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3.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5.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6.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7.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8.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Users\JSdT\Google Drive\2022_Year8\Conferences\ORSSA 2020 - abandoned\Results\V1_FirstRun\"/>
    </mc:Choice>
  </mc:AlternateContent>
  <xr:revisionPtr revIDLastSave="0" documentId="13_ncr:1_{F55E625D-8A39-4AFF-9EF3-F0EF212BB7D8}" xr6:coauthVersionLast="47" xr6:coauthVersionMax="47" xr10:uidLastSave="{00000000-0000-0000-0000-000000000000}"/>
  <bookViews>
    <workbookView xWindow="-120" yWindow="-120" windowWidth="29040" windowHeight="15840" tabRatio="665" xr2:uid="{A24C0C7F-F01C-4629-A70A-DF254B0F99C3}"/>
  </bookViews>
  <sheets>
    <sheet name="Meta" sheetId="8" r:id="rId1"/>
    <sheet name="Graphs-TrainValid" sheetId="10" r:id="rId2"/>
    <sheet name="Graphs-Test" sheetId="11" r:id="rId3"/>
    <sheet name="0_Foreground" sheetId="1" r:id="rId4"/>
    <sheet name="1_ColouredJoint" sheetId="2" r:id="rId5"/>
    <sheet name="2_GradientRadial" sheetId="3" r:id="rId6"/>
    <sheet name="3_SegmentedRadial" sheetId="4" r:id="rId7"/>
    <sheet name="4_GradientRing" sheetId="5" r:id="rId8"/>
    <sheet name="5_SegmentedRing" sheetId="6" r:id="rId9"/>
    <sheet name="Adhikari" sheetId="7" r:id="rId10"/>
  </sheets>
  <definedNames>
    <definedName name="ExternalData_1" localSheetId="1" hidden="1">'Graphs-TrainValid'!$A$37:$H$1805</definedName>
    <definedName name="scalars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6" l="1"/>
  <c r="B3" i="1"/>
  <c r="J89" i="11"/>
  <c r="J88" i="11"/>
  <c r="C14" i="3"/>
  <c r="D14" i="3"/>
  <c r="B14" i="3"/>
  <c r="C14" i="4"/>
  <c r="D14" i="4"/>
  <c r="B14" i="4"/>
  <c r="C14" i="5"/>
  <c r="D14" i="5"/>
  <c r="B14" i="5"/>
  <c r="B14" i="6"/>
  <c r="C14" i="6"/>
  <c r="D14" i="6"/>
  <c r="Q1" i="6" a="1"/>
  <c r="Q1" i="6" s="1"/>
  <c r="Q1" i="5" a="1"/>
  <c r="Q1" i="5" s="1"/>
  <c r="Q1" i="4" a="1"/>
  <c r="Q1" i="4" s="1"/>
  <c r="Q1" i="3" a="1"/>
  <c r="Q1" i="3" s="1"/>
  <c r="Q1" i="2" a="1"/>
  <c r="Q1" i="2" s="1"/>
  <c r="Q1" i="1" a="1"/>
  <c r="Q1" i="1" s="1"/>
  <c r="AB47" i="11" l="1"/>
  <c r="AA47" i="11"/>
  <c r="AB44" i="11"/>
  <c r="AA44" i="11"/>
  <c r="Z44" i="11"/>
  <c r="Y44" i="11"/>
  <c r="AB40" i="11"/>
  <c r="AA40" i="11"/>
  <c r="AA39" i="11"/>
  <c r="AA38" i="11"/>
  <c r="AB37" i="11"/>
  <c r="Z37" i="11"/>
  <c r="AA37" i="11"/>
  <c r="Y37" i="11"/>
  <c r="Z47" i="11"/>
  <c r="Y47" i="11"/>
  <c r="Z40" i="11"/>
  <c r="Y40" i="11"/>
  <c r="Y39" i="11"/>
  <c r="Y38" i="11"/>
  <c r="J10" i="2"/>
  <c r="J12" i="1"/>
  <c r="U41" i="11"/>
  <c r="U40" i="11"/>
  <c r="U39" i="11"/>
  <c r="U38" i="11"/>
  <c r="U37" i="11"/>
  <c r="U36" i="11"/>
  <c r="T41" i="11"/>
  <c r="T39" i="11"/>
  <c r="T38" i="11"/>
  <c r="T37" i="11"/>
  <c r="T36" i="11"/>
  <c r="S41" i="11"/>
  <c r="S39" i="11"/>
  <c r="S38" i="11"/>
  <c r="S37" i="11"/>
  <c r="S36" i="11"/>
  <c r="R41" i="11"/>
  <c r="R40" i="11"/>
  <c r="R39" i="11"/>
  <c r="R38" i="11"/>
  <c r="R37" i="11"/>
  <c r="R36" i="11"/>
  <c r="Q41" i="11"/>
  <c r="Q40" i="11"/>
  <c r="Q39" i="11"/>
  <c r="Q38" i="11"/>
  <c r="Q37" i="11"/>
  <c r="Q36" i="11"/>
  <c r="P41" i="11"/>
  <c r="P40" i="11"/>
  <c r="P39" i="11"/>
  <c r="P38" i="11"/>
  <c r="P37" i="11"/>
  <c r="P36" i="11"/>
  <c r="J13" i="3"/>
  <c r="J12" i="3"/>
  <c r="J11" i="3"/>
  <c r="J10" i="3"/>
  <c r="J9" i="6" l="1"/>
  <c r="L10" i="5"/>
  <c r="J10" i="5"/>
  <c r="B8" i="8"/>
  <c r="J11" i="1" l="1"/>
  <c r="H44" i="1"/>
  <c r="G44" i="1"/>
  <c r="F44" i="1"/>
  <c r="E44" i="1"/>
  <c r="D44" i="1"/>
  <c r="C44" i="1"/>
  <c r="H43" i="1"/>
  <c r="G43" i="1"/>
  <c r="F43" i="1"/>
  <c r="E43" i="1"/>
  <c r="D43" i="1"/>
  <c r="C43" i="1"/>
  <c r="H42" i="1"/>
  <c r="G42" i="1"/>
  <c r="F42" i="1"/>
  <c r="E42" i="1"/>
  <c r="D42" i="1"/>
  <c r="C42" i="1"/>
  <c r="D1806" i="10"/>
  <c r="E1806" i="10"/>
  <c r="F1806" i="10"/>
  <c r="G1806" i="10"/>
  <c r="H1806" i="10"/>
  <c r="N38" i="10"/>
  <c r="O38" i="10"/>
  <c r="N129" i="10"/>
  <c r="O104" i="10" l="1"/>
  <c r="N104" i="10"/>
  <c r="J9" i="1"/>
  <c r="D15" i="1"/>
  <c r="K121" i="11"/>
  <c r="L121" i="11"/>
  <c r="M121" i="11"/>
  <c r="N121" i="11"/>
  <c r="J121" i="11"/>
  <c r="O120" i="11"/>
  <c r="K120" i="11"/>
  <c r="L120" i="11"/>
  <c r="M120" i="11"/>
  <c r="N120" i="11"/>
  <c r="J120" i="11"/>
  <c r="O97" i="11"/>
  <c r="L97" i="11"/>
  <c r="J97" i="11"/>
  <c r="O96" i="11"/>
  <c r="L96" i="11"/>
  <c r="J96" i="11"/>
  <c r="O93" i="11"/>
  <c r="L93" i="11"/>
  <c r="J93" i="11"/>
  <c r="O92" i="11"/>
  <c r="L92" i="11"/>
  <c r="J92" i="11"/>
  <c r="O89" i="11"/>
  <c r="O88" i="11"/>
  <c r="L89" i="11"/>
  <c r="L88" i="11"/>
  <c r="X133" i="10" l="1"/>
  <c r="W133" i="10"/>
  <c r="V133" i="10"/>
  <c r="U133" i="10"/>
  <c r="X132" i="10"/>
  <c r="W132" i="10"/>
  <c r="V132" i="10"/>
  <c r="U132" i="10"/>
  <c r="X131" i="10"/>
  <c r="W131" i="10"/>
  <c r="V131" i="10"/>
  <c r="U131" i="10"/>
  <c r="X130" i="10"/>
  <c r="W130" i="10"/>
  <c r="V130" i="10"/>
  <c r="U130" i="10"/>
  <c r="X129" i="10"/>
  <c r="W129" i="10"/>
  <c r="V129" i="10"/>
  <c r="U129" i="10"/>
  <c r="X128" i="10"/>
  <c r="W128" i="10"/>
  <c r="V128" i="10"/>
  <c r="U128" i="10"/>
  <c r="X127" i="10"/>
  <c r="W127" i="10"/>
  <c r="V127" i="10"/>
  <c r="U127" i="10"/>
  <c r="X126" i="10"/>
  <c r="W126" i="10"/>
  <c r="V126" i="10"/>
  <c r="U126" i="10"/>
  <c r="X125" i="10"/>
  <c r="W125" i="10"/>
  <c r="V125" i="10"/>
  <c r="U125" i="10"/>
  <c r="X124" i="10"/>
  <c r="W124" i="10"/>
  <c r="V124" i="10"/>
  <c r="U124" i="10"/>
  <c r="X123" i="10"/>
  <c r="W123" i="10"/>
  <c r="V123" i="10"/>
  <c r="U123" i="10"/>
  <c r="X122" i="10"/>
  <c r="W122" i="10"/>
  <c r="V122" i="10"/>
  <c r="U122" i="10"/>
  <c r="X121" i="10"/>
  <c r="W121" i="10"/>
  <c r="V121" i="10"/>
  <c r="U121" i="10"/>
  <c r="X120" i="10"/>
  <c r="W120" i="10"/>
  <c r="V120" i="10"/>
  <c r="U120" i="10"/>
  <c r="X119" i="10"/>
  <c r="W119" i="10"/>
  <c r="V119" i="10"/>
  <c r="U119" i="10"/>
  <c r="X118" i="10"/>
  <c r="W118" i="10"/>
  <c r="V118" i="10"/>
  <c r="U118" i="10"/>
  <c r="X117" i="10"/>
  <c r="W117" i="10"/>
  <c r="V117" i="10"/>
  <c r="U117" i="10"/>
  <c r="X116" i="10"/>
  <c r="W116" i="10"/>
  <c r="V116" i="10"/>
  <c r="U116" i="10"/>
  <c r="X115" i="10"/>
  <c r="W115" i="10"/>
  <c r="V115" i="10"/>
  <c r="U115" i="10"/>
  <c r="X114" i="10"/>
  <c r="W114" i="10"/>
  <c r="V114" i="10"/>
  <c r="U114" i="10"/>
  <c r="X113" i="10"/>
  <c r="W113" i="10"/>
  <c r="V113" i="10"/>
  <c r="U113" i="10"/>
  <c r="X112" i="10"/>
  <c r="W112" i="10"/>
  <c r="V112" i="10"/>
  <c r="U112" i="10"/>
  <c r="X111" i="10"/>
  <c r="W111" i="10"/>
  <c r="V111" i="10"/>
  <c r="U111" i="10"/>
  <c r="X110" i="10"/>
  <c r="W110" i="10"/>
  <c r="V110" i="10"/>
  <c r="U110" i="10"/>
  <c r="X109" i="10"/>
  <c r="W109" i="10"/>
  <c r="V109" i="10"/>
  <c r="U109" i="10"/>
  <c r="X108" i="10"/>
  <c r="W108" i="10"/>
  <c r="V108" i="10"/>
  <c r="U108" i="10"/>
  <c r="X107" i="10"/>
  <c r="W107" i="10"/>
  <c r="V107" i="10"/>
  <c r="U107" i="10"/>
  <c r="X106" i="10"/>
  <c r="W106" i="10"/>
  <c r="V106" i="10"/>
  <c r="U106" i="10"/>
  <c r="X105" i="10"/>
  <c r="W105" i="10"/>
  <c r="V105" i="10"/>
  <c r="U105" i="10"/>
  <c r="X104" i="10"/>
  <c r="W104" i="10"/>
  <c r="V104" i="10"/>
  <c r="U104" i="10"/>
  <c r="X103" i="10"/>
  <c r="W103" i="10"/>
  <c r="V103" i="10"/>
  <c r="U103" i="10"/>
  <c r="Q133" i="10"/>
  <c r="P133" i="10"/>
  <c r="O133" i="10"/>
  <c r="N133" i="10"/>
  <c r="Q132" i="10"/>
  <c r="P132" i="10"/>
  <c r="O132" i="10"/>
  <c r="N132" i="10"/>
  <c r="Q131" i="10"/>
  <c r="P131" i="10"/>
  <c r="O131" i="10"/>
  <c r="N131" i="10"/>
  <c r="Q130" i="10"/>
  <c r="P130" i="10"/>
  <c r="O130" i="10"/>
  <c r="N130" i="10"/>
  <c r="Q129" i="10"/>
  <c r="P129" i="10"/>
  <c r="O129" i="10"/>
  <c r="Q128" i="10"/>
  <c r="P128" i="10"/>
  <c r="O128" i="10"/>
  <c r="N128" i="10"/>
  <c r="Q127" i="10"/>
  <c r="P127" i="10"/>
  <c r="O127" i="10"/>
  <c r="N127" i="10"/>
  <c r="Q126" i="10"/>
  <c r="P126" i="10"/>
  <c r="O126" i="10"/>
  <c r="N126" i="10"/>
  <c r="Q125" i="10"/>
  <c r="P125" i="10"/>
  <c r="O125" i="10"/>
  <c r="N125" i="10"/>
  <c r="Q124" i="10"/>
  <c r="P124" i="10"/>
  <c r="O124" i="10"/>
  <c r="N124" i="10"/>
  <c r="Q123" i="10"/>
  <c r="P123" i="10"/>
  <c r="O123" i="10"/>
  <c r="N123" i="10"/>
  <c r="Q122" i="10"/>
  <c r="P122" i="10"/>
  <c r="O122" i="10"/>
  <c r="N122" i="10"/>
  <c r="Q121" i="10"/>
  <c r="P121" i="10"/>
  <c r="O121" i="10"/>
  <c r="N121" i="10"/>
  <c r="Q120" i="10"/>
  <c r="P120" i="10"/>
  <c r="O120" i="10"/>
  <c r="N120" i="10"/>
  <c r="Q119" i="10"/>
  <c r="P119" i="10"/>
  <c r="O119" i="10"/>
  <c r="N119" i="10"/>
  <c r="Q118" i="10"/>
  <c r="P118" i="10"/>
  <c r="O118" i="10"/>
  <c r="N118" i="10"/>
  <c r="Q117" i="10"/>
  <c r="P117" i="10"/>
  <c r="O117" i="10"/>
  <c r="N117" i="10"/>
  <c r="Q116" i="10"/>
  <c r="P116" i="10"/>
  <c r="O116" i="10"/>
  <c r="N116" i="10"/>
  <c r="Q115" i="10"/>
  <c r="P115" i="10"/>
  <c r="O115" i="10"/>
  <c r="N115" i="10"/>
  <c r="Q114" i="10"/>
  <c r="P114" i="10"/>
  <c r="O114" i="10"/>
  <c r="N114" i="10"/>
  <c r="Q113" i="10"/>
  <c r="P113" i="10"/>
  <c r="O113" i="10"/>
  <c r="N113" i="10"/>
  <c r="Q112" i="10"/>
  <c r="P112" i="10"/>
  <c r="O112" i="10"/>
  <c r="N112" i="10"/>
  <c r="Q111" i="10"/>
  <c r="P111" i="10"/>
  <c r="O111" i="10"/>
  <c r="N111" i="10"/>
  <c r="Q110" i="10"/>
  <c r="P110" i="10"/>
  <c r="O110" i="10"/>
  <c r="N110" i="10"/>
  <c r="Q109" i="10"/>
  <c r="P109" i="10"/>
  <c r="O109" i="10"/>
  <c r="N109" i="10"/>
  <c r="Q108" i="10"/>
  <c r="P108" i="10"/>
  <c r="O108" i="10"/>
  <c r="N108" i="10"/>
  <c r="Q107" i="10"/>
  <c r="P107" i="10"/>
  <c r="O107" i="10"/>
  <c r="N107" i="10"/>
  <c r="Q106" i="10"/>
  <c r="P106" i="10"/>
  <c r="O106" i="10"/>
  <c r="N106" i="10"/>
  <c r="Q105" i="10"/>
  <c r="P105" i="10"/>
  <c r="O105" i="10"/>
  <c r="N105" i="10"/>
  <c r="Q104" i="10"/>
  <c r="P104" i="10"/>
  <c r="Q103" i="10"/>
  <c r="P103" i="10"/>
  <c r="O103" i="10"/>
  <c r="N103" i="10"/>
  <c r="X100" i="10"/>
  <c r="W100" i="10"/>
  <c r="V100" i="10"/>
  <c r="U100" i="10"/>
  <c r="X99" i="10"/>
  <c r="W99" i="10"/>
  <c r="V99" i="10"/>
  <c r="U99" i="10"/>
  <c r="X98" i="10"/>
  <c r="W98" i="10"/>
  <c r="V98" i="10"/>
  <c r="U98" i="10"/>
  <c r="X97" i="10"/>
  <c r="W97" i="10"/>
  <c r="V97" i="10"/>
  <c r="U97" i="10"/>
  <c r="X96" i="10"/>
  <c r="W96" i="10"/>
  <c r="V96" i="10"/>
  <c r="U96" i="10"/>
  <c r="X95" i="10"/>
  <c r="W95" i="10"/>
  <c r="V95" i="10"/>
  <c r="U95" i="10"/>
  <c r="X94" i="10"/>
  <c r="W94" i="10"/>
  <c r="V94" i="10"/>
  <c r="U94" i="10"/>
  <c r="X93" i="10"/>
  <c r="W93" i="10"/>
  <c r="V93" i="10"/>
  <c r="U93" i="10"/>
  <c r="X92" i="10"/>
  <c r="W92" i="10"/>
  <c r="V92" i="10"/>
  <c r="U92" i="10"/>
  <c r="X91" i="10"/>
  <c r="W91" i="10"/>
  <c r="V91" i="10"/>
  <c r="U91" i="10"/>
  <c r="X90" i="10"/>
  <c r="W90" i="10"/>
  <c r="V90" i="10"/>
  <c r="U90" i="10"/>
  <c r="X89" i="10"/>
  <c r="W89" i="10"/>
  <c r="V89" i="10"/>
  <c r="U89" i="10"/>
  <c r="X88" i="10"/>
  <c r="W88" i="10"/>
  <c r="V88" i="10"/>
  <c r="U88" i="10"/>
  <c r="X87" i="10"/>
  <c r="W87" i="10"/>
  <c r="V87" i="10"/>
  <c r="U87" i="10"/>
  <c r="X86" i="10"/>
  <c r="W86" i="10"/>
  <c r="V86" i="10"/>
  <c r="U86" i="10"/>
  <c r="X85" i="10"/>
  <c r="W85" i="10"/>
  <c r="V85" i="10"/>
  <c r="U85" i="10"/>
  <c r="X84" i="10"/>
  <c r="W84" i="10"/>
  <c r="V84" i="10"/>
  <c r="U84" i="10"/>
  <c r="X83" i="10"/>
  <c r="W83" i="10"/>
  <c r="V83" i="10"/>
  <c r="U83" i="10"/>
  <c r="X82" i="10"/>
  <c r="W82" i="10"/>
  <c r="V82" i="10"/>
  <c r="U82" i="10"/>
  <c r="X81" i="10"/>
  <c r="W81" i="10"/>
  <c r="V81" i="10"/>
  <c r="U81" i="10"/>
  <c r="X80" i="10"/>
  <c r="W80" i="10"/>
  <c r="V80" i="10"/>
  <c r="U80" i="10"/>
  <c r="X79" i="10"/>
  <c r="W79" i="10"/>
  <c r="V79" i="10"/>
  <c r="U79" i="10"/>
  <c r="X78" i="10"/>
  <c r="W78" i="10"/>
  <c r="V78" i="10"/>
  <c r="U78" i="10"/>
  <c r="X77" i="10"/>
  <c r="W77" i="10"/>
  <c r="V77" i="10"/>
  <c r="U77" i="10"/>
  <c r="X76" i="10"/>
  <c r="W76" i="10"/>
  <c r="V76" i="10"/>
  <c r="U76" i="10"/>
  <c r="X75" i="10"/>
  <c r="W75" i="10"/>
  <c r="V75" i="10"/>
  <c r="U75" i="10"/>
  <c r="X74" i="10"/>
  <c r="W74" i="10"/>
  <c r="V74" i="10"/>
  <c r="U74" i="10"/>
  <c r="X73" i="10"/>
  <c r="W73" i="10"/>
  <c r="V73" i="10"/>
  <c r="U73" i="10"/>
  <c r="X72" i="10"/>
  <c r="W72" i="10"/>
  <c r="V72" i="10"/>
  <c r="U72" i="10"/>
  <c r="X71" i="10"/>
  <c r="W71" i="10"/>
  <c r="V71" i="10"/>
  <c r="U71" i="10"/>
  <c r="X70" i="10"/>
  <c r="W70" i="10"/>
  <c r="V70" i="10"/>
  <c r="U70" i="10"/>
  <c r="Q100" i="10"/>
  <c r="P100" i="10"/>
  <c r="O100" i="10"/>
  <c r="N100" i="10"/>
  <c r="Q99" i="10"/>
  <c r="P99" i="10"/>
  <c r="O99" i="10"/>
  <c r="N99" i="10"/>
  <c r="Q98" i="10"/>
  <c r="P98" i="10"/>
  <c r="O98" i="10"/>
  <c r="N98" i="10"/>
  <c r="Q97" i="10"/>
  <c r="P97" i="10"/>
  <c r="O97" i="10"/>
  <c r="N97" i="10"/>
  <c r="Q96" i="10"/>
  <c r="P96" i="10"/>
  <c r="O96" i="10"/>
  <c r="N96" i="10"/>
  <c r="Q95" i="10"/>
  <c r="P95" i="10"/>
  <c r="O95" i="10"/>
  <c r="N95" i="10"/>
  <c r="Q94" i="10"/>
  <c r="P94" i="10"/>
  <c r="O94" i="10"/>
  <c r="N94" i="10"/>
  <c r="Q93" i="10"/>
  <c r="P93" i="10"/>
  <c r="O93" i="10"/>
  <c r="N93" i="10"/>
  <c r="Q92" i="10"/>
  <c r="P92" i="10"/>
  <c r="O92" i="10"/>
  <c r="N92" i="10"/>
  <c r="Q91" i="10"/>
  <c r="P91" i="10"/>
  <c r="O91" i="10"/>
  <c r="N91" i="10"/>
  <c r="Q90" i="10"/>
  <c r="P90" i="10"/>
  <c r="O90" i="10"/>
  <c r="N90" i="10"/>
  <c r="Q89" i="10"/>
  <c r="P89" i="10"/>
  <c r="O89" i="10"/>
  <c r="N89" i="10"/>
  <c r="Q88" i="10"/>
  <c r="P88" i="10"/>
  <c r="O88" i="10"/>
  <c r="N88" i="10"/>
  <c r="Q87" i="10"/>
  <c r="P87" i="10"/>
  <c r="O87" i="10"/>
  <c r="N87" i="10"/>
  <c r="Q86" i="10"/>
  <c r="P86" i="10"/>
  <c r="O86" i="10"/>
  <c r="N86" i="10"/>
  <c r="Q85" i="10"/>
  <c r="P85" i="10"/>
  <c r="O85" i="10"/>
  <c r="N85" i="10"/>
  <c r="Q84" i="10"/>
  <c r="P84" i="10"/>
  <c r="O84" i="10"/>
  <c r="N84" i="10"/>
  <c r="Q83" i="10"/>
  <c r="P83" i="10"/>
  <c r="O83" i="10"/>
  <c r="N83" i="10"/>
  <c r="Q82" i="10"/>
  <c r="P82" i="10"/>
  <c r="O82" i="10"/>
  <c r="N82" i="10"/>
  <c r="Q81" i="10"/>
  <c r="P81" i="10"/>
  <c r="O81" i="10"/>
  <c r="N81" i="10"/>
  <c r="Q80" i="10"/>
  <c r="P80" i="10"/>
  <c r="O80" i="10"/>
  <c r="N80" i="10"/>
  <c r="Q79" i="10"/>
  <c r="P79" i="10"/>
  <c r="O79" i="10"/>
  <c r="N79" i="10"/>
  <c r="Q78" i="10"/>
  <c r="P78" i="10"/>
  <c r="O78" i="10"/>
  <c r="N78" i="10"/>
  <c r="Q77" i="10"/>
  <c r="P77" i="10"/>
  <c r="O77" i="10"/>
  <c r="N77" i="10"/>
  <c r="Q76" i="10"/>
  <c r="P76" i="10"/>
  <c r="O76" i="10"/>
  <c r="N76" i="10"/>
  <c r="Q75" i="10"/>
  <c r="P75" i="10"/>
  <c r="O75" i="10"/>
  <c r="N75" i="10"/>
  <c r="Q74" i="10"/>
  <c r="P74" i="10"/>
  <c r="O74" i="10"/>
  <c r="N74" i="10"/>
  <c r="Q73" i="10"/>
  <c r="P73" i="10"/>
  <c r="O73" i="10"/>
  <c r="N73" i="10"/>
  <c r="Q72" i="10"/>
  <c r="P72" i="10"/>
  <c r="O72" i="10"/>
  <c r="N72" i="10"/>
  <c r="Q71" i="10"/>
  <c r="P71" i="10"/>
  <c r="O71" i="10"/>
  <c r="N71" i="10"/>
  <c r="Q70" i="10"/>
  <c r="P70" i="10"/>
  <c r="O70" i="10"/>
  <c r="N70" i="10"/>
  <c r="U38" i="10"/>
  <c r="X67" i="10"/>
  <c r="W67" i="10"/>
  <c r="V67" i="10"/>
  <c r="U67" i="10"/>
  <c r="X66" i="10"/>
  <c r="W66" i="10"/>
  <c r="V66" i="10"/>
  <c r="U66" i="10"/>
  <c r="X65" i="10"/>
  <c r="W65" i="10"/>
  <c r="V65" i="10"/>
  <c r="U65" i="10"/>
  <c r="X64" i="10"/>
  <c r="W64" i="10"/>
  <c r="V64" i="10"/>
  <c r="U64" i="10"/>
  <c r="X63" i="10"/>
  <c r="W63" i="10"/>
  <c r="V63" i="10"/>
  <c r="U63" i="10"/>
  <c r="X62" i="10"/>
  <c r="W62" i="10"/>
  <c r="V62" i="10"/>
  <c r="U62" i="10"/>
  <c r="X61" i="10"/>
  <c r="W61" i="10"/>
  <c r="V61" i="10"/>
  <c r="U61" i="10"/>
  <c r="X60" i="10"/>
  <c r="W60" i="10"/>
  <c r="V60" i="10"/>
  <c r="U60" i="10"/>
  <c r="X59" i="10"/>
  <c r="W59" i="10"/>
  <c r="V59" i="10"/>
  <c r="U59" i="10"/>
  <c r="X58" i="10"/>
  <c r="W58" i="10"/>
  <c r="V58" i="10"/>
  <c r="U58" i="10"/>
  <c r="X57" i="10"/>
  <c r="W57" i="10"/>
  <c r="V57" i="10"/>
  <c r="U57" i="10"/>
  <c r="X56" i="10"/>
  <c r="W56" i="10"/>
  <c r="V56" i="10"/>
  <c r="U56" i="10"/>
  <c r="X55" i="10"/>
  <c r="W55" i="10"/>
  <c r="V55" i="10"/>
  <c r="U55" i="10"/>
  <c r="X54" i="10"/>
  <c r="W54" i="10"/>
  <c r="V54" i="10"/>
  <c r="U54" i="10"/>
  <c r="X53" i="10"/>
  <c r="W53" i="10"/>
  <c r="V53" i="10"/>
  <c r="U53" i="10"/>
  <c r="X52" i="10"/>
  <c r="W52" i="10"/>
  <c r="V52" i="10"/>
  <c r="U52" i="10"/>
  <c r="X51" i="10"/>
  <c r="W51" i="10"/>
  <c r="V51" i="10"/>
  <c r="U51" i="10"/>
  <c r="X50" i="10"/>
  <c r="W50" i="10"/>
  <c r="V50" i="10"/>
  <c r="U50" i="10"/>
  <c r="X49" i="10"/>
  <c r="W49" i="10"/>
  <c r="V49" i="10"/>
  <c r="U49" i="10"/>
  <c r="X48" i="10"/>
  <c r="W48" i="10"/>
  <c r="V48" i="10"/>
  <c r="U48" i="10"/>
  <c r="X47" i="10"/>
  <c r="W47" i="10"/>
  <c r="V47" i="10"/>
  <c r="U47" i="10"/>
  <c r="X46" i="10"/>
  <c r="W46" i="10"/>
  <c r="V46" i="10"/>
  <c r="U46" i="10"/>
  <c r="X45" i="10"/>
  <c r="W45" i="10"/>
  <c r="V45" i="10"/>
  <c r="U45" i="10"/>
  <c r="X44" i="10"/>
  <c r="W44" i="10"/>
  <c r="V44" i="10"/>
  <c r="U44" i="10"/>
  <c r="X43" i="10"/>
  <c r="W43" i="10"/>
  <c r="V43" i="10"/>
  <c r="U43" i="10"/>
  <c r="X42" i="10"/>
  <c r="W42" i="10"/>
  <c r="V42" i="10"/>
  <c r="U42" i="10"/>
  <c r="X41" i="10"/>
  <c r="W41" i="10"/>
  <c r="V41" i="10"/>
  <c r="U41" i="10"/>
  <c r="X40" i="10"/>
  <c r="W40" i="10"/>
  <c r="V40" i="10"/>
  <c r="U40" i="10"/>
  <c r="X39" i="10"/>
  <c r="W39" i="10"/>
  <c r="V39" i="10"/>
  <c r="U39" i="10"/>
  <c r="X38" i="10"/>
  <c r="W38" i="10"/>
  <c r="V38" i="10"/>
  <c r="Q39" i="10"/>
  <c r="Q40" i="10"/>
  <c r="Q41" i="10"/>
  <c r="Q42" i="10"/>
  <c r="Q43" i="10"/>
  <c r="Q44" i="10"/>
  <c r="Q45" i="10"/>
  <c r="Q46" i="10"/>
  <c r="Q47" i="10"/>
  <c r="Q48" i="10"/>
  <c r="Q49" i="10"/>
  <c r="Q50" i="10"/>
  <c r="Q51" i="10"/>
  <c r="Q52" i="10"/>
  <c r="Q53" i="10"/>
  <c r="Q54" i="10"/>
  <c r="Q55" i="10"/>
  <c r="Q56" i="10"/>
  <c r="Q57" i="10"/>
  <c r="Q58" i="10"/>
  <c r="Q59" i="10"/>
  <c r="Q60" i="10"/>
  <c r="Q61" i="10"/>
  <c r="Q62" i="10"/>
  <c r="Q63" i="10"/>
  <c r="Q64" i="10"/>
  <c r="Q65" i="10"/>
  <c r="Q66" i="10"/>
  <c r="Q67" i="10"/>
  <c r="P39" i="10"/>
  <c r="P40" i="10"/>
  <c r="P41" i="10"/>
  <c r="P42" i="10"/>
  <c r="P43" i="10"/>
  <c r="P44" i="10"/>
  <c r="P45" i="10"/>
  <c r="P46" i="10"/>
  <c r="P47" i="10"/>
  <c r="P48" i="10"/>
  <c r="P49" i="10"/>
  <c r="P50" i="10"/>
  <c r="P51" i="10"/>
  <c r="P52" i="10"/>
  <c r="P53" i="10"/>
  <c r="P54" i="10"/>
  <c r="P55" i="10"/>
  <c r="P56" i="10"/>
  <c r="P57" i="10"/>
  <c r="P58" i="10"/>
  <c r="P59" i="10"/>
  <c r="P60" i="10"/>
  <c r="P61" i="10"/>
  <c r="P62" i="10"/>
  <c r="P63" i="10"/>
  <c r="P64" i="10"/>
  <c r="P65" i="10"/>
  <c r="P66" i="10"/>
  <c r="P67"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N39" i="10"/>
  <c r="N40" i="10"/>
  <c r="N41" i="10"/>
  <c r="N42" i="10"/>
  <c r="N43" i="10"/>
  <c r="N44" i="10"/>
  <c r="N45" i="10"/>
  <c r="N46" i="10"/>
  <c r="N47" i="10"/>
  <c r="N48" i="10"/>
  <c r="N49" i="10"/>
  <c r="N50" i="10"/>
  <c r="N51" i="10"/>
  <c r="N52" i="10"/>
  <c r="N53" i="10"/>
  <c r="N54" i="10"/>
  <c r="N55" i="10"/>
  <c r="N56" i="10"/>
  <c r="N57" i="10"/>
  <c r="N58" i="10"/>
  <c r="N59" i="10"/>
  <c r="N60" i="10"/>
  <c r="N61" i="10"/>
  <c r="N62" i="10"/>
  <c r="N63" i="10"/>
  <c r="N64" i="10"/>
  <c r="N65" i="10"/>
  <c r="N66" i="10"/>
  <c r="N67" i="10"/>
  <c r="Q38" i="10"/>
  <c r="P38" i="10"/>
  <c r="X37" i="10"/>
  <c r="W37" i="10"/>
  <c r="V37" i="10"/>
  <c r="U37" i="10"/>
  <c r="P11" i="1" l="1"/>
  <c r="P10" i="1"/>
  <c r="P11" i="3"/>
  <c r="P10" i="3"/>
  <c r="P11" i="6"/>
  <c r="P10" i="6"/>
  <c r="E13" i="6"/>
  <c r="E12" i="6"/>
  <c r="E11" i="6"/>
  <c r="E10" i="6"/>
  <c r="E9" i="6"/>
  <c r="N8" i="6"/>
  <c r="N12" i="6" s="1"/>
  <c r="L8" i="6"/>
  <c r="K8" i="6"/>
  <c r="E8" i="6"/>
  <c r="E15" i="6" s="1"/>
  <c r="N7" i="6"/>
  <c r="N6" i="6" s="1"/>
  <c r="N11" i="6" s="1"/>
  <c r="M7" i="6"/>
  <c r="K7" i="6"/>
  <c r="K6" i="6"/>
  <c r="K11" i="6" s="1"/>
  <c r="O5" i="6"/>
  <c r="N5" i="6"/>
  <c r="N10" i="6" s="1"/>
  <c r="C12" i="6" s="1"/>
  <c r="M5" i="6"/>
  <c r="M10" i="6" s="1"/>
  <c r="C11" i="6" s="1"/>
  <c r="L5" i="6"/>
  <c r="L7" i="6" s="1"/>
  <c r="L6" i="6" s="1"/>
  <c r="L11" i="6" s="1"/>
  <c r="K5" i="6"/>
  <c r="K12" i="6" s="1"/>
  <c r="J5" i="6"/>
  <c r="E12" i="5"/>
  <c r="E11" i="5"/>
  <c r="E10" i="5"/>
  <c r="E9" i="5"/>
  <c r="N8" i="5"/>
  <c r="M8" i="5"/>
  <c r="M12" i="5" s="1"/>
  <c r="L8" i="5"/>
  <c r="L12" i="5" s="1"/>
  <c r="E8" i="5"/>
  <c r="N7" i="5"/>
  <c r="N6" i="5" s="1"/>
  <c r="N11" i="5" s="1"/>
  <c r="M7" i="5"/>
  <c r="O5" i="5"/>
  <c r="O7" i="5" s="1"/>
  <c r="N5" i="5"/>
  <c r="N10" i="5" s="1"/>
  <c r="C12" i="5" s="1"/>
  <c r="M5" i="5"/>
  <c r="M10" i="5" s="1"/>
  <c r="C11" i="5" s="1"/>
  <c r="L5" i="5"/>
  <c r="L7" i="5" s="1"/>
  <c r="K5" i="5"/>
  <c r="J5" i="5"/>
  <c r="E12" i="4"/>
  <c r="E11" i="4"/>
  <c r="E10" i="4"/>
  <c r="E9" i="4"/>
  <c r="N8" i="4"/>
  <c r="N12" i="4" s="1"/>
  <c r="M8" i="4"/>
  <c r="L8" i="4"/>
  <c r="L12" i="4" s="1"/>
  <c r="E8" i="4"/>
  <c r="N7" i="4"/>
  <c r="O5" i="4"/>
  <c r="O7" i="4" s="1"/>
  <c r="N5" i="4"/>
  <c r="N10" i="4" s="1"/>
  <c r="C12" i="4" s="1"/>
  <c r="M5" i="4"/>
  <c r="M7" i="4" s="1"/>
  <c r="L5" i="4"/>
  <c r="L7" i="4" s="1"/>
  <c r="K5" i="4"/>
  <c r="J5" i="4"/>
  <c r="E13" i="3"/>
  <c r="E12" i="3"/>
  <c r="E11" i="3"/>
  <c r="E10" i="3"/>
  <c r="E9" i="3"/>
  <c r="N8" i="3"/>
  <c r="N12" i="3" s="1"/>
  <c r="L8" i="3"/>
  <c r="E8" i="3"/>
  <c r="E15" i="3" s="1"/>
  <c r="N7" i="3"/>
  <c r="N6" i="3" s="1"/>
  <c r="N11" i="3" s="1"/>
  <c r="O5" i="3"/>
  <c r="N5" i="3"/>
  <c r="N10" i="3" s="1"/>
  <c r="C12" i="3" s="1"/>
  <c r="M5" i="3"/>
  <c r="M7" i="3" s="1"/>
  <c r="L5" i="3"/>
  <c r="K5" i="3"/>
  <c r="J5" i="3"/>
  <c r="O5" i="2"/>
  <c r="O7" i="2" s="1"/>
  <c r="O10" i="2" s="1"/>
  <c r="C13" i="2" s="1"/>
  <c r="N5" i="2"/>
  <c r="N7" i="2" s="1"/>
  <c r="M5" i="2"/>
  <c r="M8" i="2" s="1"/>
  <c r="M12" i="2" s="1"/>
  <c r="L5" i="2"/>
  <c r="L7" i="2" s="1"/>
  <c r="K5" i="2"/>
  <c r="K7" i="2" s="1"/>
  <c r="J5" i="2"/>
  <c r="J8" i="1"/>
  <c r="J5" i="1"/>
  <c r="D9" i="1"/>
  <c r="D10" i="1"/>
  <c r="D11" i="1"/>
  <c r="D12" i="1"/>
  <c r="D13" i="1"/>
  <c r="K5" i="1"/>
  <c r="I38" i="6"/>
  <c r="I36" i="6"/>
  <c r="I34" i="6"/>
  <c r="I32" i="6"/>
  <c r="I30" i="6"/>
  <c r="I28" i="6"/>
  <c r="I40" i="6" s="1"/>
  <c r="I38" i="5"/>
  <c r="I36" i="5"/>
  <c r="I34" i="5"/>
  <c r="I32" i="5"/>
  <c r="I30" i="5"/>
  <c r="I28" i="5"/>
  <c r="I38" i="4"/>
  <c r="I36" i="4"/>
  <c r="I34" i="4"/>
  <c r="I32" i="4"/>
  <c r="I30" i="4"/>
  <c r="I28" i="4"/>
  <c r="I38" i="3"/>
  <c r="I36" i="3"/>
  <c r="I34" i="3"/>
  <c r="I32" i="3"/>
  <c r="I30" i="3"/>
  <c r="I40" i="3" s="1"/>
  <c r="I28" i="3"/>
  <c r="I38" i="2"/>
  <c r="E13" i="2" s="1"/>
  <c r="I36" i="2"/>
  <c r="E12" i="2" s="1"/>
  <c r="I34" i="2"/>
  <c r="E11" i="2" s="1"/>
  <c r="I32" i="2"/>
  <c r="E10" i="2" s="1"/>
  <c r="I30" i="2"/>
  <c r="E9" i="2" s="1"/>
  <c r="I28" i="2"/>
  <c r="H40" i="6"/>
  <c r="G40" i="6"/>
  <c r="F40" i="6"/>
  <c r="E40" i="6"/>
  <c r="D40" i="6"/>
  <c r="C40" i="6"/>
  <c r="H40" i="5"/>
  <c r="G40" i="5"/>
  <c r="F40" i="5"/>
  <c r="E40" i="5"/>
  <c r="D40" i="5"/>
  <c r="C40" i="5"/>
  <c r="H40" i="4"/>
  <c r="G40" i="4"/>
  <c r="F40" i="4"/>
  <c r="E40" i="4"/>
  <c r="D40" i="4"/>
  <c r="C40" i="4"/>
  <c r="H40" i="3"/>
  <c r="G40" i="3"/>
  <c r="F40" i="3"/>
  <c r="E40" i="3"/>
  <c r="D40" i="3"/>
  <c r="C40" i="3"/>
  <c r="C40" i="2"/>
  <c r="H40" i="2"/>
  <c r="G40" i="2"/>
  <c r="F40" i="2"/>
  <c r="E40" i="2"/>
  <c r="D40" i="2"/>
  <c r="D40" i="1"/>
  <c r="E40" i="1"/>
  <c r="F40" i="1"/>
  <c r="G40" i="1"/>
  <c r="H40" i="1"/>
  <c r="C40" i="1"/>
  <c r="I38" i="1"/>
  <c r="E13" i="1" s="1"/>
  <c r="I36" i="1"/>
  <c r="E12" i="1" s="1"/>
  <c r="I34" i="1"/>
  <c r="E11" i="1" s="1"/>
  <c r="I32" i="1"/>
  <c r="E10" i="1" s="1"/>
  <c r="I30" i="1"/>
  <c r="I28" i="1"/>
  <c r="E8" i="1" s="1"/>
  <c r="N6" i="4" l="1"/>
  <c r="N11" i="4" s="1"/>
  <c r="L6" i="4"/>
  <c r="L11" i="4" s="1"/>
  <c r="M6" i="4"/>
  <c r="M11" i="4" s="1"/>
  <c r="O10" i="4"/>
  <c r="S40" i="11"/>
  <c r="AA45" i="11"/>
  <c r="Y45" i="11"/>
  <c r="E13" i="4"/>
  <c r="E15" i="4" s="1"/>
  <c r="D15" i="4" s="1"/>
  <c r="L6" i="5"/>
  <c r="L11" i="5" s="1"/>
  <c r="E13" i="5"/>
  <c r="O10" i="5"/>
  <c r="Y46" i="11"/>
  <c r="T40" i="11"/>
  <c r="AB46" i="11"/>
  <c r="AA46" i="11"/>
  <c r="E15" i="5"/>
  <c r="D15" i="5" s="1"/>
  <c r="N8" i="2"/>
  <c r="N12" i="2" s="1"/>
  <c r="M7" i="2"/>
  <c r="M10" i="2" s="1"/>
  <c r="C11" i="2" s="1"/>
  <c r="N10" i="2"/>
  <c r="C12" i="2" s="1"/>
  <c r="I40" i="2"/>
  <c r="K8" i="2"/>
  <c r="K12" i="2" s="1"/>
  <c r="B9" i="2" s="1"/>
  <c r="E8" i="2"/>
  <c r="E15" i="2" s="1"/>
  <c r="L8" i="2"/>
  <c r="L12" i="2" s="1"/>
  <c r="B10" i="2" s="1"/>
  <c r="O10" i="6"/>
  <c r="C13" i="6" s="1"/>
  <c r="B12" i="6"/>
  <c r="D12" i="6" s="1"/>
  <c r="N13" i="6"/>
  <c r="B9" i="6"/>
  <c r="K13" i="6"/>
  <c r="E17" i="6"/>
  <c r="D15" i="6"/>
  <c r="E16" i="6"/>
  <c r="L12" i="6"/>
  <c r="M6" i="6"/>
  <c r="M11" i="6" s="1"/>
  <c r="O7" i="6"/>
  <c r="M8" i="6"/>
  <c r="K9" i="6"/>
  <c r="M12" i="6"/>
  <c r="O6" i="6"/>
  <c r="O11" i="6" s="1"/>
  <c r="O8" i="6"/>
  <c r="K10" i="6"/>
  <c r="C9" i="6" s="1"/>
  <c r="O12" i="6"/>
  <c r="J7" i="6"/>
  <c r="J10" i="6" s="1"/>
  <c r="C8" i="6" s="1"/>
  <c r="N9" i="6"/>
  <c r="L10" i="6"/>
  <c r="C10" i="6" s="1"/>
  <c r="L9" i="6"/>
  <c r="J6" i="6"/>
  <c r="J8" i="6"/>
  <c r="J12" i="6" s="1"/>
  <c r="B8" i="6" s="1"/>
  <c r="M13" i="5"/>
  <c r="B11" i="5"/>
  <c r="D11" i="5" s="1"/>
  <c r="B10" i="5"/>
  <c r="L13" i="5"/>
  <c r="L9" i="5"/>
  <c r="N12" i="5"/>
  <c r="O8" i="5"/>
  <c r="O12" i="5" s="1"/>
  <c r="M6" i="5"/>
  <c r="M11" i="5" s="1"/>
  <c r="J7" i="5"/>
  <c r="C8" i="5" s="1"/>
  <c r="N9" i="5"/>
  <c r="C10" i="5"/>
  <c r="K7" i="5"/>
  <c r="K10" i="5" s="1"/>
  <c r="C9" i="5" s="1"/>
  <c r="J8" i="5"/>
  <c r="K8" i="5"/>
  <c r="K12" i="5" s="1"/>
  <c r="N13" i="4"/>
  <c r="B12" i="4"/>
  <c r="D12" i="4" s="1"/>
  <c r="B10" i="4"/>
  <c r="D10" i="4" s="1"/>
  <c r="L13" i="4"/>
  <c r="M12" i="4"/>
  <c r="J10" i="4"/>
  <c r="C8" i="4" s="1"/>
  <c r="L9" i="4"/>
  <c r="O8" i="4"/>
  <c r="O12" i="4" s="1"/>
  <c r="J7" i="4"/>
  <c r="J6" i="4" s="1"/>
  <c r="N9" i="4"/>
  <c r="L10" i="4"/>
  <c r="C10" i="4" s="1"/>
  <c r="K7" i="4"/>
  <c r="K10" i="4" s="1"/>
  <c r="C9" i="4" s="1"/>
  <c r="M10" i="4"/>
  <c r="C11" i="4" s="1"/>
  <c r="J8" i="4"/>
  <c r="K8" i="4"/>
  <c r="K12" i="4" s="1"/>
  <c r="K12" i="3"/>
  <c r="B12" i="3"/>
  <c r="D12" i="3" s="1"/>
  <c r="N13" i="3"/>
  <c r="E17" i="3"/>
  <c r="B3" i="3"/>
  <c r="D15" i="3"/>
  <c r="E16" i="3"/>
  <c r="L12" i="3"/>
  <c r="M6" i="3"/>
  <c r="M11" i="3" s="1"/>
  <c r="O7" i="3"/>
  <c r="O10" i="3" s="1"/>
  <c r="C13" i="3" s="1"/>
  <c r="M8" i="3"/>
  <c r="M12" i="3"/>
  <c r="O6" i="3"/>
  <c r="O11" i="3" s="1"/>
  <c r="O8" i="3"/>
  <c r="K10" i="3"/>
  <c r="C9" i="3" s="1"/>
  <c r="O12" i="3"/>
  <c r="J7" i="3"/>
  <c r="J6" i="3" s="1"/>
  <c r="N9" i="3"/>
  <c r="L10" i="3"/>
  <c r="C10" i="3" s="1"/>
  <c r="K7" i="3"/>
  <c r="M10" i="3"/>
  <c r="C11" i="3" s="1"/>
  <c r="L7" i="3"/>
  <c r="L6" i="3" s="1"/>
  <c r="L11" i="3" s="1"/>
  <c r="J8" i="3"/>
  <c r="B8" i="3" s="1"/>
  <c r="K8" i="3"/>
  <c r="M13" i="2"/>
  <c r="B11" i="2"/>
  <c r="O8" i="2"/>
  <c r="O12" i="2" s="1"/>
  <c r="K10" i="2"/>
  <c r="C9" i="2" s="1"/>
  <c r="J7" i="2"/>
  <c r="L10" i="2"/>
  <c r="C10" i="2" s="1"/>
  <c r="J8" i="2"/>
  <c r="B8" i="1"/>
  <c r="D8" i="1" s="1"/>
  <c r="J7" i="1"/>
  <c r="J6" i="1" s="1"/>
  <c r="J13" i="1" s="1"/>
  <c r="J10" i="1"/>
  <c r="I40" i="1"/>
  <c r="E9" i="1"/>
  <c r="E15" i="1" s="1"/>
  <c r="I40" i="5"/>
  <c r="I40" i="4"/>
  <c r="L5" i="1"/>
  <c r="O5" i="1"/>
  <c r="K8" i="1"/>
  <c r="M5" i="1"/>
  <c r="N5" i="1"/>
  <c r="E16" i="4" l="1"/>
  <c r="AB45" i="11"/>
  <c r="Z45" i="11"/>
  <c r="E17" i="4"/>
  <c r="M9" i="4"/>
  <c r="B3" i="4"/>
  <c r="J12" i="4"/>
  <c r="B8" i="4" s="1"/>
  <c r="Z38" i="11"/>
  <c r="AB38" i="11"/>
  <c r="C13" i="4"/>
  <c r="C16" i="4" s="1"/>
  <c r="M96" i="11" s="1"/>
  <c r="P10" i="4"/>
  <c r="E16" i="5"/>
  <c r="B3" i="5"/>
  <c r="E17" i="5"/>
  <c r="M9" i="5"/>
  <c r="Z46" i="11"/>
  <c r="Z39" i="11"/>
  <c r="AB39" i="11"/>
  <c r="J12" i="5"/>
  <c r="B8" i="5" s="1"/>
  <c r="C13" i="5"/>
  <c r="C16" i="5" s="1"/>
  <c r="N96" i="11" s="1"/>
  <c r="O121" i="11"/>
  <c r="P10" i="5"/>
  <c r="N6" i="2"/>
  <c r="N11" i="2" s="1"/>
  <c r="M6" i="2"/>
  <c r="M11" i="2" s="1"/>
  <c r="K6" i="2"/>
  <c r="K11" i="2" s="1"/>
  <c r="J6" i="2"/>
  <c r="J9" i="2" s="1"/>
  <c r="D11" i="2"/>
  <c r="K13" i="2"/>
  <c r="B3" i="2"/>
  <c r="E16" i="2"/>
  <c r="E17" i="2"/>
  <c r="D15" i="2"/>
  <c r="L6" i="2"/>
  <c r="J12" i="2"/>
  <c r="B8" i="2" s="1"/>
  <c r="L13" i="2"/>
  <c r="C8" i="2"/>
  <c r="C16" i="2" s="1"/>
  <c r="K96" i="11" s="1"/>
  <c r="P10" i="2"/>
  <c r="D9" i="2"/>
  <c r="C17" i="6"/>
  <c r="C16" i="6"/>
  <c r="D8" i="6"/>
  <c r="M13" i="6"/>
  <c r="B11" i="6"/>
  <c r="D11" i="6" s="1"/>
  <c r="O13" i="6"/>
  <c r="B13" i="6"/>
  <c r="D13" i="6" s="1"/>
  <c r="J11" i="6"/>
  <c r="J13" i="6"/>
  <c r="M9" i="6"/>
  <c r="B10" i="6"/>
  <c r="D10" i="6" s="1"/>
  <c r="L13" i="6"/>
  <c r="D9" i="6"/>
  <c r="O9" i="6"/>
  <c r="K13" i="5"/>
  <c r="B9" i="5"/>
  <c r="D9" i="5" s="1"/>
  <c r="O13" i="5"/>
  <c r="B13" i="5"/>
  <c r="D13" i="5" s="1"/>
  <c r="O6" i="5"/>
  <c r="K6" i="5"/>
  <c r="N13" i="5"/>
  <c r="B12" i="5"/>
  <c r="D12" i="5" s="1"/>
  <c r="J6" i="5"/>
  <c r="D10" i="5"/>
  <c r="J13" i="4"/>
  <c r="J11" i="4"/>
  <c r="J9" i="4"/>
  <c r="O13" i="4"/>
  <c r="B13" i="4"/>
  <c r="B9" i="4"/>
  <c r="D9" i="4" s="1"/>
  <c r="K13" i="4"/>
  <c r="B17" i="4"/>
  <c r="M93" i="11" s="1"/>
  <c r="D8" i="4"/>
  <c r="O6" i="4"/>
  <c r="K6" i="4"/>
  <c r="C17" i="4"/>
  <c r="M97" i="11" s="1"/>
  <c r="M13" i="4"/>
  <c r="B11" i="4"/>
  <c r="D11" i="4" s="1"/>
  <c r="J9" i="3"/>
  <c r="C8" i="3"/>
  <c r="L9" i="3"/>
  <c r="O9" i="3"/>
  <c r="M9" i="3"/>
  <c r="B10" i="3"/>
  <c r="D10" i="3" s="1"/>
  <c r="L13" i="3"/>
  <c r="O13" i="3"/>
  <c r="B13" i="3"/>
  <c r="D13" i="3" s="1"/>
  <c r="K6" i="3"/>
  <c r="B9" i="3"/>
  <c r="D9" i="3" s="1"/>
  <c r="K13" i="3"/>
  <c r="M13" i="3"/>
  <c r="B11" i="3"/>
  <c r="D11" i="3" s="1"/>
  <c r="O13" i="2"/>
  <c r="B13" i="2"/>
  <c r="D13" i="2" s="1"/>
  <c r="C17" i="2"/>
  <c r="K97" i="11" s="1"/>
  <c r="O6" i="2"/>
  <c r="B12" i="2"/>
  <c r="D12" i="2" s="1"/>
  <c r="N13" i="2"/>
  <c r="D10" i="2"/>
  <c r="M8" i="1"/>
  <c r="O8" i="1"/>
  <c r="O12" i="1" s="1"/>
  <c r="N8" i="1"/>
  <c r="L8" i="1"/>
  <c r="L12" i="1" s="1"/>
  <c r="E17" i="1"/>
  <c r="E16" i="1"/>
  <c r="L7" i="1"/>
  <c r="L6" i="1" s="1"/>
  <c r="O7" i="1"/>
  <c r="M7" i="1"/>
  <c r="M10" i="1" s="1"/>
  <c r="C11" i="1" s="1"/>
  <c r="N7" i="1"/>
  <c r="N10" i="1" s="1"/>
  <c r="C12" i="1" s="1"/>
  <c r="K7" i="1"/>
  <c r="K10" i="1" s="1"/>
  <c r="L10" i="1"/>
  <c r="C10" i="1" s="1"/>
  <c r="N12" i="1"/>
  <c r="M12" i="1"/>
  <c r="D13" i="4" l="1"/>
  <c r="D16" i="4" s="1"/>
  <c r="M88" i="11" s="1"/>
  <c r="B17" i="5"/>
  <c r="N93" i="11" s="1"/>
  <c r="D8" i="5"/>
  <c r="D17" i="5" s="1"/>
  <c r="N89" i="11" s="1"/>
  <c r="C17" i="5"/>
  <c r="N97" i="11" s="1"/>
  <c r="N9" i="2"/>
  <c r="D8" i="2"/>
  <c r="B17" i="2"/>
  <c r="K93" i="11" s="1"/>
  <c r="M9" i="2"/>
  <c r="J13" i="2"/>
  <c r="B16" i="2"/>
  <c r="K92" i="11" s="1"/>
  <c r="J11" i="2"/>
  <c r="K9" i="2"/>
  <c r="L11" i="2"/>
  <c r="L9" i="2"/>
  <c r="B16" i="6"/>
  <c r="D17" i="6"/>
  <c r="D16" i="6"/>
  <c r="B17" i="6"/>
  <c r="J13" i="5"/>
  <c r="J11" i="5"/>
  <c r="J9" i="5"/>
  <c r="D16" i="5"/>
  <c r="N88" i="11" s="1"/>
  <c r="K11" i="5"/>
  <c r="K9" i="5"/>
  <c r="B16" i="5"/>
  <c r="N92" i="11" s="1"/>
  <c r="O11" i="5"/>
  <c r="O9" i="5"/>
  <c r="B16" i="4"/>
  <c r="M92" i="11" s="1"/>
  <c r="O11" i="4"/>
  <c r="O9" i="4"/>
  <c r="K11" i="4"/>
  <c r="K9" i="4"/>
  <c r="D17" i="4"/>
  <c r="M89" i="11" s="1"/>
  <c r="K11" i="3"/>
  <c r="K9" i="3"/>
  <c r="C17" i="3"/>
  <c r="C16" i="3"/>
  <c r="B16" i="3"/>
  <c r="D8" i="3"/>
  <c r="B17" i="3"/>
  <c r="O11" i="2"/>
  <c r="O9" i="2"/>
  <c r="D17" i="2"/>
  <c r="K89" i="11" s="1"/>
  <c r="D16" i="2"/>
  <c r="K88" i="11" s="1"/>
  <c r="L11" i="1"/>
  <c r="L9" i="1"/>
  <c r="B10" i="1"/>
  <c r="L13" i="1"/>
  <c r="B11" i="1"/>
  <c r="M13" i="1"/>
  <c r="B13" i="1"/>
  <c r="O13" i="1"/>
  <c r="B12" i="1"/>
  <c r="N13" i="1"/>
  <c r="O10" i="1"/>
  <c r="C13" i="1" s="1"/>
  <c r="O6" i="1"/>
  <c r="N6" i="1"/>
  <c r="M6" i="1"/>
  <c r="C8" i="1"/>
  <c r="K6" i="1"/>
  <c r="C9" i="1"/>
  <c r="K12" i="1"/>
  <c r="P11" i="4" l="1"/>
  <c r="P11" i="5"/>
  <c r="P11" i="2"/>
  <c r="D17" i="3"/>
  <c r="D16" i="3"/>
  <c r="B9" i="1"/>
  <c r="K13" i="1"/>
  <c r="M11" i="1"/>
  <c r="M9" i="1"/>
  <c r="N11" i="1"/>
  <c r="N9" i="1"/>
  <c r="K11" i="1"/>
  <c r="K9" i="1"/>
  <c r="C17" i="1"/>
  <c r="C16" i="1"/>
  <c r="O11" i="1"/>
  <c r="O9" i="1"/>
  <c r="D16" i="1" l="1"/>
  <c r="B17" i="1"/>
  <c r="B16" i="1"/>
  <c r="D17"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4C0DD3-660F-4083-88FD-749B0DE11335}" keepAlive="1" name="Query - scalars" description="Connection to the 'scalars' query in the workbook." type="5" refreshedVersion="6" background="1" saveData="1">
    <dbPr connection="Provider=Microsoft.Mashup.OleDb.1;Data Source=$Workbook$;Location=scalars;Extended Properties=&quot;&quot;" command="SELECT * FROM [scala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<sst xmlns="http://schemas.openxmlformats.org/spreadsheetml/2006/main" count="4186" uniqueCount="128">
  <si>
    <t>Valid acc:</t>
  </si>
  <si>
    <t>STATS</t>
  </si>
  <si>
    <t>PREDICTED</t>
  </si>
  <si>
    <t>bending</t>
  </si>
  <si>
    <t>crawling</t>
  </si>
  <si>
    <t>empty</t>
  </si>
  <si>
    <t>lying</t>
  </si>
  <si>
    <t>sitting</t>
  </si>
  <si>
    <t>standing</t>
  </si>
  <si>
    <t>All</t>
  </si>
  <si>
    <t>Class</t>
  </si>
  <si>
    <t>Test acc:</t>
  </si>
  <si>
    <t>TP</t>
  </si>
  <si>
    <t>TN</t>
  </si>
  <si>
    <t>precision</t>
  </si>
  <si>
    <t>recall</t>
  </si>
  <si>
    <t>f1-score</t>
  </si>
  <si>
    <t>support</t>
  </si>
  <si>
    <t>FN</t>
  </si>
  <si>
    <t>FP</t>
  </si>
  <si>
    <t>Accuracy</t>
  </si>
  <si>
    <t>Specificty</t>
  </si>
  <si>
    <t>Precision</t>
  </si>
  <si>
    <t>accuracy</t>
  </si>
  <si>
    <t>macro avg</t>
  </si>
  <si>
    <t>weighted avg</t>
  </si>
  <si>
    <t>DATASET 0: RGB + Depth image without pose estimation</t>
  </si>
  <si>
    <t>Confusion Matrix</t>
  </si>
  <si>
    <t>Worded Summary</t>
  </si>
  <si>
    <t>Sensitivty (Recall)</t>
  </si>
  <si>
    <t>TP-rate</t>
  </si>
  <si>
    <t>TN-rate</t>
  </si>
  <si>
    <t>Scikit generated image of confusion matrix</t>
  </si>
  <si>
    <t>Test set accuracy:</t>
  </si>
  <si>
    <t>DATASET 1: Unqiue colour per joint</t>
  </si>
  <si>
    <t>DATASET 3: Joint colour based on position in segmented colour wheel</t>
  </si>
  <si>
    <t>DATASET 2: Joint colour based on position in colour wheel</t>
  </si>
  <si>
    <t>DATASET 4: Joint colour based on position in ringed colour wheel</t>
  </si>
  <si>
    <t>DATASET 5: Joint colour based on position in segmented, ringed colour wheel</t>
  </si>
  <si>
    <t>CLASS</t>
  </si>
  <si>
    <t>COUNT</t>
  </si>
  <si>
    <t>PosPred Value</t>
  </si>
  <si>
    <t>NegPred Value</t>
  </si>
  <si>
    <t>Alt Precision</t>
  </si>
  <si>
    <t>https://machinelearningmastery.com/precision-recall-and-f-measure-for-imbalanced-classification/</t>
  </si>
  <si>
    <t>Sensitivity = TP / TP + FN</t>
  </si>
  <si>
    <t>Specificity = TN / TN + FP</t>
  </si>
  <si>
    <t>Precision = TP / TP + FP</t>
  </si>
  <si>
    <t>True-Positive Rate = TP / TP + FN</t>
  </si>
  <si>
    <t>False-Positive Rate = FP / FP + TN</t>
  </si>
  <si>
    <t>True-Negative Rate = TN / TN + FP</t>
  </si>
  <si>
    <t>False-Negative Rate = FN / FN + TP</t>
  </si>
  <si>
    <t>https://towardsdatascience.com/multi-class-metrics-made-simple-part-i-precision-and-recall-9250280bddc2</t>
  </si>
  <si>
    <t>dataset</t>
  </si>
  <si>
    <t>fold</t>
  </si>
  <si>
    <t>step</t>
  </si>
  <si>
    <t>val_loss</t>
  </si>
  <si>
    <t>val_acc</t>
  </si>
  <si>
    <t>loss</t>
  </si>
  <si>
    <t>acc</t>
  </si>
  <si>
    <t>lr</t>
  </si>
  <si>
    <t>0_Foreground</t>
  </si>
  <si>
    <t>Fold_0</t>
  </si>
  <si>
    <t>Fold_1</t>
  </si>
  <si>
    <t>Fold_2</t>
  </si>
  <si>
    <t>Fold_3</t>
  </si>
  <si>
    <t>Fold_4</t>
  </si>
  <si>
    <t>Fold_5</t>
  </si>
  <si>
    <t>Fold_6</t>
  </si>
  <si>
    <t>Fold_7</t>
  </si>
  <si>
    <t>Fold_8</t>
  </si>
  <si>
    <t>Fold_9</t>
  </si>
  <si>
    <t>1_JointColour</t>
  </si>
  <si>
    <t>2_WheelGradient</t>
  </si>
  <si>
    <t>3_WheelSegment</t>
  </si>
  <si>
    <t>4_RingGradient</t>
  </si>
  <si>
    <t>5_RingSegment</t>
  </si>
  <si>
    <t>Baseline</t>
  </si>
  <si>
    <t>Coloured Joint</t>
  </si>
  <si>
    <t>Gradient Wheel</t>
  </si>
  <si>
    <t>Segmented Wheel</t>
  </si>
  <si>
    <t>Gradient Ring</t>
  </si>
  <si>
    <t>Segmented Ring</t>
  </si>
  <si>
    <t>Models</t>
  </si>
  <si>
    <t>F1</t>
  </si>
  <si>
    <t>Recall</t>
  </si>
  <si>
    <t>Total</t>
  </si>
  <si>
    <t>AXIS LABLES</t>
  </si>
  <si>
    <t>correct</t>
  </si>
  <si>
    <t>remainde</t>
  </si>
  <si>
    <t>proportion</t>
  </si>
  <si>
    <t>True Positive Counts from the Test Dataset</t>
  </si>
  <si>
    <t>Joint Colour</t>
  </si>
  <si>
    <t>Crawling</t>
  </si>
  <si>
    <t>Bending</t>
  </si>
  <si>
    <t>Empty</t>
  </si>
  <si>
    <t>Lying</t>
  </si>
  <si>
    <t>Standing</t>
  </si>
  <si>
    <t>Sitting</t>
  </si>
  <si>
    <t>CLASS COUNT</t>
  </si>
  <si>
    <t>Inter-class metrics</t>
  </si>
  <si>
    <t>Bending &amp; crawling</t>
  </si>
  <si>
    <t>GradWheel</t>
  </si>
  <si>
    <t>SegWheel</t>
  </si>
  <si>
    <t>GradRing</t>
  </si>
  <si>
    <t>SegRing</t>
  </si>
  <si>
    <t>+sitting</t>
  </si>
  <si>
    <t>Standing &amp; standing</t>
  </si>
  <si>
    <t>[[6,1,0,21,33,22],[0,1,0,29,6,1],[6,2,89,38,24,46],[0,7,0,552,15,3],[13,7,0,150,409,206],[40,0,0,4,18,595]]</t>
  </si>
  <si>
    <t>[[33,4,0,2,26,18],[10,17,0,3,3,4],[0,0,136,15,9,45],[0,7,0,507,5,58],[90,14,0,74,504,103],[25,0,1,1,14,616]]</t>
  </si>
  <si>
    <t>[[23,5,0,21,14,20],[2,12,0,20,2,1],[3,0,88,13,11,90],[0,5,0,567,5,0],[43,19,0,150,463,110],[16,0,0,4,14,623]]</t>
  </si>
  <si>
    <t>[[30,4,0,9,16,24],[5,9,0,15,6,2],[1,0,149,9,6,40],[0,3,0,570,4,0],[55,7,0,97,507,119],[29,0,0,1,6,621]]</t>
  </si>
  <si>
    <t>[[30,2,0,9,21,21],[7,3,0,17,10,0],[0,0,130,9,14,52],[0,6,0,567,4,0],[35,5,0,119,552,74],[17,0,0,1,8,631]]</t>
  </si>
  <si>
    <t>[[45,9,0,3,14,12],[6,24,0,4,3,0],[0,0,158,6,1,40],[0,9,0,561,7,0],[173,34,0,95,431,52],[32,0,1,2,8,614]]</t>
  </si>
  <si>
    <t>Wheel is good orientation-based pose differentiation (supports standing and lying)</t>
  </si>
  <si>
    <t>Ring is good for deformation-based pose differentiation (supports bending and crawling)</t>
  </si>
  <si>
    <t xml:space="preserve">The sitting class can be differentiated on the basis of both orientation and deformation - </t>
  </si>
  <si>
    <t xml:space="preserve">    it seems to be mostly identified on the basis of orientation, suggesting it mimics a crawl pose</t>
  </si>
  <si>
    <t>Segmented Radial</t>
  </si>
  <si>
    <t>Gradient Radial</t>
  </si>
  <si>
    <t>Trained model</t>
  </si>
  <si>
    <t>Macro avg</t>
  </si>
  <si>
    <t xml:space="preserve">The RGB + Depth images serve as the baseline for comparison with other models since it free of any augmentations and is altered with background subtraction which highlights the human silhouette, the most informative aspect of an image in pose classification.
</t>
  </si>
  <si>
    <t xml:space="preserve">This model resembles the same augmentations that were explored as part in the preliminary experiments.
No significant insights were obtained from this model although it did improve on the baseline classification accuracy.
</t>
  </si>
  <si>
    <t>The gradient radial augmentation significantly improved the classification performance of the fall detection model by enhancing its ability to recognise features associated with fall poses, leading to increased accuracy in identifying fall events. This is due to the differences in how the specturm of colours are represented in lying poses vs standing poses, allowing for a distinct range of colours per pose that differ in terms of orientation.
The influence of higher granularity using 255 hues could not be quantified using the fall dataset. Different perspectives and camera angles would help illustrate its infleunce better.</t>
  </si>
  <si>
    <t xml:space="preserve">This model benefitted sitting poses, which suggests that the characteristic attribute that distinguishes it from other class poses is related to its orientation rather than the expected silhouette deformation. The baseline confusion matrix indicates that bending samples were mostly mistaken for sitting poses. This implies that there is a high visual correlation between the sitting and bending poses since they share a similar silhouette. The segemnted radial augmentation was best able to express the dissimilarities of these two poses and allowed for them to better disntingusihed than in other models/augmentations. 
</t>
  </si>
  <si>
    <t xml:space="preserve">This model favoured bedending and crawling poses which indicates that the augmentation helps to encode differences in silhouette size thus helping to distinguish poses that have a compressed / diminished surface area within the video frame. The high granulaity due to the spectrum of hues did offer increased improvements in classification accuracy over the segmented version of the ringed augmentation.
</t>
  </si>
  <si>
    <t xml:space="preserve">This model helps to encode differences regarding silhouette size, thereby favouring bending and crawling 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</si>
</sst>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theme="9" tint="-0.499984740745262"/>
      <name val="Calibri"/>
      <family val="2"/>
      <scheme val="minor"/>
    </font>
    <font>
      <i/>
      <sz val="11"/>
      <color theme="1"/>
      <name val="Calibri"/>
      <family val="2"/>
      <scheme val="minor"/>
    </font>
    <font>
      <i/>
      <sz val="11"/>
      <color theme="9" tint="-0.499984740745262"/>
      <name val="Calibri"/>
      <family val="2"/>
      <scheme val="minor"/>
    </font>
    <font>
      <sz val="11"/>
      <color rgb="FF555555"/>
      <name val="Arial"/>
      <family val="2"/>
    </font>
    <font>
      <sz val="11"/>
      <color rgb="FF111111"/>
      <name val="Arial"/>
      <family val="2"/>
    </font>
    <font>
      <sz val="11"/>
      <name val="Arial"/>
      <family val="2"/>
    </font>
    <font>
      <b/>
      <sz val="11"/>
      <color rgb="FF00B0F0"/>
      <name val="Calibri"/>
      <family val="2"/>
      <scheme val="minor"/>
    </font>
    <font>
      <sz val="8"/>
      <name val="Calibri"/>
      <family val="2"/>
      <scheme val="minor"/>
    </font>
    <font>
      <sz val="11"/>
      <name val="Calibri"/>
      <family val="2"/>
      <scheme val="minor"/>
    </font>
    <font>
      <sz val="11"/>
      <color theme="2" tint="-0.249977111117893"/>
      <name val="Calibri"/>
      <family val="2"/>
      <scheme val="minor"/>
    </font>
  </fonts>
  <fills count="25">
    <fill>
      <patternFill patternType="none"/>
    </fill>
    <fill>
      <patternFill patternType="gray125"/>
    </fill>
    <fill>
      <patternFill patternType="solid">
        <fgColor theme="9"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F5D5F3"/>
        <bgColor indexed="64"/>
      </patternFill>
    </fill>
    <fill>
      <patternFill patternType="solid">
        <fgColor rgb="FFD6C0EE"/>
        <bgColor indexed="64"/>
      </patternFill>
    </fill>
    <fill>
      <patternFill patternType="solid">
        <fgColor theme="9" tint="0.79998168889431442"/>
        <bgColor theme="9" tint="0.79998168889431442"/>
      </patternFill>
    </fill>
    <fill>
      <patternFill patternType="solid">
        <fgColor theme="7" tint="0.79998168889431442"/>
        <bgColor indexed="64"/>
      </patternFill>
    </fill>
    <fill>
      <patternFill patternType="solid">
        <fgColor theme="5"/>
        <bgColor indexed="64"/>
      </patternFill>
    </fill>
    <fill>
      <patternFill patternType="solid">
        <fgColor theme="4"/>
        <bgColor indexed="64"/>
      </patternFill>
    </fill>
    <fill>
      <patternFill patternType="solid">
        <fgColor theme="9" tint="0.59999389629810485"/>
        <bgColor theme="9" tint="0.79998168889431442"/>
      </patternFill>
    </fill>
    <fill>
      <patternFill patternType="solid">
        <fgColor theme="3"/>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6" tint="0.79998168889431442"/>
        <bgColor indexed="64"/>
      </patternFill>
    </fill>
  </fills>
  <borders count="19">
    <border>
      <left/>
      <right/>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92">
    <xf numFmtId="0" fontId="0" fillId="0" borderId="0" xfId="0"/>
    <xf numFmtId="0" fontId="4" fillId="2" borderId="0" xfId="0" applyFont="1" applyFill="1"/>
    <xf numFmtId="0" fontId="0" fillId="3" borderId="0" xfId="0" applyFill="1"/>
    <xf numFmtId="0" fontId="0" fillId="4" borderId="0" xfId="0" applyFill="1"/>
    <xf numFmtId="10" fontId="0" fillId="4" borderId="0" xfId="1" applyNumberFormat="1" applyFont="1" applyFill="1"/>
    <xf numFmtId="0" fontId="0" fillId="4" borderId="0" xfId="0" applyFill="1" applyAlignment="1">
      <alignment horizontal="center" vertical="center"/>
    </xf>
    <xf numFmtId="0" fontId="0" fillId="3" borderId="1" xfId="0" applyFill="1" applyBorder="1"/>
    <xf numFmtId="1" fontId="0" fillId="3" borderId="1" xfId="0" applyNumberFormat="1" applyFill="1" applyBorder="1"/>
    <xf numFmtId="0" fontId="0" fillId="6" borderId="0" xfId="0" applyFill="1"/>
    <xf numFmtId="1" fontId="0" fillId="4" borderId="1" xfId="0" applyNumberFormat="1" applyFill="1" applyBorder="1"/>
    <xf numFmtId="1" fontId="0" fillId="4" borderId="0" xfId="0" applyNumberFormat="1" applyFill="1" applyAlignment="1">
      <alignment horizontal="center" vertical="center"/>
    </xf>
    <xf numFmtId="0" fontId="3" fillId="6" borderId="0" xfId="0" applyFont="1" applyFill="1" applyAlignment="1">
      <alignment horizontal="center" vertical="center"/>
    </xf>
    <xf numFmtId="1" fontId="0" fillId="4" borderId="0" xfId="0" applyNumberFormat="1" applyFill="1"/>
    <xf numFmtId="9" fontId="0" fillId="4" borderId="0" xfId="1" applyFont="1" applyFill="1"/>
    <xf numFmtId="0" fontId="0" fillId="4" borderId="1" xfId="0" applyFill="1" applyBorder="1"/>
    <xf numFmtId="0" fontId="0" fillId="7" borderId="0" xfId="0" applyFill="1"/>
    <xf numFmtId="9" fontId="0" fillId="4" borderId="0" xfId="1" applyFont="1" applyFill="1" applyBorder="1"/>
    <xf numFmtId="1" fontId="0" fillId="6" borderId="0" xfId="0" applyNumberFormat="1" applyFill="1" applyAlignment="1">
      <alignment horizontal="center" vertical="center"/>
    </xf>
    <xf numFmtId="0" fontId="4" fillId="3" borderId="0" xfId="0" applyFont="1" applyFill="1"/>
    <xf numFmtId="1" fontId="0" fillId="4" borderId="0" xfId="1" applyNumberFormat="1" applyFont="1" applyFill="1"/>
    <xf numFmtId="1" fontId="0" fillId="8" borderId="0" xfId="0" applyNumberFormat="1" applyFill="1" applyAlignment="1">
      <alignment horizontal="center" vertical="center"/>
    </xf>
    <xf numFmtId="10" fontId="0" fillId="9" borderId="0" xfId="1" applyNumberFormat="1" applyFont="1" applyFill="1"/>
    <xf numFmtId="0" fontId="0" fillId="3" borderId="2" xfId="0" applyFill="1" applyBorder="1"/>
    <xf numFmtId="0" fontId="0" fillId="3" borderId="2" xfId="0" applyFill="1" applyBorder="1" applyAlignment="1">
      <alignment horizontal="center" vertical="center"/>
    </xf>
    <xf numFmtId="0" fontId="0" fillId="3" borderId="3" xfId="0" applyFill="1" applyBorder="1"/>
    <xf numFmtId="0" fontId="0" fillId="3" borderId="4" xfId="0" applyFill="1" applyBorder="1"/>
    <xf numFmtId="0" fontId="2" fillId="2" borderId="0" xfId="0" applyFont="1" applyFill="1"/>
    <xf numFmtId="0" fontId="5" fillId="3" borderId="0" xfId="0" applyFont="1" applyFill="1"/>
    <xf numFmtId="0" fontId="3" fillId="5" borderId="0" xfId="0" applyFont="1" applyFill="1"/>
    <xf numFmtId="0" fontId="7" fillId="4" borderId="0" xfId="0" applyFont="1" applyFill="1"/>
    <xf numFmtId="0" fontId="0" fillId="10" borderId="0" xfId="0" applyFill="1"/>
    <xf numFmtId="0" fontId="3" fillId="10" borderId="0" xfId="0" applyFont="1" applyFill="1"/>
    <xf numFmtId="9" fontId="3" fillId="10" borderId="0" xfId="0" applyNumberFormat="1" applyFont="1" applyFill="1" applyAlignment="1">
      <alignment horizontal="left" vertical="top"/>
    </xf>
    <xf numFmtId="0" fontId="3" fillId="3" borderId="0" xfId="0" applyFont="1" applyFill="1"/>
    <xf numFmtId="1" fontId="3" fillId="6" borderId="0" xfId="0" applyNumberFormat="1" applyFont="1" applyFill="1" applyAlignment="1">
      <alignment horizontal="center" vertical="center"/>
    </xf>
    <xf numFmtId="0" fontId="0" fillId="11" borderId="12" xfId="0" applyFill="1" applyBorder="1"/>
    <xf numFmtId="9" fontId="3" fillId="11" borderId="13" xfId="1" applyFont="1" applyFill="1" applyBorder="1"/>
    <xf numFmtId="0" fontId="8" fillId="0" borderId="0" xfId="0" applyFont="1" applyAlignment="1">
      <alignment vertical="center"/>
    </xf>
    <xf numFmtId="9" fontId="0" fillId="4" borderId="0" xfId="0" applyNumberFormat="1" applyFill="1"/>
    <xf numFmtId="10" fontId="0" fillId="4" borderId="0" xfId="0" applyNumberFormat="1" applyFill="1"/>
    <xf numFmtId="9" fontId="3" fillId="11" borderId="14" xfId="1" applyFont="1" applyFill="1" applyBorder="1"/>
    <xf numFmtId="0" fontId="0" fillId="3" borderId="5" xfId="0" applyFill="1" applyBorder="1"/>
    <xf numFmtId="1" fontId="0" fillId="4" borderId="5" xfId="0" applyNumberFormat="1" applyFill="1" applyBorder="1"/>
    <xf numFmtId="1" fontId="0" fillId="4" borderId="6" xfId="0" applyNumberFormat="1" applyFill="1" applyBorder="1"/>
    <xf numFmtId="9" fontId="3" fillId="11" borderId="15" xfId="1" applyFont="1" applyFill="1" applyBorder="1"/>
    <xf numFmtId="9" fontId="0" fillId="4" borderId="6" xfId="1" applyFont="1" applyFill="1" applyBorder="1"/>
    <xf numFmtId="9" fontId="0" fillId="4" borderId="2" xfId="1" applyFont="1" applyFill="1" applyBorder="1"/>
    <xf numFmtId="0" fontId="9" fillId="0" borderId="0" xfId="0" applyFont="1" applyAlignment="1">
      <alignment horizontal="left" vertical="center"/>
    </xf>
    <xf numFmtId="0" fontId="10" fillId="0" borderId="0" xfId="0" applyFont="1" applyAlignment="1">
      <alignment horizontal="left" vertical="center"/>
    </xf>
    <xf numFmtId="9" fontId="0" fillId="4" borderId="7" xfId="1" applyFont="1" applyFill="1" applyBorder="1"/>
    <xf numFmtId="9" fontId="3" fillId="12" borderId="0" xfId="1" applyFont="1" applyFill="1"/>
    <xf numFmtId="9" fontId="3" fillId="13" borderId="0" xfId="1" applyFont="1" applyFill="1"/>
    <xf numFmtId="9" fontId="11" fillId="4" borderId="0" xfId="0" applyNumberFormat="1" applyFont="1" applyFill="1"/>
    <xf numFmtId="0" fontId="0" fillId="14" borderId="17" xfId="0" applyFill="1" applyBorder="1"/>
    <xf numFmtId="0" fontId="13" fillId="0" borderId="0" xfId="0" applyFont="1"/>
    <xf numFmtId="10" fontId="0" fillId="0" borderId="0" xfId="1" applyNumberFormat="1" applyFont="1"/>
    <xf numFmtId="10" fontId="13" fillId="0" borderId="0" xfId="1" applyNumberFormat="1" applyFont="1" applyFill="1" applyBorder="1"/>
    <xf numFmtId="9" fontId="13" fillId="0" borderId="0" xfId="1" applyFont="1" applyFill="1" applyBorder="1"/>
    <xf numFmtId="9" fontId="0" fillId="0" borderId="0" xfId="1" applyFont="1"/>
    <xf numFmtId="0" fontId="4" fillId="2" borderId="0" xfId="0" applyFont="1" applyFill="1" applyAlignment="1">
      <alignment horizontal="right"/>
    </xf>
    <xf numFmtId="9" fontId="0" fillId="0" borderId="0" xfId="0" applyNumberFormat="1"/>
    <xf numFmtId="0" fontId="0" fillId="15" borderId="0" xfId="0" applyFill="1"/>
    <xf numFmtId="0" fontId="0" fillId="16" borderId="0" xfId="0" applyFill="1"/>
    <xf numFmtId="0" fontId="0" fillId="18" borderId="16" xfId="0" applyFill="1" applyBorder="1"/>
    <xf numFmtId="0" fontId="4" fillId="17" borderId="0" xfId="0" applyFont="1" applyFill="1"/>
    <xf numFmtId="0" fontId="0" fillId="8" borderId="0" xfId="0" applyFill="1"/>
    <xf numFmtId="0" fontId="4" fillId="19" borderId="0" xfId="0" applyFont="1" applyFill="1"/>
    <xf numFmtId="1" fontId="0" fillId="0" borderId="0" xfId="0" applyNumberFormat="1"/>
    <xf numFmtId="1" fontId="14" fillId="0" borderId="0" xfId="0" applyNumberFormat="1" applyFont="1"/>
    <xf numFmtId="0" fontId="0" fillId="23" borderId="0" xfId="0" applyFill="1"/>
    <xf numFmtId="0" fontId="0" fillId="24" borderId="0" xfId="0" applyFill="1"/>
    <xf numFmtId="0" fontId="0" fillId="5" borderId="0" xfId="0" applyFill="1"/>
    <xf numFmtId="9" fontId="0" fillId="3" borderId="0" xfId="1" applyFont="1" applyFill="1"/>
    <xf numFmtId="10" fontId="0" fillId="0" borderId="0" xfId="0" applyNumberFormat="1"/>
    <xf numFmtId="0" fontId="0" fillId="9" borderId="18" xfId="0" applyFill="1" applyBorder="1" applyAlignment="1">
      <alignment horizontal="center"/>
    </xf>
    <xf numFmtId="0" fontId="2" fillId="20" borderId="0" xfId="0" applyFont="1" applyFill="1" applyAlignment="1">
      <alignment horizontal="center"/>
    </xf>
    <xf numFmtId="0" fontId="2" fillId="21" borderId="0" xfId="0" applyFont="1" applyFill="1" applyAlignment="1">
      <alignment horizontal="center"/>
    </xf>
    <xf numFmtId="0" fontId="4" fillId="19" borderId="0" xfId="0" applyFont="1" applyFill="1" applyAlignment="1">
      <alignment horizontal="center"/>
    </xf>
    <xf numFmtId="49" fontId="4" fillId="22" borderId="0" xfId="0" applyNumberFormat="1" applyFont="1" applyFill="1" applyAlignment="1">
      <alignment horizontal="center"/>
    </xf>
    <xf numFmtId="0" fontId="7" fillId="4" borderId="0" xfId="0" applyFont="1" applyFill="1" applyAlignment="1">
      <alignment horizontal="right"/>
    </xf>
    <xf numFmtId="0" fontId="6" fillId="3" borderId="9" xfId="0" applyFont="1" applyFill="1" applyBorder="1" applyAlignment="1">
      <alignment horizontal="center"/>
    </xf>
    <xf numFmtId="0" fontId="6" fillId="3" borderId="10" xfId="0" applyFont="1" applyFill="1" applyBorder="1" applyAlignment="1">
      <alignment horizontal="center"/>
    </xf>
    <xf numFmtId="0" fontId="6" fillId="3" borderId="11" xfId="0" applyFont="1" applyFill="1" applyBorder="1" applyAlignment="1">
      <alignment horizontal="center"/>
    </xf>
    <xf numFmtId="0" fontId="0" fillId="4" borderId="5" xfId="0" applyFill="1" applyBorder="1" applyAlignment="1">
      <alignment horizontal="center" vertical="top" wrapText="1"/>
    </xf>
    <xf numFmtId="0" fontId="0" fillId="4" borderId="1" xfId="0" applyFill="1" applyBorder="1" applyAlignment="1">
      <alignment horizontal="center" vertical="top" wrapText="1"/>
    </xf>
    <xf numFmtId="0" fontId="0" fillId="4" borderId="3" xfId="0" applyFill="1" applyBorder="1" applyAlignment="1">
      <alignment horizontal="center" vertical="top" wrapText="1"/>
    </xf>
    <xf numFmtId="0" fontId="0" fillId="4" borderId="6" xfId="0" applyFill="1" applyBorder="1" applyAlignment="1">
      <alignment horizontal="center" vertical="top" wrapText="1"/>
    </xf>
    <xf numFmtId="0" fontId="0" fillId="4" borderId="0" xfId="0" applyFill="1" applyAlignment="1">
      <alignment horizontal="center" vertical="top" wrapText="1"/>
    </xf>
    <xf numFmtId="0" fontId="0" fillId="4" borderId="4" xfId="0" applyFill="1" applyBorder="1" applyAlignment="1">
      <alignment horizontal="center" vertical="top" wrapText="1"/>
    </xf>
    <xf numFmtId="0" fontId="0" fillId="4" borderId="7" xfId="0" applyFill="1" applyBorder="1" applyAlignment="1">
      <alignment horizontal="center" vertical="top" wrapText="1"/>
    </xf>
    <xf numFmtId="0" fontId="0" fillId="4" borderId="2" xfId="0" applyFill="1" applyBorder="1" applyAlignment="1">
      <alignment horizontal="center" vertical="top" wrapText="1"/>
    </xf>
    <xf numFmtId="0" fontId="0" fillId="4" borderId="8" xfId="0" applyFill="1" applyBorder="1" applyAlignment="1">
      <alignment horizontal="center" vertical="top" wrapText="1"/>
    </xf>
  </cellXfs>
  <cellStyles count="2">
    <cellStyle name="Normal" xfId="0" builtinId="0"/>
    <cellStyle name="Percent" xfId="1" builtinId="5"/>
  </cellStyles>
  <dxfs count="6">
    <dxf>
      <fill>
        <patternFill>
          <bgColor rgb="FFFDD7FD"/>
        </patternFill>
      </fill>
    </dxf>
    <dxf>
      <fill>
        <patternFill>
          <bgColor rgb="FFDAF0E4"/>
        </patternFill>
      </fil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DD7FD"/>
      <color rgb="FFDAF0E4"/>
      <color rgb="FFD6C0EE"/>
      <color rgb="FFF5D5F3"/>
      <color rgb="FFDBEBD1"/>
      <color rgb="FFD1E6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Validation Loss during Training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'Graphs-TrainValid'!$L$37</c:f>
              <c:strCache>
                <c:ptCount val="1"/>
                <c:pt idx="0">
                  <c:v>Baseline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'Graphs-TrainValid'!$N$38:$N$67</c15:sqref>
                  </c15:fullRef>
                </c:ext>
              </c:extLst>
              <c:f>'Graphs-TrainValid'!$N$38:$N$57</c:f>
              <c:numCache>
                <c:formatCode>General</c:formatCode>
                <c:ptCount val="20"/>
                <c:pt idx="0">
                  <c:v>1.411189603805542</c:v>
                </c:pt>
                <c:pt idx="1">
                  <c:v>1.3970607697963715</c:v>
                </c:pt>
                <c:pt idx="2">
                  <c:v>0.97371255755424502</c:v>
                </c:pt>
                <c:pt idx="3">
                  <c:v>0.59833190143108372</c:v>
                </c:pt>
                <c:pt idx="4">
                  <c:v>0.56372076869010923</c:v>
                </c:pt>
                <c:pt idx="5">
                  <c:v>0.47387542724609377</c:v>
                </c:pt>
                <c:pt idx="6">
                  <c:v>0.52491529881954191</c:v>
                </c:pt>
                <c:pt idx="7">
                  <c:v>0.51132325232028963</c:v>
                </c:pt>
                <c:pt idx="8">
                  <c:v>0.2756913647055626</c:v>
                </c:pt>
                <c:pt idx="9">
                  <c:v>0.26807880103588105</c:v>
                </c:pt>
                <c:pt idx="10">
                  <c:v>0.28797277808189392</c:v>
                </c:pt>
                <c:pt idx="11">
                  <c:v>0.22580993920564651</c:v>
                </c:pt>
                <c:pt idx="12">
                  <c:v>0.26486285477876664</c:v>
                </c:pt>
                <c:pt idx="13">
                  <c:v>0.20076574236154557</c:v>
                </c:pt>
                <c:pt idx="14">
                  <c:v>0.20214892625808717</c:v>
                </c:pt>
                <c:pt idx="15">
                  <c:v>0.1626413159072399</c:v>
                </c:pt>
                <c:pt idx="16">
                  <c:v>0.15830729007720948</c:v>
                </c:pt>
                <c:pt idx="17">
                  <c:v>0.1477006532251835</c:v>
                </c:pt>
                <c:pt idx="18">
                  <c:v>0.14249563366174697</c:v>
                </c:pt>
                <c:pt idx="19">
                  <c:v>0.15247973427176476</c:v>
                </c:pt>
              </c:numCache>
            </c:numRef>
          </c:val>
          <c:smooth val="0"/>
          <c:extLst>
            <c:ext xmlns:c16="http://schemas.microsoft.com/office/drawing/2014/chart" uri="{C3380CC4-5D6E-409C-BE32-E72D297353CC}">
              <c16:uniqueId val="{00000000-E9AF-4ABD-B228-15ACFA8325BE}"/>
            </c:ext>
          </c:extLst>
        </c:ser>
        <c:ser>
          <c:idx val="2"/>
          <c:order val="2"/>
          <c:tx>
            <c:strRef>
              <c:f>'Graphs-TrainValid'!$L$70</c:f>
              <c:strCache>
                <c:ptCount val="1"/>
                <c:pt idx="0">
                  <c:v>Gradient Radial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'Graphs-TrainValid'!$N$71:$N$100</c15:sqref>
                  </c15:fullRef>
                </c:ext>
              </c:extLst>
              <c:f>'Graphs-TrainValid'!$N$71:$N$90</c:f>
              <c:numCache>
                <c:formatCode>General</c:formatCode>
                <c:ptCount val="20"/>
                <c:pt idx="0">
                  <c:v>1.1942733466625213</c:v>
                </c:pt>
                <c:pt idx="1">
                  <c:v>1.3525393217802049</c:v>
                </c:pt>
                <c:pt idx="2">
                  <c:v>1.063436171412468</c:v>
                </c:pt>
                <c:pt idx="3">
                  <c:v>0.59890237748622899</c:v>
                </c:pt>
                <c:pt idx="4">
                  <c:v>0.50326827466487889</c:v>
                </c:pt>
                <c:pt idx="5">
                  <c:v>0.36450749486684797</c:v>
                </c:pt>
                <c:pt idx="6">
                  <c:v>0.35094366371631625</c:v>
                </c:pt>
                <c:pt idx="7">
                  <c:v>0.31529620438814165</c:v>
                </c:pt>
                <c:pt idx="8">
                  <c:v>0.27892918586730958</c:v>
                </c:pt>
                <c:pt idx="9">
                  <c:v>0.25321833193302157</c:v>
                </c:pt>
                <c:pt idx="10">
                  <c:v>0.25461951047182085</c:v>
                </c:pt>
                <c:pt idx="11">
                  <c:v>0.25156461223959925</c:v>
                </c:pt>
                <c:pt idx="12">
                  <c:v>0.25306714028120042</c:v>
                </c:pt>
                <c:pt idx="13">
                  <c:v>0.43717637509107588</c:v>
                </c:pt>
                <c:pt idx="14">
                  <c:v>0.14993352815508842</c:v>
                </c:pt>
                <c:pt idx="15">
                  <c:v>0.14272434115409852</c:v>
                </c:pt>
                <c:pt idx="16">
                  <c:v>0.15048914179205894</c:v>
                </c:pt>
                <c:pt idx="17">
                  <c:v>0.13577162474393845</c:v>
                </c:pt>
                <c:pt idx="18">
                  <c:v>0.13351393491029739</c:v>
                </c:pt>
                <c:pt idx="19">
                  <c:v>0.13572031632065773</c:v>
                </c:pt>
              </c:numCache>
            </c:numRef>
          </c:val>
          <c:smooth val="0"/>
          <c:extLst>
            <c:ext xmlns:c16="http://schemas.microsoft.com/office/drawing/2014/chart" uri="{C3380CC4-5D6E-409C-BE32-E72D297353CC}">
              <c16:uniqueId val="{00000007-E9AF-4ABD-B228-15ACFA8325BE}"/>
            </c:ext>
          </c:extLst>
        </c:ser>
        <c:ser>
          <c:idx val="3"/>
          <c:order val="3"/>
          <c:tx>
            <c:strRef>
              <c:f>'Graphs-TrainValid'!$S$70</c:f>
              <c:strCache>
                <c:ptCount val="1"/>
                <c:pt idx="0">
                  <c:v>Segmented Radial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'Graphs-TrainValid'!$U$71:$U$100</c15:sqref>
                  </c15:fullRef>
                </c:ext>
              </c:extLst>
              <c:f>'Graphs-TrainValid'!$U$71:$U$90</c:f>
              <c:numCache>
                <c:formatCode>General</c:formatCode>
                <c:ptCount val="20"/>
                <c:pt idx="0">
                  <c:v>2.3781876862049103</c:v>
                </c:pt>
                <c:pt idx="1">
                  <c:v>0.85590556263923645</c:v>
                </c:pt>
                <c:pt idx="2">
                  <c:v>1.1530678838491439</c:v>
                </c:pt>
                <c:pt idx="3">
                  <c:v>0.63941077888011932</c:v>
                </c:pt>
                <c:pt idx="4">
                  <c:v>0.48660427033901216</c:v>
                </c:pt>
                <c:pt idx="5">
                  <c:v>0.43091525137424469</c:v>
                </c:pt>
                <c:pt idx="6">
                  <c:v>0.46699718832969667</c:v>
                </c:pt>
                <c:pt idx="7">
                  <c:v>0.38524644970893862</c:v>
                </c:pt>
                <c:pt idx="8">
                  <c:v>0.30990978628396987</c:v>
                </c:pt>
                <c:pt idx="9">
                  <c:v>0.26053209900856017</c:v>
                </c:pt>
                <c:pt idx="10">
                  <c:v>0.24614262878894805</c:v>
                </c:pt>
                <c:pt idx="11">
                  <c:v>0.19811963886022568</c:v>
                </c:pt>
                <c:pt idx="12">
                  <c:v>0.19896064102649688</c:v>
                </c:pt>
                <c:pt idx="13">
                  <c:v>0.16862274557352067</c:v>
                </c:pt>
                <c:pt idx="14">
                  <c:v>0.17727774381637573</c:v>
                </c:pt>
                <c:pt idx="15">
                  <c:v>0.17112860083580017</c:v>
                </c:pt>
                <c:pt idx="16">
                  <c:v>0.1637861505150795</c:v>
                </c:pt>
                <c:pt idx="17">
                  <c:v>0.15229489058256149</c:v>
                </c:pt>
                <c:pt idx="18">
                  <c:v>0.14624760746955873</c:v>
                </c:pt>
                <c:pt idx="19">
                  <c:v>0.14618662595748902</c:v>
                </c:pt>
              </c:numCache>
            </c:numRef>
          </c:val>
          <c:smooth val="0"/>
          <c:extLst>
            <c:ext xmlns:c16="http://schemas.microsoft.com/office/drawing/2014/chart" uri="{C3380CC4-5D6E-409C-BE32-E72D297353CC}">
              <c16:uniqueId val="{00000008-E9AF-4ABD-B228-15ACFA8325BE}"/>
            </c:ext>
          </c:extLst>
        </c:ser>
        <c:ser>
          <c:idx val="4"/>
          <c:order val="4"/>
          <c:tx>
            <c:strRef>
              <c:f>'Graphs-TrainValid'!$L$103</c:f>
              <c:strCache>
                <c:ptCount val="1"/>
                <c:pt idx="0">
                  <c:v>Gradient Ring</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'Graphs-TrainValid'!$N$104:$N$133</c15:sqref>
                  </c15:fullRef>
                </c:ext>
              </c:extLst>
              <c:f>'Graphs-TrainValid'!$N$104:$N$123</c:f>
              <c:numCache>
                <c:formatCode>General</c:formatCode>
                <c:ptCount val="20"/>
                <c:pt idx="0">
                  <c:v>0.97424139380455022</c:v>
                </c:pt>
                <c:pt idx="1">
                  <c:v>0.78288805782794957</c:v>
                </c:pt>
                <c:pt idx="2">
                  <c:v>0.60498327910900118</c:v>
                </c:pt>
                <c:pt idx="3">
                  <c:v>0.66956310570240019</c:v>
                </c:pt>
                <c:pt idx="4">
                  <c:v>0.6443201810121536</c:v>
                </c:pt>
                <c:pt idx="5">
                  <c:v>0.55289957523345945</c:v>
                </c:pt>
                <c:pt idx="6">
                  <c:v>0.38821724653244016</c:v>
                </c:pt>
                <c:pt idx="7">
                  <c:v>0.49165630936622617</c:v>
                </c:pt>
                <c:pt idx="8">
                  <c:v>0.33658564984798434</c:v>
                </c:pt>
                <c:pt idx="9">
                  <c:v>0.27117248326539994</c:v>
                </c:pt>
                <c:pt idx="10">
                  <c:v>0.23099790513515472</c:v>
                </c:pt>
                <c:pt idx="11">
                  <c:v>0.17759877145290376</c:v>
                </c:pt>
                <c:pt idx="12">
                  <c:v>0.17497963905334474</c:v>
                </c:pt>
                <c:pt idx="13">
                  <c:v>0.2015600547194481</c:v>
                </c:pt>
                <c:pt idx="14">
                  <c:v>0.16273384392261506</c:v>
                </c:pt>
                <c:pt idx="15">
                  <c:v>0.151154126226902</c:v>
                </c:pt>
                <c:pt idx="16">
                  <c:v>0.14965268224477768</c:v>
                </c:pt>
                <c:pt idx="17">
                  <c:v>0.14623232558369637</c:v>
                </c:pt>
                <c:pt idx="18">
                  <c:v>0.15019880756735801</c:v>
                </c:pt>
                <c:pt idx="19">
                  <c:v>0.14060836508870125</c:v>
                </c:pt>
              </c:numCache>
            </c:numRef>
          </c:val>
          <c:smooth val="0"/>
          <c:extLst>
            <c:ext xmlns:c16="http://schemas.microsoft.com/office/drawing/2014/chart" uri="{C3380CC4-5D6E-409C-BE32-E72D297353CC}">
              <c16:uniqueId val="{00000009-E9AF-4ABD-B228-15ACFA8325BE}"/>
            </c:ext>
          </c:extLst>
        </c:ser>
        <c:ser>
          <c:idx val="5"/>
          <c:order val="5"/>
          <c:tx>
            <c:strRef>
              <c:f>'Graphs-TrainValid'!$S$103</c:f>
              <c:strCache>
                <c:ptCount val="1"/>
                <c:pt idx="0">
                  <c:v>Segmented Ring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'Graphs-TrainValid'!$U$104:$U$133</c15:sqref>
                  </c15:fullRef>
                </c:ext>
              </c:extLst>
              <c:f>'Graphs-TrainValid'!$U$104:$U$123</c:f>
              <c:numCache>
                <c:formatCode>General</c:formatCode>
                <c:ptCount val="20"/>
                <c:pt idx="0">
                  <c:v>1.2577070858743455</c:v>
                </c:pt>
                <c:pt idx="1">
                  <c:v>0.96782928705215454</c:v>
                </c:pt>
                <c:pt idx="2">
                  <c:v>0.57349602712525261</c:v>
                </c:pt>
                <c:pt idx="3">
                  <c:v>0.7941525346703</c:v>
                </c:pt>
                <c:pt idx="4">
                  <c:v>0.36710517936282688</c:v>
                </c:pt>
                <c:pt idx="5">
                  <c:v>0.4881051348315345</c:v>
                </c:pt>
                <c:pt idx="6">
                  <c:v>0.29390251305368209</c:v>
                </c:pt>
                <c:pt idx="7">
                  <c:v>0.3865562660826577</c:v>
                </c:pt>
                <c:pt idx="8">
                  <c:v>0.39704626798629761</c:v>
                </c:pt>
                <c:pt idx="9">
                  <c:v>0.33274149729145897</c:v>
                </c:pt>
                <c:pt idx="10">
                  <c:v>0.25420552988847095</c:v>
                </c:pt>
                <c:pt idx="11">
                  <c:v>0.25141064160399967</c:v>
                </c:pt>
                <c:pt idx="12">
                  <c:v>0.19342795511086783</c:v>
                </c:pt>
                <c:pt idx="13">
                  <c:v>0.19082135293218824</c:v>
                </c:pt>
                <c:pt idx="14">
                  <c:v>0.32970232764879864</c:v>
                </c:pt>
                <c:pt idx="15">
                  <c:v>0.19463134308656058</c:v>
                </c:pt>
                <c:pt idx="16">
                  <c:v>0.15424964659743839</c:v>
                </c:pt>
                <c:pt idx="17">
                  <c:v>0.15085440377394357</c:v>
                </c:pt>
                <c:pt idx="18">
                  <c:v>0.14861707637707391</c:v>
                </c:pt>
                <c:pt idx="19">
                  <c:v>0.14576905800236595</c:v>
                </c:pt>
              </c:numCache>
            </c:numRef>
          </c:val>
          <c:smooth val="0"/>
          <c:extLst>
            <c:ext xmlns:c16="http://schemas.microsoft.com/office/drawing/2014/chart" uri="{C3380CC4-5D6E-409C-BE32-E72D297353CC}">
              <c16:uniqueId val="{0000000A-E9AF-4ABD-B228-15ACFA8325BE}"/>
            </c:ext>
          </c:extLst>
        </c:ser>
        <c:dLbls>
          <c:showLegendKey val="0"/>
          <c:showVal val="0"/>
          <c:showCatName val="0"/>
          <c:showSerName val="0"/>
          <c:showPercent val="0"/>
          <c:showBubbleSize val="0"/>
        </c:dLbls>
        <c:marker val="1"/>
        <c:smooth val="0"/>
        <c:axId val="978365224"/>
        <c:axId val="978365552"/>
        <c:extLst>
          <c:ext xmlns:c15="http://schemas.microsoft.com/office/drawing/2012/chart" uri="{02D57815-91ED-43cb-92C2-25804820EDAC}">
            <c15:filteredLineSeries>
              <c15:ser>
                <c:idx val="1"/>
                <c:order val="1"/>
                <c:tx>
                  <c:strRef>
                    <c:extLst>
                      <c:ext uri="{02D57815-91ED-43cb-92C2-25804820EDAC}">
                        <c15:formulaRef>
                          <c15:sqref>'Graphs-TrainValid'!$S$37</c15:sqref>
                        </c15:formulaRef>
                      </c:ext>
                    </c:extLst>
                    <c:strCache>
                      <c:ptCount val="1"/>
                      <c:pt idx="0">
                        <c:v>Coloured Joint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uri="{02D57815-91ED-43cb-92C2-25804820EDAC}">
                        <c15:fullRef>
                          <c15:sqref>'Graphs-TrainValid'!$J$38:$J$67</c15:sqref>
                        </c15:fullRef>
                        <c15:formulaRef>
                          <c15:sqref>'Graphs-TrainValid'!$J$38:$J$57</c15:sqref>
                        </c15:formulaRef>
                      </c:ext>
                    </c:extLst>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uri="{02D57815-91ED-43cb-92C2-25804820EDAC}">
                        <c15:fullRef>
                          <c15:sqref>'Graphs-TrainValid'!$U$38:$U$67</c15:sqref>
                        </c15:fullRef>
                        <c15:formulaRef>
                          <c15:sqref>'Graphs-TrainValid'!$U$38:$U$57</c15:sqref>
                        </c15:formulaRef>
                      </c:ext>
                    </c:extLst>
                    <c:numCache>
                      <c:formatCode>General</c:formatCode>
                      <c:ptCount val="20"/>
                      <c:pt idx="0">
                        <c:v>1.0610032439231873</c:v>
                      </c:pt>
                      <c:pt idx="1">
                        <c:v>0.71979762315750118</c:v>
                      </c:pt>
                      <c:pt idx="2">
                        <c:v>0.59510024487972257</c:v>
                      </c:pt>
                      <c:pt idx="3">
                        <c:v>0.54345805048942564</c:v>
                      </c:pt>
                      <c:pt idx="4">
                        <c:v>0.42850666046142577</c:v>
                      </c:pt>
                      <c:pt idx="5">
                        <c:v>0.33717639446258546</c:v>
                      </c:pt>
                      <c:pt idx="6">
                        <c:v>0.54617889672517772</c:v>
                      </c:pt>
                      <c:pt idx="7">
                        <c:v>0.30734963715076447</c:v>
                      </c:pt>
                      <c:pt idx="8">
                        <c:v>0.27070392519235609</c:v>
                      </c:pt>
                      <c:pt idx="9">
                        <c:v>0.23113793730735779</c:v>
                      </c:pt>
                      <c:pt idx="10">
                        <c:v>0.29413014501333234</c:v>
                      </c:pt>
                      <c:pt idx="11">
                        <c:v>0.26677249670028685</c:v>
                      </c:pt>
                      <c:pt idx="12">
                        <c:v>0.19733398854732515</c:v>
                      </c:pt>
                      <c:pt idx="13">
                        <c:v>0.20396178662776948</c:v>
                      </c:pt>
                      <c:pt idx="14">
                        <c:v>0.17872137427330018</c:v>
                      </c:pt>
                      <c:pt idx="15">
                        <c:v>0.15708567947149277</c:v>
                      </c:pt>
                      <c:pt idx="16">
                        <c:v>0.15165137127041817</c:v>
                      </c:pt>
                      <c:pt idx="17">
                        <c:v>0.15176252424716949</c:v>
                      </c:pt>
                      <c:pt idx="18">
                        <c:v>0.15279812142252922</c:v>
                      </c:pt>
                      <c:pt idx="19">
                        <c:v>0.14624745026230812</c:v>
                      </c:pt>
                    </c:numCache>
                  </c:numRef>
                </c:val>
                <c:smooth val="0"/>
                <c:extLst>
                  <c:ext xmlns:c16="http://schemas.microsoft.com/office/drawing/2014/chart" uri="{C3380CC4-5D6E-409C-BE32-E72D297353CC}">
                    <c16:uniqueId val="{00000006-E9AF-4ABD-B228-15ACFA8325BE}"/>
                  </c:ext>
                </c:extLst>
              </c15:ser>
            </c15:filteredLineSeries>
          </c:ext>
        </c:extLst>
      </c:lineChart>
      <c:catAx>
        <c:axId val="978365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Epoch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5552"/>
        <c:crosses val="autoZero"/>
        <c:auto val="1"/>
        <c:lblAlgn val="ctr"/>
        <c:lblOffset val="100"/>
        <c:noMultiLvlLbl val="0"/>
      </c:catAx>
      <c:valAx>
        <c:axId val="978365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Validation loss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5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Validation Accuracy during Training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'Graphs-TrainValid'!$L$37</c:f>
              <c:strCache>
                <c:ptCount val="1"/>
                <c:pt idx="0">
                  <c:v>Baseline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'Graphs-TrainValid'!$O$38:$O$67</c15:sqref>
                  </c15:fullRef>
                </c:ext>
              </c:extLst>
              <c:f>'Graphs-TrainValid'!$O$38:$O$57</c:f>
              <c:numCache>
                <c:formatCode>0.00%</c:formatCode>
                <c:ptCount val="20"/>
                <c:pt idx="0">
                  <c:v>0.63600130081176753</c:v>
                </c:pt>
                <c:pt idx="1">
                  <c:v>0.63364912867546086</c:v>
                </c:pt>
                <c:pt idx="2">
                  <c:v>0.72319503426551823</c:v>
                </c:pt>
                <c:pt idx="3">
                  <c:v>0.79849721789360051</c:v>
                </c:pt>
                <c:pt idx="4">
                  <c:v>0.82597190141677856</c:v>
                </c:pt>
                <c:pt idx="5">
                  <c:v>0.85233583450317385</c:v>
                </c:pt>
                <c:pt idx="6">
                  <c:v>0.84426657557487483</c:v>
                </c:pt>
                <c:pt idx="7">
                  <c:v>0.85759556293487549</c:v>
                </c:pt>
                <c:pt idx="8">
                  <c:v>0.90581508874893191</c:v>
                </c:pt>
                <c:pt idx="9">
                  <c:v>0.91074812412261963</c:v>
                </c:pt>
                <c:pt idx="10">
                  <c:v>0.89911793470382695</c:v>
                </c:pt>
                <c:pt idx="11">
                  <c:v>0.92361973524093632</c:v>
                </c:pt>
                <c:pt idx="12">
                  <c:v>0.91234890222549436</c:v>
                </c:pt>
                <c:pt idx="13">
                  <c:v>0.93364913463592525</c:v>
                </c:pt>
                <c:pt idx="14">
                  <c:v>0.929957526922226</c:v>
                </c:pt>
                <c:pt idx="15">
                  <c:v>0.94547533392906191</c:v>
                </c:pt>
                <c:pt idx="16">
                  <c:v>0.94603070616722107</c:v>
                </c:pt>
                <c:pt idx="17">
                  <c:v>0.95040835738182072</c:v>
                </c:pt>
                <c:pt idx="18">
                  <c:v>0.95191115140914917</c:v>
                </c:pt>
                <c:pt idx="19">
                  <c:v>0.94988566040992739</c:v>
                </c:pt>
              </c:numCache>
            </c:numRef>
          </c:val>
          <c:smooth val="0"/>
          <c:extLst>
            <c:ext xmlns:c16="http://schemas.microsoft.com/office/drawing/2014/chart" uri="{C3380CC4-5D6E-409C-BE32-E72D297353CC}">
              <c16:uniqueId val="{00000000-CD98-4D57-9C93-4D2C0680FC0A}"/>
            </c:ext>
          </c:extLst>
        </c:ser>
        <c:ser>
          <c:idx val="2"/>
          <c:order val="2"/>
          <c:tx>
            <c:strRef>
              <c:f>'Graphs-TrainValid'!$L$70</c:f>
              <c:strCache>
                <c:ptCount val="1"/>
                <c:pt idx="0">
                  <c:v>Gradient Radial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'Graphs-TrainValid'!$O$71:$O$100</c15:sqref>
                  </c15:fullRef>
                </c:ext>
              </c:extLst>
              <c:f>'Graphs-TrainValid'!$O$71:$O$90</c:f>
              <c:numCache>
                <c:formatCode>0.00%</c:formatCode>
                <c:ptCount val="20"/>
                <c:pt idx="0">
                  <c:v>0.64233911037445068</c:v>
                </c:pt>
                <c:pt idx="1">
                  <c:v>0.63939889371395109</c:v>
                </c:pt>
                <c:pt idx="2">
                  <c:v>0.75566807985305784</c:v>
                </c:pt>
                <c:pt idx="3">
                  <c:v>0.79820320010185242</c:v>
                </c:pt>
                <c:pt idx="4">
                  <c:v>0.83443319797515869</c:v>
                </c:pt>
                <c:pt idx="5">
                  <c:v>0.8751061797142029</c:v>
                </c:pt>
                <c:pt idx="6">
                  <c:v>0.87994118928909304</c:v>
                </c:pt>
                <c:pt idx="7">
                  <c:v>0.89127735495567317</c:v>
                </c:pt>
                <c:pt idx="8">
                  <c:v>0.90509636998176579</c:v>
                </c:pt>
                <c:pt idx="9">
                  <c:v>0.91166284680366516</c:v>
                </c:pt>
                <c:pt idx="10">
                  <c:v>0.91512578129768374</c:v>
                </c:pt>
                <c:pt idx="11">
                  <c:v>0.91535446643829343</c:v>
                </c:pt>
                <c:pt idx="12">
                  <c:v>0.91283893585205078</c:v>
                </c:pt>
                <c:pt idx="13">
                  <c:v>0.88366547524929051</c:v>
                </c:pt>
                <c:pt idx="14">
                  <c:v>0.94727213382720943</c:v>
                </c:pt>
                <c:pt idx="15">
                  <c:v>0.94962431192398067</c:v>
                </c:pt>
                <c:pt idx="16">
                  <c:v>0.94694544076919551</c:v>
                </c:pt>
                <c:pt idx="17">
                  <c:v>0.95168245434761045</c:v>
                </c:pt>
                <c:pt idx="18">
                  <c:v>0.95295655727386475</c:v>
                </c:pt>
                <c:pt idx="19">
                  <c:v>0.95240117311477657</c:v>
                </c:pt>
              </c:numCache>
            </c:numRef>
          </c:val>
          <c:smooth val="0"/>
          <c:extLst>
            <c:ext xmlns:c16="http://schemas.microsoft.com/office/drawing/2014/chart" uri="{C3380CC4-5D6E-409C-BE32-E72D297353CC}">
              <c16:uniqueId val="{00000002-CD98-4D57-9C93-4D2C0680FC0A}"/>
            </c:ext>
          </c:extLst>
        </c:ser>
        <c:ser>
          <c:idx val="3"/>
          <c:order val="3"/>
          <c:tx>
            <c:strRef>
              <c:f>'Graphs-TrainValid'!$S$70</c:f>
              <c:strCache>
                <c:ptCount val="1"/>
                <c:pt idx="0">
                  <c:v>Segmented Radial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'Graphs-TrainValid'!$V$71:$V$100</c15:sqref>
                  </c15:fullRef>
                </c:ext>
              </c:extLst>
              <c:f>'Graphs-TrainValid'!$V$71:$V$90</c:f>
              <c:numCache>
                <c:formatCode>0.00%</c:formatCode>
                <c:ptCount val="20"/>
                <c:pt idx="0">
                  <c:v>0.56860503256320949</c:v>
                </c:pt>
                <c:pt idx="1">
                  <c:v>0.73508656620979307</c:v>
                </c:pt>
                <c:pt idx="2">
                  <c:v>0.68092126250267027</c:v>
                </c:pt>
                <c:pt idx="3">
                  <c:v>0.79245344996452327</c:v>
                </c:pt>
                <c:pt idx="4">
                  <c:v>0.83672001957893372</c:v>
                </c:pt>
                <c:pt idx="5">
                  <c:v>0.85377327203750608</c:v>
                </c:pt>
                <c:pt idx="6">
                  <c:v>0.86377001404762266</c:v>
                </c:pt>
                <c:pt idx="7">
                  <c:v>0.87504084706306462</c:v>
                </c:pt>
                <c:pt idx="8">
                  <c:v>0.89349885582923894</c:v>
                </c:pt>
                <c:pt idx="9">
                  <c:v>0.90976805090904234</c:v>
                </c:pt>
                <c:pt idx="10">
                  <c:v>0.91806600093841551</c:v>
                </c:pt>
                <c:pt idx="11">
                  <c:v>0.93263639211654659</c:v>
                </c:pt>
                <c:pt idx="12">
                  <c:v>0.93263639211654659</c:v>
                </c:pt>
                <c:pt idx="13">
                  <c:v>0.94044430851936345</c:v>
                </c:pt>
                <c:pt idx="14">
                  <c:v>0.93900686502456665</c:v>
                </c:pt>
                <c:pt idx="15">
                  <c:v>0.94191440939903259</c:v>
                </c:pt>
                <c:pt idx="16">
                  <c:v>0.94263312220573425</c:v>
                </c:pt>
                <c:pt idx="17">
                  <c:v>0.94691277146339414</c:v>
                </c:pt>
                <c:pt idx="18">
                  <c:v>0.94864422678947447</c:v>
                </c:pt>
                <c:pt idx="19">
                  <c:v>0.94919959902763362</c:v>
                </c:pt>
              </c:numCache>
            </c:numRef>
          </c:val>
          <c:smooth val="0"/>
          <c:extLst>
            <c:ext xmlns:c16="http://schemas.microsoft.com/office/drawing/2014/chart" uri="{C3380CC4-5D6E-409C-BE32-E72D297353CC}">
              <c16:uniqueId val="{00000003-CD98-4D57-9C93-4D2C0680FC0A}"/>
            </c:ext>
          </c:extLst>
        </c:ser>
        <c:ser>
          <c:idx val="4"/>
          <c:order val="4"/>
          <c:tx>
            <c:strRef>
              <c:f>'Graphs-TrainValid'!$L$103</c:f>
              <c:strCache>
                <c:ptCount val="1"/>
                <c:pt idx="0">
                  <c:v>Gradient Ring</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'Graphs-TrainValid'!$O$104:$O$133</c15:sqref>
                  </c15:fullRef>
                </c:ext>
              </c:extLst>
              <c:f>'Graphs-TrainValid'!$O$104:$O$123</c:f>
              <c:numCache>
                <c:formatCode>0.00%</c:formatCode>
                <c:ptCount val="20"/>
                <c:pt idx="0">
                  <c:v>0.7074158787727356</c:v>
                </c:pt>
                <c:pt idx="1">
                  <c:v>0.74253512024879453</c:v>
                </c:pt>
                <c:pt idx="2">
                  <c:v>0.79153870940208437</c:v>
                </c:pt>
                <c:pt idx="3">
                  <c:v>0.78239136934280396</c:v>
                </c:pt>
                <c:pt idx="4">
                  <c:v>0.80931069254875188</c:v>
                </c:pt>
                <c:pt idx="5">
                  <c:v>0.83070892095565796</c:v>
                </c:pt>
                <c:pt idx="6">
                  <c:v>0.86974844336509705</c:v>
                </c:pt>
                <c:pt idx="7">
                  <c:v>0.84926493763923649</c:v>
                </c:pt>
                <c:pt idx="8">
                  <c:v>0.88484155535697939</c:v>
                </c:pt>
                <c:pt idx="9">
                  <c:v>0.9028095424175262</c:v>
                </c:pt>
                <c:pt idx="10">
                  <c:v>0.9207448542118073</c:v>
                </c:pt>
                <c:pt idx="11">
                  <c:v>0.93717739582061765</c:v>
                </c:pt>
                <c:pt idx="12">
                  <c:v>0.9379287898540497</c:v>
                </c:pt>
                <c:pt idx="13">
                  <c:v>0.93351845741271977</c:v>
                </c:pt>
                <c:pt idx="14">
                  <c:v>0.94312316179275513</c:v>
                </c:pt>
                <c:pt idx="15">
                  <c:v>0.94606337547302244</c:v>
                </c:pt>
                <c:pt idx="16">
                  <c:v>0.94766415953636174</c:v>
                </c:pt>
                <c:pt idx="17">
                  <c:v>0.94884024262428279</c:v>
                </c:pt>
                <c:pt idx="18">
                  <c:v>0.94632473587989807</c:v>
                </c:pt>
                <c:pt idx="19">
                  <c:v>0.95024501681327822</c:v>
                </c:pt>
              </c:numCache>
            </c:numRef>
          </c:val>
          <c:smooth val="0"/>
          <c:extLst>
            <c:ext xmlns:c16="http://schemas.microsoft.com/office/drawing/2014/chart" uri="{C3380CC4-5D6E-409C-BE32-E72D297353CC}">
              <c16:uniqueId val="{00000004-CD98-4D57-9C93-4D2C0680FC0A}"/>
            </c:ext>
          </c:extLst>
        </c:ser>
        <c:ser>
          <c:idx val="5"/>
          <c:order val="5"/>
          <c:tx>
            <c:strRef>
              <c:f>'Graphs-TrainValid'!$S$103</c:f>
              <c:strCache>
                <c:ptCount val="1"/>
                <c:pt idx="0">
                  <c:v>Segmented Ring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extLst>
                <c:ext xmlns:c15="http://schemas.microsoft.com/office/drawing/2012/chart" uri="{02D57815-91ED-43cb-92C2-25804820EDAC}">
                  <c15:fullRef>
                    <c15:sqref>'Graphs-TrainValid'!$J$38:$J$67</c15:sqref>
                  </c15:fullRef>
                </c:ext>
              </c:extLst>
              <c:f>'Graphs-TrainValid'!$J$38:$J$57</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xmlns:c15="http://schemas.microsoft.com/office/drawing/2012/chart" uri="{02D57815-91ED-43cb-92C2-25804820EDAC}">
                  <c15:fullRef>
                    <c15:sqref>'Graphs-TrainValid'!$V$104:$V$133</c15:sqref>
                  </c15:fullRef>
                </c:ext>
              </c:extLst>
              <c:f>'Graphs-TrainValid'!$V$104:$V$123</c:f>
              <c:numCache>
                <c:formatCode>0.00%</c:formatCode>
                <c:ptCount val="20"/>
                <c:pt idx="0">
                  <c:v>0.63577626811133492</c:v>
                </c:pt>
                <c:pt idx="1">
                  <c:v>0.65345384677251184</c:v>
                </c:pt>
                <c:pt idx="2">
                  <c:v>0.80137210422092009</c:v>
                </c:pt>
                <c:pt idx="3">
                  <c:v>0.74423754215240479</c:v>
                </c:pt>
                <c:pt idx="4">
                  <c:v>0.87324405378765535</c:v>
                </c:pt>
                <c:pt idx="5">
                  <c:v>0.84438636567857528</c:v>
                </c:pt>
                <c:pt idx="6">
                  <c:v>0.89868959453370834</c:v>
                </c:pt>
                <c:pt idx="7">
                  <c:v>0.87015861935085725</c:v>
                </c:pt>
                <c:pt idx="8">
                  <c:v>0.86986823876698816</c:v>
                </c:pt>
                <c:pt idx="9">
                  <c:v>0.88609386814965141</c:v>
                </c:pt>
                <c:pt idx="10">
                  <c:v>0.91288250022464323</c:v>
                </c:pt>
                <c:pt idx="11">
                  <c:v>0.9156412151124742</c:v>
                </c:pt>
                <c:pt idx="12">
                  <c:v>0.93535156382454765</c:v>
                </c:pt>
                <c:pt idx="13">
                  <c:v>0.93560565180248689</c:v>
                </c:pt>
                <c:pt idx="14">
                  <c:v>0.90968819459279382</c:v>
                </c:pt>
                <c:pt idx="15">
                  <c:v>0.93270172013176811</c:v>
                </c:pt>
                <c:pt idx="16">
                  <c:v>0.9458782407972548</c:v>
                </c:pt>
                <c:pt idx="17">
                  <c:v>0.94740280840131974</c:v>
                </c:pt>
                <c:pt idx="18">
                  <c:v>0.94787469837400651</c:v>
                </c:pt>
                <c:pt idx="19">
                  <c:v>0.94899996783998275</c:v>
                </c:pt>
              </c:numCache>
            </c:numRef>
          </c:val>
          <c:smooth val="0"/>
          <c:extLst>
            <c:ext xmlns:c16="http://schemas.microsoft.com/office/drawing/2014/chart" uri="{C3380CC4-5D6E-409C-BE32-E72D297353CC}">
              <c16:uniqueId val="{00000005-CD98-4D57-9C93-4D2C0680FC0A}"/>
            </c:ext>
          </c:extLst>
        </c:ser>
        <c:dLbls>
          <c:showLegendKey val="0"/>
          <c:showVal val="0"/>
          <c:showCatName val="0"/>
          <c:showSerName val="0"/>
          <c:showPercent val="0"/>
          <c:showBubbleSize val="0"/>
        </c:dLbls>
        <c:marker val="1"/>
        <c:smooth val="0"/>
        <c:axId val="978365224"/>
        <c:axId val="978365552"/>
        <c:extLst>
          <c:ext xmlns:c15="http://schemas.microsoft.com/office/drawing/2012/chart" uri="{02D57815-91ED-43cb-92C2-25804820EDAC}">
            <c15:filteredLineSeries>
              <c15:ser>
                <c:idx val="1"/>
                <c:order val="1"/>
                <c:tx>
                  <c:strRef>
                    <c:extLst>
                      <c:ext uri="{02D57815-91ED-43cb-92C2-25804820EDAC}">
                        <c15:formulaRef>
                          <c15:sqref>'Graphs-TrainValid'!$S$37</c15:sqref>
                        </c15:formulaRef>
                      </c:ext>
                    </c:extLst>
                    <c:strCache>
                      <c:ptCount val="1"/>
                      <c:pt idx="0">
                        <c:v>Coloured Joint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uri="{02D57815-91ED-43cb-92C2-25804820EDAC}">
                        <c15:fullRef>
                          <c15:sqref>'Graphs-TrainValid'!$J$38:$J$67</c15:sqref>
                        </c15:fullRef>
                        <c15:formulaRef>
                          <c15:sqref>'Graphs-TrainValid'!$J$38:$J$57</c15:sqref>
                        </c15:formulaRef>
                      </c:ext>
                    </c:extLst>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extLst>
                      <c:ext uri="{02D57815-91ED-43cb-92C2-25804820EDAC}">
                        <c15:fullRef>
                          <c15:sqref>'Graphs-TrainValid'!$V$38:$V$67</c15:sqref>
                        </c15:fullRef>
                        <c15:formulaRef>
                          <c15:sqref>'Graphs-TrainValid'!$V$38:$V$57</c15:sqref>
                        </c15:formulaRef>
                      </c:ext>
                    </c:extLst>
                    <c:numCache>
                      <c:formatCode>0.00%</c:formatCode>
                      <c:ptCount val="20"/>
                      <c:pt idx="0">
                        <c:v>0.6403789639472961</c:v>
                      </c:pt>
                      <c:pt idx="1">
                        <c:v>0.76262658238410952</c:v>
                      </c:pt>
                      <c:pt idx="2">
                        <c:v>0.79866056442260747</c:v>
                      </c:pt>
                      <c:pt idx="3">
                        <c:v>0.83263638615608215</c:v>
                      </c:pt>
                      <c:pt idx="4">
                        <c:v>0.85775889754295354</c:v>
                      </c:pt>
                      <c:pt idx="5">
                        <c:v>0.88944789171218874</c:v>
                      </c:pt>
                      <c:pt idx="6">
                        <c:v>0.85498203039169307</c:v>
                      </c:pt>
                      <c:pt idx="7">
                        <c:v>0.8972884595394135</c:v>
                      </c:pt>
                      <c:pt idx="8">
                        <c:v>0.90980071425437925</c:v>
                      </c:pt>
                      <c:pt idx="9">
                        <c:v>0.91947076320648191</c:v>
                      </c:pt>
                      <c:pt idx="10">
                        <c:v>0.90205815434455872</c:v>
                      </c:pt>
                      <c:pt idx="11">
                        <c:v>0.912936943769455</c:v>
                      </c:pt>
                      <c:pt idx="12">
                        <c:v>0.93198300600051875</c:v>
                      </c:pt>
                      <c:pt idx="13">
                        <c:v>0.93021888136863706</c:v>
                      </c:pt>
                      <c:pt idx="14">
                        <c:v>0.93802677989006045</c:v>
                      </c:pt>
                      <c:pt idx="15">
                        <c:v>0.94498530626296995</c:v>
                      </c:pt>
                      <c:pt idx="16">
                        <c:v>0.94635740518569944</c:v>
                      </c:pt>
                      <c:pt idx="17">
                        <c:v>0.94697811603546145</c:v>
                      </c:pt>
                      <c:pt idx="18">
                        <c:v>0.9466840922832489</c:v>
                      </c:pt>
                      <c:pt idx="19">
                        <c:v>0.94877490997314451</c:v>
                      </c:pt>
                    </c:numCache>
                  </c:numRef>
                </c:val>
                <c:smooth val="0"/>
                <c:extLst>
                  <c:ext xmlns:c16="http://schemas.microsoft.com/office/drawing/2014/chart" uri="{C3380CC4-5D6E-409C-BE32-E72D297353CC}">
                    <c16:uniqueId val="{00000001-CD98-4D57-9C93-4D2C0680FC0A}"/>
                  </c:ext>
                </c:extLst>
              </c15:ser>
            </c15:filteredLineSeries>
          </c:ext>
        </c:extLst>
      </c:lineChart>
      <c:catAx>
        <c:axId val="978365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Epoch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5552"/>
        <c:crosses val="autoZero"/>
        <c:auto val="1"/>
        <c:lblAlgn val="ctr"/>
        <c:lblOffset val="100"/>
        <c:noMultiLvlLbl val="0"/>
      </c:catAx>
      <c:valAx>
        <c:axId val="978365552"/>
        <c:scaling>
          <c:orientation val="minMax"/>
          <c:max val="1"/>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Validation</a:t>
                </a:r>
                <a:r>
                  <a:rPr lang="en-ZA" baseline="0"/>
                  <a:t> accuracy</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5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Training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'Graphs-TrainValid'!$L$37</c:f>
              <c:strCache>
                <c:ptCount val="1"/>
                <c:pt idx="0">
                  <c:v>Baseline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'Graphs-TrainValid'!$M$38:$M$67</c:f>
              <c:numCache>
                <c:formatCode>General</c:formatCode>
                <c:ptCount val="3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numCache>
            </c:numRef>
          </c:cat>
          <c:val>
            <c:numRef>
              <c:f>'Graphs-TrainValid'!$Q$38:$Q$67</c:f>
              <c:numCache>
                <c:formatCode>0.00%</c:formatCode>
                <c:ptCount val="30"/>
                <c:pt idx="0">
                  <c:v>0.61284470558166504</c:v>
                </c:pt>
                <c:pt idx="1">
                  <c:v>0.74956493377685551</c:v>
                </c:pt>
                <c:pt idx="2">
                  <c:v>0.80149933099746706</c:v>
                </c:pt>
                <c:pt idx="3">
                  <c:v>0.83408969640731812</c:v>
                </c:pt>
                <c:pt idx="4">
                  <c:v>0.85781124234199524</c:v>
                </c:pt>
                <c:pt idx="5">
                  <c:v>0.87410977482795715</c:v>
                </c:pt>
                <c:pt idx="6">
                  <c:v>0.88763721585273747</c:v>
                </c:pt>
                <c:pt idx="7">
                  <c:v>0.89688084721565242</c:v>
                </c:pt>
                <c:pt idx="8">
                  <c:v>0.90747658014297483</c:v>
                </c:pt>
                <c:pt idx="9">
                  <c:v>0.91584337949752803</c:v>
                </c:pt>
                <c:pt idx="10">
                  <c:v>0.92134538292884827</c:v>
                </c:pt>
                <c:pt idx="11">
                  <c:v>0.92578313350677488</c:v>
                </c:pt>
                <c:pt idx="12">
                  <c:v>0.93022758364677427</c:v>
                </c:pt>
                <c:pt idx="13">
                  <c:v>0.93350067138671877</c:v>
                </c:pt>
                <c:pt idx="14">
                  <c:v>0.93628513813018799</c:v>
                </c:pt>
                <c:pt idx="15">
                  <c:v>0.94119143486022949</c:v>
                </c:pt>
                <c:pt idx="16">
                  <c:v>0.94542168974876406</c:v>
                </c:pt>
                <c:pt idx="17">
                  <c:v>0.94742301702499387</c:v>
                </c:pt>
                <c:pt idx="18">
                  <c:v>0.94945783019065855</c:v>
                </c:pt>
                <c:pt idx="19">
                  <c:v>0.95046854615211485</c:v>
                </c:pt>
                <c:pt idx="20">
                  <c:v>0.95179384350776675</c:v>
                </c:pt>
                <c:pt idx="21">
                  <c:v>0.95235608220100398</c:v>
                </c:pt>
                <c:pt idx="22">
                  <c:v>0.95323293209075932</c:v>
                </c:pt>
                <c:pt idx="23">
                  <c:v>0.95472557544708248</c:v>
                </c:pt>
                <c:pt idx="24">
                  <c:v>0.95593038797378538</c:v>
                </c:pt>
                <c:pt idx="25">
                  <c:v>0.95633198618888859</c:v>
                </c:pt>
                <c:pt idx="26">
                  <c:v>0.95652610063552856</c:v>
                </c:pt>
                <c:pt idx="27">
                  <c:v>0.95655288696289065</c:v>
                </c:pt>
                <c:pt idx="28">
                  <c:v>0.95703480243682859</c:v>
                </c:pt>
                <c:pt idx="29">
                  <c:v>0.95789827108383174</c:v>
                </c:pt>
              </c:numCache>
            </c:numRef>
          </c:val>
          <c:smooth val="0"/>
          <c:extLst>
            <c:ext xmlns:c16="http://schemas.microsoft.com/office/drawing/2014/chart" uri="{C3380CC4-5D6E-409C-BE32-E72D297353CC}">
              <c16:uniqueId val="{00000000-EACC-4001-8FA9-53DDF71B0668}"/>
            </c:ext>
          </c:extLst>
        </c:ser>
        <c:ser>
          <c:idx val="1"/>
          <c:order val="1"/>
          <c:tx>
            <c:strRef>
              <c:f>'Graphs-TrainValid'!$S$37</c:f>
              <c:strCache>
                <c:ptCount val="1"/>
                <c:pt idx="0">
                  <c:v>Coloured Joint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'Graphs-TrainValid'!$X$38:$X$67</c:f>
              <c:numCache>
                <c:formatCode>0.00%</c:formatCode>
                <c:ptCount val="30"/>
                <c:pt idx="0">
                  <c:v>0.61864792704582217</c:v>
                </c:pt>
                <c:pt idx="1">
                  <c:v>0.77801874279975891</c:v>
                </c:pt>
                <c:pt idx="2">
                  <c:v>0.82576974630355837</c:v>
                </c:pt>
                <c:pt idx="3">
                  <c:v>0.85212851166725156</c:v>
                </c:pt>
                <c:pt idx="4">
                  <c:v>0.87506024241447444</c:v>
                </c:pt>
                <c:pt idx="5">
                  <c:v>0.88948460817337038</c:v>
                </c:pt>
                <c:pt idx="6">
                  <c:v>0.90151940584182744</c:v>
                </c:pt>
                <c:pt idx="7">
                  <c:v>0.90869477987289426</c:v>
                </c:pt>
                <c:pt idx="8">
                  <c:v>0.9159504771232605</c:v>
                </c:pt>
                <c:pt idx="9">
                  <c:v>0.92217537164688113</c:v>
                </c:pt>
                <c:pt idx="10">
                  <c:v>0.92682730555534365</c:v>
                </c:pt>
                <c:pt idx="11">
                  <c:v>0.93046853542327879</c:v>
                </c:pt>
                <c:pt idx="12">
                  <c:v>0.93539490699768069</c:v>
                </c:pt>
                <c:pt idx="13">
                  <c:v>0.93807228803634646</c:v>
                </c:pt>
                <c:pt idx="14">
                  <c:v>0.94066934585571294</c:v>
                </c:pt>
                <c:pt idx="15">
                  <c:v>0.9427510023117065</c:v>
                </c:pt>
                <c:pt idx="16">
                  <c:v>0.94564257264137264</c:v>
                </c:pt>
                <c:pt idx="17">
                  <c:v>0.94668005704879765</c:v>
                </c:pt>
                <c:pt idx="18">
                  <c:v>0.9484471201896667</c:v>
                </c:pt>
                <c:pt idx="19">
                  <c:v>0.94914993643760681</c:v>
                </c:pt>
                <c:pt idx="20">
                  <c:v>0.95031458735466001</c:v>
                </c:pt>
                <c:pt idx="21">
                  <c:v>0.95220214724540708</c:v>
                </c:pt>
                <c:pt idx="22">
                  <c:v>0.95272422432899473</c:v>
                </c:pt>
                <c:pt idx="23">
                  <c:v>0.95380187630653379</c:v>
                </c:pt>
                <c:pt idx="24">
                  <c:v>0.95373494029045103</c:v>
                </c:pt>
                <c:pt idx="25">
                  <c:v>0.95421686172485354</c:v>
                </c:pt>
                <c:pt idx="26">
                  <c:v>0.95490629673004146</c:v>
                </c:pt>
                <c:pt idx="27">
                  <c:v>0.9561646580696106</c:v>
                </c:pt>
                <c:pt idx="28">
                  <c:v>0.9555406901571486</c:v>
                </c:pt>
                <c:pt idx="29">
                  <c:v>0.95676780409283113</c:v>
                </c:pt>
              </c:numCache>
            </c:numRef>
          </c:val>
          <c:smooth val="0"/>
          <c:extLst>
            <c:ext xmlns:c16="http://schemas.microsoft.com/office/drawing/2014/chart" uri="{C3380CC4-5D6E-409C-BE32-E72D297353CC}">
              <c16:uniqueId val="{00000001-EACC-4001-8FA9-53DDF71B0668}"/>
            </c:ext>
          </c:extLst>
        </c:ser>
        <c:ser>
          <c:idx val="2"/>
          <c:order val="2"/>
          <c:tx>
            <c:strRef>
              <c:f>'Graphs-TrainValid'!$L$70</c:f>
              <c:strCache>
                <c:ptCount val="1"/>
                <c:pt idx="0">
                  <c:v>Gradient Radial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'Graphs-TrainValid'!$Q$71:$Q$100</c:f>
              <c:numCache>
                <c:formatCode>0.00%</c:formatCode>
                <c:ptCount val="30"/>
                <c:pt idx="0">
                  <c:v>0.64042838811874392</c:v>
                </c:pt>
                <c:pt idx="1">
                  <c:v>0.78024097084999089</c:v>
                </c:pt>
                <c:pt idx="2">
                  <c:v>0.82605757117271428</c:v>
                </c:pt>
                <c:pt idx="3">
                  <c:v>0.85376839637756352</c:v>
                </c:pt>
                <c:pt idx="4">
                  <c:v>0.87517402768135066</c:v>
                </c:pt>
                <c:pt idx="5">
                  <c:v>0.88836680054664607</c:v>
                </c:pt>
                <c:pt idx="6">
                  <c:v>0.9021820664405823</c:v>
                </c:pt>
                <c:pt idx="7">
                  <c:v>0.90933735966682439</c:v>
                </c:pt>
                <c:pt idx="8">
                  <c:v>0.91806558966636653</c:v>
                </c:pt>
                <c:pt idx="9">
                  <c:v>0.92441766858100893</c:v>
                </c:pt>
                <c:pt idx="10">
                  <c:v>0.9292436480522156</c:v>
                </c:pt>
                <c:pt idx="11">
                  <c:v>0.93387550115585327</c:v>
                </c:pt>
                <c:pt idx="12">
                  <c:v>0.9369879543781281</c:v>
                </c:pt>
                <c:pt idx="13">
                  <c:v>0.94113118052482603</c:v>
                </c:pt>
                <c:pt idx="14">
                  <c:v>0.94538821578025822</c:v>
                </c:pt>
                <c:pt idx="15">
                  <c:v>0.95029451251029973</c:v>
                </c:pt>
                <c:pt idx="16">
                  <c:v>0.95129182934761047</c:v>
                </c:pt>
                <c:pt idx="17">
                  <c:v>0.95220882892608638</c:v>
                </c:pt>
                <c:pt idx="18">
                  <c:v>0.95439089536666866</c:v>
                </c:pt>
                <c:pt idx="19">
                  <c:v>0.95451806187629695</c:v>
                </c:pt>
                <c:pt idx="20">
                  <c:v>0.95615795850753782</c:v>
                </c:pt>
                <c:pt idx="21">
                  <c:v>0.95614457726478574</c:v>
                </c:pt>
                <c:pt idx="22">
                  <c:v>0.95735608935356142</c:v>
                </c:pt>
                <c:pt idx="23">
                  <c:v>0.95841366052627563</c:v>
                </c:pt>
                <c:pt idx="24">
                  <c:v>0.95884203910827637</c:v>
                </c:pt>
                <c:pt idx="25">
                  <c:v>0.95902945399284367</c:v>
                </c:pt>
                <c:pt idx="26">
                  <c:v>0.9599397540092468</c:v>
                </c:pt>
                <c:pt idx="27">
                  <c:v>0.95985943675041197</c:v>
                </c:pt>
                <c:pt idx="28">
                  <c:v>0.96006693840026858</c:v>
                </c:pt>
                <c:pt idx="29">
                  <c:v>0.96014725565910342</c:v>
                </c:pt>
              </c:numCache>
            </c:numRef>
          </c:val>
          <c:smooth val="0"/>
          <c:extLst>
            <c:ext xmlns:c16="http://schemas.microsoft.com/office/drawing/2014/chart" uri="{C3380CC4-5D6E-409C-BE32-E72D297353CC}">
              <c16:uniqueId val="{00000002-EACC-4001-8FA9-53DDF71B0668}"/>
            </c:ext>
          </c:extLst>
        </c:ser>
        <c:ser>
          <c:idx val="3"/>
          <c:order val="3"/>
          <c:tx>
            <c:strRef>
              <c:f>'Graphs-TrainValid'!$S$70</c:f>
              <c:strCache>
                <c:ptCount val="1"/>
                <c:pt idx="0">
                  <c:v>Segmented Radial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'Graphs-TrainValid'!$X$71:$X$100</c:f>
              <c:numCache>
                <c:formatCode>0.00%</c:formatCode>
                <c:ptCount val="30"/>
                <c:pt idx="0">
                  <c:v>0.62170013785362244</c:v>
                </c:pt>
                <c:pt idx="1">
                  <c:v>0.77567604780197141</c:v>
                </c:pt>
                <c:pt idx="2">
                  <c:v>0.82392905950546269</c:v>
                </c:pt>
                <c:pt idx="3">
                  <c:v>0.8518072307109833</c:v>
                </c:pt>
                <c:pt idx="4">
                  <c:v>0.87155957221984859</c:v>
                </c:pt>
                <c:pt idx="5">
                  <c:v>0.88604418039321897</c:v>
                </c:pt>
                <c:pt idx="6">
                  <c:v>0.89759036302566531</c:v>
                </c:pt>
                <c:pt idx="7">
                  <c:v>0.910053551197052</c:v>
                </c:pt>
                <c:pt idx="8">
                  <c:v>0.91588354706764219</c:v>
                </c:pt>
                <c:pt idx="9">
                  <c:v>0.92109102606773374</c:v>
                </c:pt>
                <c:pt idx="10">
                  <c:v>0.92700134515762334</c:v>
                </c:pt>
                <c:pt idx="11">
                  <c:v>0.9331459105014801</c:v>
                </c:pt>
                <c:pt idx="12">
                  <c:v>0.93865461945533757</c:v>
                </c:pt>
                <c:pt idx="13">
                  <c:v>0.94030790328979497</c:v>
                </c:pt>
                <c:pt idx="14">
                  <c:v>0.94265729784965513</c:v>
                </c:pt>
                <c:pt idx="15">
                  <c:v>0.94397590160369871</c:v>
                </c:pt>
                <c:pt idx="16">
                  <c:v>0.94546853303909306</c:v>
                </c:pt>
                <c:pt idx="17">
                  <c:v>0.94827978014945979</c:v>
                </c:pt>
                <c:pt idx="18">
                  <c:v>0.94818607568740843</c:v>
                </c:pt>
                <c:pt idx="19">
                  <c:v>0.94933065176010134</c:v>
                </c:pt>
                <c:pt idx="20">
                  <c:v>0.95054216980934148</c:v>
                </c:pt>
                <c:pt idx="21">
                  <c:v>0.95185407996177673</c:v>
                </c:pt>
                <c:pt idx="22">
                  <c:v>0.95242971777915952</c:v>
                </c:pt>
                <c:pt idx="23">
                  <c:v>0.95334671735763554</c:v>
                </c:pt>
                <c:pt idx="24">
                  <c:v>0.95327978730201723</c:v>
                </c:pt>
                <c:pt idx="25">
                  <c:v>0.95348727703094482</c:v>
                </c:pt>
                <c:pt idx="26">
                  <c:v>0.95396252274513249</c:v>
                </c:pt>
                <c:pt idx="27">
                  <c:v>0.95439089536666866</c:v>
                </c:pt>
                <c:pt idx="28">
                  <c:v>0.95385542511940002</c:v>
                </c:pt>
                <c:pt idx="29">
                  <c:v>0.95401604771614079</c:v>
                </c:pt>
              </c:numCache>
            </c:numRef>
          </c:val>
          <c:smooth val="0"/>
          <c:extLst>
            <c:ext xmlns:c16="http://schemas.microsoft.com/office/drawing/2014/chart" uri="{C3380CC4-5D6E-409C-BE32-E72D297353CC}">
              <c16:uniqueId val="{00000003-EACC-4001-8FA9-53DDF71B0668}"/>
            </c:ext>
          </c:extLst>
        </c:ser>
        <c:ser>
          <c:idx val="4"/>
          <c:order val="4"/>
          <c:tx>
            <c:strRef>
              <c:f>'Graphs-TrainValid'!$L$103</c:f>
              <c:strCache>
                <c:ptCount val="1"/>
                <c:pt idx="0">
                  <c:v>Gradient Ring</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'Graphs-TrainValid'!$Q$104:$Q$133</c:f>
              <c:numCache>
                <c:formatCode>0.00%</c:formatCode>
                <c:ptCount val="30"/>
                <c:pt idx="0">
                  <c:v>0.66011378765106199</c:v>
                </c:pt>
                <c:pt idx="1">
                  <c:v>0.7976639926433563</c:v>
                </c:pt>
                <c:pt idx="2">
                  <c:v>0.83659303188323975</c:v>
                </c:pt>
                <c:pt idx="3">
                  <c:v>0.86129182577133179</c:v>
                </c:pt>
                <c:pt idx="4">
                  <c:v>0.87692771553993221</c:v>
                </c:pt>
                <c:pt idx="5">
                  <c:v>0.88939090371131901</c:v>
                </c:pt>
                <c:pt idx="6">
                  <c:v>0.90080990791320803</c:v>
                </c:pt>
                <c:pt idx="7">
                  <c:v>0.90914993286132817</c:v>
                </c:pt>
                <c:pt idx="8">
                  <c:v>0.91423025727272034</c:v>
                </c:pt>
                <c:pt idx="9">
                  <c:v>0.92244979739189148</c:v>
                </c:pt>
                <c:pt idx="10">
                  <c:v>0.92979250550270076</c:v>
                </c:pt>
                <c:pt idx="11">
                  <c:v>0.93452476859092715</c:v>
                </c:pt>
                <c:pt idx="12">
                  <c:v>0.93860107660293579</c:v>
                </c:pt>
                <c:pt idx="13">
                  <c:v>0.94078981876373291</c:v>
                </c:pt>
                <c:pt idx="14">
                  <c:v>0.94259036183357237</c:v>
                </c:pt>
                <c:pt idx="15">
                  <c:v>0.94570949077606203</c:v>
                </c:pt>
                <c:pt idx="16">
                  <c:v>0.9472891509532928</c:v>
                </c:pt>
                <c:pt idx="17">
                  <c:v>0.94828647375106812</c:v>
                </c:pt>
                <c:pt idx="18">
                  <c:v>0.94870815873146053</c:v>
                </c:pt>
                <c:pt idx="19">
                  <c:v>0.95024766921997073</c:v>
                </c:pt>
                <c:pt idx="20">
                  <c:v>0.95099732875823972</c:v>
                </c:pt>
                <c:pt idx="21">
                  <c:v>0.95188756585121159</c:v>
                </c:pt>
                <c:pt idx="22">
                  <c:v>0.95222222208976748</c:v>
                </c:pt>
                <c:pt idx="23">
                  <c:v>0.95278447270393374</c:v>
                </c:pt>
                <c:pt idx="24">
                  <c:v>0.95375502109527588</c:v>
                </c:pt>
                <c:pt idx="25">
                  <c:v>0.95431057214736936</c:v>
                </c:pt>
                <c:pt idx="26">
                  <c:v>0.95419009327888493</c:v>
                </c:pt>
                <c:pt idx="27">
                  <c:v>0.95464525818824764</c:v>
                </c:pt>
                <c:pt idx="28">
                  <c:v>0.95518073439598083</c:v>
                </c:pt>
                <c:pt idx="29">
                  <c:v>0.95520080327987666</c:v>
                </c:pt>
              </c:numCache>
            </c:numRef>
          </c:val>
          <c:smooth val="0"/>
          <c:extLst>
            <c:ext xmlns:c16="http://schemas.microsoft.com/office/drawing/2014/chart" uri="{C3380CC4-5D6E-409C-BE32-E72D297353CC}">
              <c16:uniqueId val="{00000004-EACC-4001-8FA9-53DDF71B0668}"/>
            </c:ext>
          </c:extLst>
        </c:ser>
        <c:ser>
          <c:idx val="5"/>
          <c:order val="5"/>
          <c:tx>
            <c:strRef>
              <c:f>'Graphs-TrainValid'!$S$103</c:f>
              <c:strCache>
                <c:ptCount val="1"/>
                <c:pt idx="0">
                  <c:v>Segmented Ring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'Graphs-TrainValid'!$X$104:$X$133</c:f>
              <c:numCache>
                <c:formatCode>0.00%</c:formatCode>
                <c:ptCount val="30"/>
                <c:pt idx="0">
                  <c:v>0.63331846396128333</c:v>
                </c:pt>
                <c:pt idx="1">
                  <c:v>0.78044772148132324</c:v>
                </c:pt>
                <c:pt idx="2">
                  <c:v>0.82260894113116789</c:v>
                </c:pt>
                <c:pt idx="3">
                  <c:v>0.84991076257493758</c:v>
                </c:pt>
                <c:pt idx="4">
                  <c:v>0.86630968252817786</c:v>
                </c:pt>
                <c:pt idx="5">
                  <c:v>0.88041796286900842</c:v>
                </c:pt>
                <c:pt idx="6">
                  <c:v>0.89186376333236694</c:v>
                </c:pt>
                <c:pt idx="7">
                  <c:v>0.90219396352767944</c:v>
                </c:pt>
                <c:pt idx="8">
                  <c:v>0.90853041410446167</c:v>
                </c:pt>
                <c:pt idx="9">
                  <c:v>0.91494124465518523</c:v>
                </c:pt>
                <c:pt idx="10">
                  <c:v>0.92173881000942659</c:v>
                </c:pt>
                <c:pt idx="11">
                  <c:v>0.92723486158582902</c:v>
                </c:pt>
                <c:pt idx="12">
                  <c:v>0.93165997664133704</c:v>
                </c:pt>
                <c:pt idx="13">
                  <c:v>0.93679904275470305</c:v>
                </c:pt>
                <c:pt idx="14">
                  <c:v>0.93824929661220979</c:v>
                </c:pt>
                <c:pt idx="15">
                  <c:v>0.941662953959571</c:v>
                </c:pt>
                <c:pt idx="16">
                  <c:v>0.94483117924796212</c:v>
                </c:pt>
                <c:pt idx="17">
                  <c:v>0.94847537411583793</c:v>
                </c:pt>
                <c:pt idx="18">
                  <c:v>0.94924883710013497</c:v>
                </c:pt>
                <c:pt idx="19">
                  <c:v>0.95049085219701135</c:v>
                </c:pt>
                <c:pt idx="20">
                  <c:v>0.9523798889584012</c:v>
                </c:pt>
                <c:pt idx="21">
                  <c:v>0.95264019568761193</c:v>
                </c:pt>
                <c:pt idx="22">
                  <c:v>0.95307897859149504</c:v>
                </c:pt>
                <c:pt idx="23">
                  <c:v>0.95354009336895418</c:v>
                </c:pt>
                <c:pt idx="24">
                  <c:v>0.95502007669872713</c:v>
                </c:pt>
                <c:pt idx="25">
                  <c:v>0.95610591438081527</c:v>
                </c:pt>
                <c:pt idx="26">
                  <c:v>0.95705787340799964</c:v>
                </c:pt>
                <c:pt idx="27">
                  <c:v>0.95710992813110352</c:v>
                </c:pt>
                <c:pt idx="28">
                  <c:v>0.95706529749764335</c:v>
                </c:pt>
                <c:pt idx="29">
                  <c:v>0.95838167270024621</c:v>
                </c:pt>
              </c:numCache>
            </c:numRef>
          </c:val>
          <c:smooth val="0"/>
          <c:extLst>
            <c:ext xmlns:c16="http://schemas.microsoft.com/office/drawing/2014/chart" uri="{C3380CC4-5D6E-409C-BE32-E72D297353CC}">
              <c16:uniqueId val="{00000005-EACC-4001-8FA9-53DDF71B0668}"/>
            </c:ext>
          </c:extLst>
        </c:ser>
        <c:dLbls>
          <c:showLegendKey val="0"/>
          <c:showVal val="0"/>
          <c:showCatName val="0"/>
          <c:showSerName val="0"/>
          <c:showPercent val="0"/>
          <c:showBubbleSize val="0"/>
        </c:dLbls>
        <c:marker val="1"/>
        <c:smooth val="0"/>
        <c:axId val="978365224"/>
        <c:axId val="978365552"/>
      </c:lineChart>
      <c:catAx>
        <c:axId val="978365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5552"/>
        <c:crosses val="autoZero"/>
        <c:auto val="1"/>
        <c:lblAlgn val="ctr"/>
        <c:lblOffset val="100"/>
        <c:noMultiLvlLbl val="0"/>
      </c:catAx>
      <c:valAx>
        <c:axId val="978365552"/>
        <c:scaling>
          <c:orientation val="minMax"/>
          <c:max val="1"/>
          <c:min val="0.5"/>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5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Training 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'Graphs-TrainValid'!$L$37</c:f>
              <c:strCache>
                <c:ptCount val="1"/>
                <c:pt idx="0">
                  <c:v>Baseline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'Graphs-TrainValid'!$M$38:$M$67</c:f>
              <c:numCache>
                <c:formatCode>General</c:formatCode>
                <c:ptCount val="3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numCache>
            </c:numRef>
          </c:cat>
          <c:val>
            <c:numRef>
              <c:f>'Graphs-TrainValid'!$P$38:$P$67</c:f>
              <c:numCache>
                <c:formatCode>General</c:formatCode>
                <c:ptCount val="30"/>
                <c:pt idx="0">
                  <c:v>1.2571551382541657</c:v>
                </c:pt>
                <c:pt idx="1">
                  <c:v>0.70287892818450926</c:v>
                </c:pt>
                <c:pt idx="2">
                  <c:v>0.56418765187263487</c:v>
                </c:pt>
                <c:pt idx="3">
                  <c:v>0.47556562125682833</c:v>
                </c:pt>
                <c:pt idx="4">
                  <c:v>0.4138705790042877</c:v>
                </c:pt>
                <c:pt idx="5">
                  <c:v>0.36723610758781433</c:v>
                </c:pt>
                <c:pt idx="6">
                  <c:v>0.32873443067073821</c:v>
                </c:pt>
                <c:pt idx="7">
                  <c:v>0.30277058482170105</c:v>
                </c:pt>
                <c:pt idx="8">
                  <c:v>0.27351981252431867</c:v>
                </c:pt>
                <c:pt idx="9">
                  <c:v>0.24588072597980498</c:v>
                </c:pt>
                <c:pt idx="10">
                  <c:v>0.23137675374746322</c:v>
                </c:pt>
                <c:pt idx="11">
                  <c:v>0.21613595187664031</c:v>
                </c:pt>
                <c:pt idx="12">
                  <c:v>0.2034791275858879</c:v>
                </c:pt>
                <c:pt idx="13">
                  <c:v>0.19417650252580643</c:v>
                </c:pt>
                <c:pt idx="14">
                  <c:v>0.18505489677190781</c:v>
                </c:pt>
                <c:pt idx="15">
                  <c:v>0.17092597037553786</c:v>
                </c:pt>
                <c:pt idx="16">
                  <c:v>0.15880774781107904</c:v>
                </c:pt>
                <c:pt idx="17">
                  <c:v>0.1524742364883423</c:v>
                </c:pt>
                <c:pt idx="18">
                  <c:v>0.14688272774219513</c:v>
                </c:pt>
                <c:pt idx="19">
                  <c:v>0.14205167442560196</c:v>
                </c:pt>
                <c:pt idx="20">
                  <c:v>0.13861006498336792</c:v>
                </c:pt>
                <c:pt idx="21">
                  <c:v>0.13737461864948272</c:v>
                </c:pt>
                <c:pt idx="22">
                  <c:v>0.13276925161480904</c:v>
                </c:pt>
                <c:pt idx="23">
                  <c:v>0.12903888896107674</c:v>
                </c:pt>
                <c:pt idx="24">
                  <c:v>0.12592937424778938</c:v>
                </c:pt>
                <c:pt idx="25">
                  <c:v>0.12458583936095238</c:v>
                </c:pt>
                <c:pt idx="26">
                  <c:v>0.1241061270236969</c:v>
                </c:pt>
                <c:pt idx="27">
                  <c:v>0.12376592308282852</c:v>
                </c:pt>
                <c:pt idx="28">
                  <c:v>0.1226769968867302</c:v>
                </c:pt>
                <c:pt idx="29">
                  <c:v>0.12106883451342583</c:v>
                </c:pt>
              </c:numCache>
            </c:numRef>
          </c:val>
          <c:smooth val="0"/>
          <c:extLst>
            <c:ext xmlns:c16="http://schemas.microsoft.com/office/drawing/2014/chart" uri="{C3380CC4-5D6E-409C-BE32-E72D297353CC}">
              <c16:uniqueId val="{00000000-D285-4AB3-AB9E-44A8435260CF}"/>
            </c:ext>
          </c:extLst>
        </c:ser>
        <c:ser>
          <c:idx val="1"/>
          <c:order val="1"/>
          <c:tx>
            <c:strRef>
              <c:f>'Graphs-TrainValid'!$S$37</c:f>
              <c:strCache>
                <c:ptCount val="1"/>
                <c:pt idx="0">
                  <c:v>Coloured Joint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'Graphs-TrainValid'!$W$38:$W$67</c:f>
              <c:numCache>
                <c:formatCode>General</c:formatCode>
                <c:ptCount val="30"/>
                <c:pt idx="0">
                  <c:v>1.445325744152069</c:v>
                </c:pt>
                <c:pt idx="1">
                  <c:v>0.62529469132423399</c:v>
                </c:pt>
                <c:pt idx="2">
                  <c:v>0.49798839688301089</c:v>
                </c:pt>
                <c:pt idx="3">
                  <c:v>0.42191497087478635</c:v>
                </c:pt>
                <c:pt idx="4">
                  <c:v>0.36154920160770415</c:v>
                </c:pt>
                <c:pt idx="5">
                  <c:v>0.32192096263170245</c:v>
                </c:pt>
                <c:pt idx="6">
                  <c:v>0.28794814497232435</c:v>
                </c:pt>
                <c:pt idx="7">
                  <c:v>0.26554207503795624</c:v>
                </c:pt>
                <c:pt idx="8">
                  <c:v>0.24457619190216065</c:v>
                </c:pt>
                <c:pt idx="9">
                  <c:v>0.22906680405139923</c:v>
                </c:pt>
                <c:pt idx="10">
                  <c:v>0.21353036016225815</c:v>
                </c:pt>
                <c:pt idx="11">
                  <c:v>0.20295954197645188</c:v>
                </c:pt>
                <c:pt idx="12">
                  <c:v>0.18769036531448363</c:v>
                </c:pt>
                <c:pt idx="13">
                  <c:v>0.17888354361057282</c:v>
                </c:pt>
                <c:pt idx="14">
                  <c:v>0.17196231335401535</c:v>
                </c:pt>
                <c:pt idx="15">
                  <c:v>0.16616424918174744</c:v>
                </c:pt>
                <c:pt idx="16">
                  <c:v>0.15682858005166053</c:v>
                </c:pt>
                <c:pt idx="17">
                  <c:v>0.15140612646937371</c:v>
                </c:pt>
                <c:pt idx="18">
                  <c:v>0.14889623299241067</c:v>
                </c:pt>
                <c:pt idx="19">
                  <c:v>0.14517918080091477</c:v>
                </c:pt>
                <c:pt idx="20">
                  <c:v>0.14323849603533745</c:v>
                </c:pt>
                <c:pt idx="21">
                  <c:v>0.13833686336874962</c:v>
                </c:pt>
                <c:pt idx="22">
                  <c:v>0.13585167080163957</c:v>
                </c:pt>
                <c:pt idx="23">
                  <c:v>0.13294289186596869</c:v>
                </c:pt>
                <c:pt idx="24">
                  <c:v>0.13359239250421523</c:v>
                </c:pt>
                <c:pt idx="25">
                  <c:v>0.13072237595915795</c:v>
                </c:pt>
                <c:pt idx="26">
                  <c:v>0.128184974193573</c:v>
                </c:pt>
                <c:pt idx="27">
                  <c:v>0.12644594609737397</c:v>
                </c:pt>
                <c:pt idx="28">
                  <c:v>0.12676745239231321</c:v>
                </c:pt>
                <c:pt idx="29">
                  <c:v>0.12473316490650177</c:v>
                </c:pt>
              </c:numCache>
            </c:numRef>
          </c:val>
          <c:smooth val="0"/>
          <c:extLst>
            <c:ext xmlns:c16="http://schemas.microsoft.com/office/drawing/2014/chart" uri="{C3380CC4-5D6E-409C-BE32-E72D297353CC}">
              <c16:uniqueId val="{00000001-D285-4AB3-AB9E-44A8435260CF}"/>
            </c:ext>
          </c:extLst>
        </c:ser>
        <c:ser>
          <c:idx val="2"/>
          <c:order val="2"/>
          <c:tx>
            <c:strRef>
              <c:f>'Graphs-TrainValid'!$L$70</c:f>
              <c:strCache>
                <c:ptCount val="1"/>
                <c:pt idx="0">
                  <c:v>Gradient Radial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'Graphs-TrainValid'!$P$71:$P$100</c:f>
              <c:numCache>
                <c:formatCode>General</c:formatCode>
                <c:ptCount val="30"/>
                <c:pt idx="0">
                  <c:v>1.3216353535652161</c:v>
                </c:pt>
                <c:pt idx="1">
                  <c:v>0.63151423335075374</c:v>
                </c:pt>
                <c:pt idx="2">
                  <c:v>0.50267844498157499</c:v>
                </c:pt>
                <c:pt idx="3">
                  <c:v>0.42268097698688506</c:v>
                </c:pt>
                <c:pt idx="4">
                  <c:v>0.36174232661724093</c:v>
                </c:pt>
                <c:pt idx="5">
                  <c:v>0.32226724326610567</c:v>
                </c:pt>
                <c:pt idx="6">
                  <c:v>0.2834621801972389</c:v>
                </c:pt>
                <c:pt idx="7">
                  <c:v>0.26026040315628052</c:v>
                </c:pt>
                <c:pt idx="8">
                  <c:v>0.23489558845758438</c:v>
                </c:pt>
                <c:pt idx="9">
                  <c:v>0.2174398496747017</c:v>
                </c:pt>
                <c:pt idx="10">
                  <c:v>0.20355554074048995</c:v>
                </c:pt>
                <c:pt idx="11">
                  <c:v>0.18979813307523727</c:v>
                </c:pt>
                <c:pt idx="12">
                  <c:v>0.18043257743120195</c:v>
                </c:pt>
                <c:pt idx="13">
                  <c:v>0.16976078301668168</c:v>
                </c:pt>
                <c:pt idx="14">
                  <c:v>0.15493679046630859</c:v>
                </c:pt>
                <c:pt idx="15">
                  <c:v>0.1418726548552513</c:v>
                </c:pt>
                <c:pt idx="16">
                  <c:v>0.13838845565915109</c:v>
                </c:pt>
                <c:pt idx="17">
                  <c:v>0.1339342027902603</c:v>
                </c:pt>
                <c:pt idx="18">
                  <c:v>0.12999767884612085</c:v>
                </c:pt>
                <c:pt idx="19">
                  <c:v>0.128532575070858</c:v>
                </c:pt>
                <c:pt idx="20">
                  <c:v>0.1257219709455967</c:v>
                </c:pt>
                <c:pt idx="21">
                  <c:v>0.12436284199357032</c:v>
                </c:pt>
                <c:pt idx="22">
                  <c:v>0.12053397223353386</c:v>
                </c:pt>
                <c:pt idx="23">
                  <c:v>0.11728057935833931</c:v>
                </c:pt>
                <c:pt idx="24">
                  <c:v>0.11614207550883293</c:v>
                </c:pt>
                <c:pt idx="25">
                  <c:v>0.11452061757445335</c:v>
                </c:pt>
                <c:pt idx="26">
                  <c:v>0.1124393954873085</c:v>
                </c:pt>
                <c:pt idx="27">
                  <c:v>0.11235885843634605</c:v>
                </c:pt>
                <c:pt idx="28">
                  <c:v>0.11310930922627449</c:v>
                </c:pt>
                <c:pt idx="29">
                  <c:v>0.11162086576223373</c:v>
                </c:pt>
              </c:numCache>
            </c:numRef>
          </c:val>
          <c:smooth val="0"/>
          <c:extLst>
            <c:ext xmlns:c16="http://schemas.microsoft.com/office/drawing/2014/chart" uri="{C3380CC4-5D6E-409C-BE32-E72D297353CC}">
              <c16:uniqueId val="{00000002-D285-4AB3-AB9E-44A8435260CF}"/>
            </c:ext>
          </c:extLst>
        </c:ser>
        <c:ser>
          <c:idx val="3"/>
          <c:order val="3"/>
          <c:tx>
            <c:strRef>
              <c:f>'Graphs-TrainValid'!$S$70</c:f>
              <c:strCache>
                <c:ptCount val="1"/>
                <c:pt idx="0">
                  <c:v>Segmented Radial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'Graphs-TrainValid'!$W$71:$W$100</c:f>
              <c:numCache>
                <c:formatCode>General</c:formatCode>
                <c:ptCount val="30"/>
                <c:pt idx="0">
                  <c:v>1.5564337134361268</c:v>
                </c:pt>
                <c:pt idx="1">
                  <c:v>0.63998530805110931</c:v>
                </c:pt>
                <c:pt idx="2">
                  <c:v>0.50371914803981777</c:v>
                </c:pt>
                <c:pt idx="3">
                  <c:v>0.42741923630237577</c:v>
                </c:pt>
                <c:pt idx="4">
                  <c:v>0.36931591629981997</c:v>
                </c:pt>
                <c:pt idx="5">
                  <c:v>0.32989911139011385</c:v>
                </c:pt>
                <c:pt idx="6">
                  <c:v>0.29518431574106219</c:v>
                </c:pt>
                <c:pt idx="7">
                  <c:v>0.26118007600307463</c:v>
                </c:pt>
                <c:pt idx="8">
                  <c:v>0.24262122064828873</c:v>
                </c:pt>
                <c:pt idx="9">
                  <c:v>0.22954315543174744</c:v>
                </c:pt>
                <c:pt idx="10">
                  <c:v>0.209274061024189</c:v>
                </c:pt>
                <c:pt idx="11">
                  <c:v>0.19246630370616913</c:v>
                </c:pt>
                <c:pt idx="12">
                  <c:v>0.17722190022468567</c:v>
                </c:pt>
                <c:pt idx="13">
                  <c:v>0.16974465548992157</c:v>
                </c:pt>
                <c:pt idx="14">
                  <c:v>0.16244756132364274</c:v>
                </c:pt>
                <c:pt idx="15">
                  <c:v>0.16065701618790626</c:v>
                </c:pt>
                <c:pt idx="16">
                  <c:v>0.15564031973481179</c:v>
                </c:pt>
                <c:pt idx="17">
                  <c:v>0.14760725051164628</c:v>
                </c:pt>
                <c:pt idx="18">
                  <c:v>0.14647064954042435</c:v>
                </c:pt>
                <c:pt idx="19">
                  <c:v>0.14399842843413352</c:v>
                </c:pt>
                <c:pt idx="20">
                  <c:v>0.1400757536292076</c:v>
                </c:pt>
                <c:pt idx="21">
                  <c:v>0.13559977635741233</c:v>
                </c:pt>
                <c:pt idx="22">
                  <c:v>0.13458579108119012</c:v>
                </c:pt>
                <c:pt idx="23">
                  <c:v>0.13308665603399278</c:v>
                </c:pt>
                <c:pt idx="24">
                  <c:v>0.13267931714653969</c:v>
                </c:pt>
                <c:pt idx="25">
                  <c:v>0.13230829685926437</c:v>
                </c:pt>
                <c:pt idx="26">
                  <c:v>0.13027627468109132</c:v>
                </c:pt>
                <c:pt idx="27">
                  <c:v>0.12968835458159447</c:v>
                </c:pt>
                <c:pt idx="28">
                  <c:v>0.13045179396867751</c:v>
                </c:pt>
                <c:pt idx="29">
                  <c:v>0.12953137829899788</c:v>
                </c:pt>
              </c:numCache>
            </c:numRef>
          </c:val>
          <c:smooth val="0"/>
          <c:extLst>
            <c:ext xmlns:c16="http://schemas.microsoft.com/office/drawing/2014/chart" uri="{C3380CC4-5D6E-409C-BE32-E72D297353CC}">
              <c16:uniqueId val="{00000003-D285-4AB3-AB9E-44A8435260CF}"/>
            </c:ext>
          </c:extLst>
        </c:ser>
        <c:ser>
          <c:idx val="4"/>
          <c:order val="4"/>
          <c:tx>
            <c:strRef>
              <c:f>'Graphs-TrainValid'!$L$103</c:f>
              <c:strCache>
                <c:ptCount val="1"/>
                <c:pt idx="0">
                  <c:v>Gradient Ring</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val>
            <c:numRef>
              <c:f>'Graphs-TrainValid'!$P$104:$P$133</c:f>
              <c:numCache>
                <c:formatCode>General</c:formatCode>
                <c:ptCount val="30"/>
                <c:pt idx="0">
                  <c:v>1.1666038095951081</c:v>
                </c:pt>
                <c:pt idx="1">
                  <c:v>0.57053532600402834</c:v>
                </c:pt>
                <c:pt idx="2">
                  <c:v>0.46682730019092561</c:v>
                </c:pt>
                <c:pt idx="3">
                  <c:v>0.39945058822631835</c:v>
                </c:pt>
                <c:pt idx="4">
                  <c:v>0.35377437472343443</c:v>
                </c:pt>
                <c:pt idx="5">
                  <c:v>0.31817748248577116</c:v>
                </c:pt>
                <c:pt idx="6">
                  <c:v>0.28230805844068529</c:v>
                </c:pt>
                <c:pt idx="7">
                  <c:v>0.26308073848485947</c:v>
                </c:pt>
                <c:pt idx="8">
                  <c:v>0.2458965301513672</c:v>
                </c:pt>
                <c:pt idx="9">
                  <c:v>0.22085182070732118</c:v>
                </c:pt>
                <c:pt idx="10">
                  <c:v>0.20013782382011414</c:v>
                </c:pt>
                <c:pt idx="11">
                  <c:v>0.18397861868143081</c:v>
                </c:pt>
                <c:pt idx="12">
                  <c:v>0.17312729507684707</c:v>
                </c:pt>
                <c:pt idx="13">
                  <c:v>0.16787046641111375</c:v>
                </c:pt>
                <c:pt idx="14">
                  <c:v>0.16151779592037202</c:v>
                </c:pt>
                <c:pt idx="15">
                  <c:v>0.15340487882494927</c:v>
                </c:pt>
                <c:pt idx="16">
                  <c:v>0.14784826785326005</c:v>
                </c:pt>
                <c:pt idx="17">
                  <c:v>0.14514467492699623</c:v>
                </c:pt>
                <c:pt idx="18">
                  <c:v>0.14293688386678696</c:v>
                </c:pt>
                <c:pt idx="19">
                  <c:v>0.13945218026638032</c:v>
                </c:pt>
                <c:pt idx="20">
                  <c:v>0.13763255327939988</c:v>
                </c:pt>
                <c:pt idx="21">
                  <c:v>0.13561757504940034</c:v>
                </c:pt>
                <c:pt idx="22">
                  <c:v>0.13301562219858171</c:v>
                </c:pt>
                <c:pt idx="23">
                  <c:v>0.13143638744950295</c:v>
                </c:pt>
                <c:pt idx="24">
                  <c:v>0.13005650043487549</c:v>
                </c:pt>
                <c:pt idx="25">
                  <c:v>0.12814526483416558</c:v>
                </c:pt>
                <c:pt idx="26">
                  <c:v>0.12742726877331734</c:v>
                </c:pt>
                <c:pt idx="27">
                  <c:v>0.12638369649648667</c:v>
                </c:pt>
                <c:pt idx="28">
                  <c:v>0.12604799419641494</c:v>
                </c:pt>
                <c:pt idx="29">
                  <c:v>0.12451732531189919</c:v>
                </c:pt>
              </c:numCache>
            </c:numRef>
          </c:val>
          <c:smooth val="0"/>
          <c:extLst>
            <c:ext xmlns:c16="http://schemas.microsoft.com/office/drawing/2014/chart" uri="{C3380CC4-5D6E-409C-BE32-E72D297353CC}">
              <c16:uniqueId val="{00000004-D285-4AB3-AB9E-44A8435260CF}"/>
            </c:ext>
          </c:extLst>
        </c:ser>
        <c:ser>
          <c:idx val="5"/>
          <c:order val="5"/>
          <c:tx>
            <c:strRef>
              <c:f>'Graphs-TrainValid'!$S$103</c:f>
              <c:strCache>
                <c:ptCount val="1"/>
                <c:pt idx="0">
                  <c:v>Segmented Ring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'Graphs-TrainValid'!$W$104:$W$133</c:f>
              <c:numCache>
                <c:formatCode>General</c:formatCode>
                <c:ptCount val="30"/>
                <c:pt idx="0">
                  <c:v>1.3351529704199896</c:v>
                </c:pt>
                <c:pt idx="1">
                  <c:v>0.61846044990751481</c:v>
                </c:pt>
                <c:pt idx="2">
                  <c:v>0.50499020682440865</c:v>
                </c:pt>
                <c:pt idx="3">
                  <c:v>0.42925312452846104</c:v>
                </c:pt>
                <c:pt idx="4">
                  <c:v>0.38080402215321857</c:v>
                </c:pt>
                <c:pt idx="5">
                  <c:v>0.34185636705822414</c:v>
                </c:pt>
                <c:pt idx="6">
                  <c:v>0.3129386173354255</c:v>
                </c:pt>
                <c:pt idx="7">
                  <c:v>0.28314318425125545</c:v>
                </c:pt>
                <c:pt idx="8">
                  <c:v>0.26282642616166008</c:v>
                </c:pt>
                <c:pt idx="9">
                  <c:v>0.24563193321228027</c:v>
                </c:pt>
                <c:pt idx="10">
                  <c:v>0.22616980473200479</c:v>
                </c:pt>
                <c:pt idx="11">
                  <c:v>0.20957396262221867</c:v>
                </c:pt>
                <c:pt idx="12">
                  <c:v>0.19657044278250801</c:v>
                </c:pt>
                <c:pt idx="13">
                  <c:v>0.1816482510831621</c:v>
                </c:pt>
                <c:pt idx="14">
                  <c:v>0.17540525562233394</c:v>
                </c:pt>
                <c:pt idx="15">
                  <c:v>0.16706362201107872</c:v>
                </c:pt>
                <c:pt idx="16">
                  <c:v>0.15819120572672951</c:v>
                </c:pt>
                <c:pt idx="17">
                  <c:v>0.14642217672533459</c:v>
                </c:pt>
                <c:pt idx="18">
                  <c:v>0.14474684993426004</c:v>
                </c:pt>
                <c:pt idx="19">
                  <c:v>0.13913707766267988</c:v>
                </c:pt>
                <c:pt idx="20">
                  <c:v>0.13549063023593691</c:v>
                </c:pt>
                <c:pt idx="21">
                  <c:v>0.13504265993833542</c:v>
                </c:pt>
                <c:pt idx="22">
                  <c:v>0.13211692455742094</c:v>
                </c:pt>
                <c:pt idx="23">
                  <c:v>0.13186948912011254</c:v>
                </c:pt>
                <c:pt idx="24">
                  <c:v>0.12581762919823328</c:v>
                </c:pt>
                <c:pt idx="25">
                  <c:v>0.1233020532462332</c:v>
                </c:pt>
                <c:pt idx="26">
                  <c:v>0.12178216295109855</c:v>
                </c:pt>
                <c:pt idx="27">
                  <c:v>0.12101009322537316</c:v>
                </c:pt>
                <c:pt idx="28">
                  <c:v>0.12121952490674125</c:v>
                </c:pt>
                <c:pt idx="29">
                  <c:v>0.11889274501138264</c:v>
                </c:pt>
              </c:numCache>
            </c:numRef>
          </c:val>
          <c:smooth val="0"/>
          <c:extLst>
            <c:ext xmlns:c16="http://schemas.microsoft.com/office/drawing/2014/chart" uri="{C3380CC4-5D6E-409C-BE32-E72D297353CC}">
              <c16:uniqueId val="{00000005-D285-4AB3-AB9E-44A8435260CF}"/>
            </c:ext>
          </c:extLst>
        </c:ser>
        <c:dLbls>
          <c:showLegendKey val="0"/>
          <c:showVal val="0"/>
          <c:showCatName val="0"/>
          <c:showSerName val="0"/>
          <c:showPercent val="0"/>
          <c:showBubbleSize val="0"/>
        </c:dLbls>
        <c:marker val="1"/>
        <c:smooth val="0"/>
        <c:axId val="978365224"/>
        <c:axId val="978365552"/>
      </c:lineChart>
      <c:catAx>
        <c:axId val="978365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5552"/>
        <c:crosses val="autoZero"/>
        <c:auto val="1"/>
        <c:lblAlgn val="ctr"/>
        <c:lblOffset val="100"/>
        <c:noMultiLvlLbl val="0"/>
      </c:catAx>
      <c:valAx>
        <c:axId val="978365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365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Mean Class Sensitivity / Recall / TP-Rate per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'0_Foreground'!$Q$1</c:f>
              <c:strCache>
                <c:ptCount val="1"/>
                <c:pt idx="0">
                  <c:v>Baseline</c:v>
                </c:pt>
              </c:strCache>
            </c:strRef>
          </c:tx>
          <c:spPr>
            <a:ln w="12700" cap="rnd">
              <a:solidFill>
                <a:schemeClr val="accent1"/>
              </a:solidFill>
              <a:round/>
            </a:ln>
            <a:effectLst/>
          </c:spPr>
          <c:marker>
            <c:symbol val="circle"/>
            <c:size val="3"/>
            <c:spPr>
              <a:solidFill>
                <a:schemeClr val="accent1"/>
              </a:solidFill>
              <a:ln w="9525">
                <a:solidFill>
                  <a:schemeClr val="accent1"/>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'0_Foreground'!$J$10:$O$10</c:f>
              <c:numCache>
                <c:formatCode>0%</c:formatCode>
                <c:ptCount val="6"/>
                <c:pt idx="0">
                  <c:v>7.2289156626506021E-2</c:v>
                </c:pt>
                <c:pt idx="1">
                  <c:v>2.7027027027027029E-2</c:v>
                </c:pt>
                <c:pt idx="2">
                  <c:v>0.43414634146341463</c:v>
                </c:pt>
                <c:pt idx="3">
                  <c:v>0.95667244367417681</c:v>
                </c:pt>
                <c:pt idx="4">
                  <c:v>0.52101910828025477</c:v>
                </c:pt>
                <c:pt idx="5">
                  <c:v>0.9056316590563166</c:v>
                </c:pt>
              </c:numCache>
            </c:numRef>
          </c:val>
          <c:extLst>
            <c:ext xmlns:c16="http://schemas.microsoft.com/office/drawing/2014/chart" uri="{C3380CC4-5D6E-409C-BE32-E72D297353CC}">
              <c16:uniqueId val="{00000002-CD71-4948-892D-D766CFEC7AC8}"/>
            </c:ext>
          </c:extLst>
        </c:ser>
        <c:ser>
          <c:idx val="2"/>
          <c:order val="2"/>
          <c:tx>
            <c:strRef>
              <c:f>'2_GradientRadial'!$Q$1</c:f>
              <c:strCache>
                <c:ptCount val="1"/>
                <c:pt idx="0">
                  <c:v>Gradient Radial</c:v>
                </c:pt>
              </c:strCache>
            </c:strRef>
          </c:tx>
          <c:spPr>
            <a:ln w="12700" cap="rnd">
              <a:solidFill>
                <a:schemeClr val="accent3"/>
              </a:solidFill>
              <a:round/>
            </a:ln>
            <a:effectLst/>
          </c:spPr>
          <c:marker>
            <c:symbol val="circle"/>
            <c:size val="3"/>
            <c:spPr>
              <a:solidFill>
                <a:schemeClr val="accent3"/>
              </a:solidFill>
              <a:ln w="9525">
                <a:solidFill>
                  <a:schemeClr val="accent3"/>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'2_GradientRadial'!$J$10:$O$10</c:f>
              <c:numCache>
                <c:formatCode>0%</c:formatCode>
                <c:ptCount val="6"/>
                <c:pt idx="0">
                  <c:v>0.36144578313253012</c:v>
                </c:pt>
                <c:pt idx="1">
                  <c:v>0.24324324324324326</c:v>
                </c:pt>
                <c:pt idx="2">
                  <c:v>0.72682926829268291</c:v>
                </c:pt>
                <c:pt idx="3">
                  <c:v>0.98786828422876949</c:v>
                </c:pt>
                <c:pt idx="4">
                  <c:v>0.64585987261146494</c:v>
                </c:pt>
                <c:pt idx="5">
                  <c:v>0.9452054794520548</c:v>
                </c:pt>
              </c:numCache>
            </c:numRef>
          </c:val>
          <c:extLst>
            <c:ext xmlns:c16="http://schemas.microsoft.com/office/drawing/2014/chart" uri="{C3380CC4-5D6E-409C-BE32-E72D297353CC}">
              <c16:uniqueId val="{00000004-CD71-4948-892D-D766CFEC7AC8}"/>
            </c:ext>
          </c:extLst>
        </c:ser>
        <c:ser>
          <c:idx val="3"/>
          <c:order val="3"/>
          <c:tx>
            <c:strRef>
              <c:f>'3_SegmentedRadial'!$Q$1</c:f>
              <c:strCache>
                <c:ptCount val="1"/>
                <c:pt idx="0">
                  <c:v>Segmented Radial</c:v>
                </c:pt>
              </c:strCache>
            </c:strRef>
          </c:tx>
          <c:spPr>
            <a:ln w="12700" cap="rnd">
              <a:solidFill>
                <a:schemeClr val="accent4"/>
              </a:solidFill>
              <a:round/>
            </a:ln>
            <a:effectLst/>
          </c:spPr>
          <c:marker>
            <c:symbol val="circle"/>
            <c:size val="3"/>
            <c:spPr>
              <a:solidFill>
                <a:schemeClr val="accent4"/>
              </a:solidFill>
              <a:ln w="9525">
                <a:solidFill>
                  <a:schemeClr val="accent4"/>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'3_SegmentedRadial'!$J$10:$O$10</c:f>
              <c:numCache>
                <c:formatCode>0%</c:formatCode>
                <c:ptCount val="6"/>
                <c:pt idx="0">
                  <c:v>0.36144578313253012</c:v>
                </c:pt>
                <c:pt idx="1">
                  <c:v>8.1081081081081086E-2</c:v>
                </c:pt>
                <c:pt idx="2">
                  <c:v>0.63414634146341464</c:v>
                </c:pt>
                <c:pt idx="3">
                  <c:v>0.98266897746967075</c:v>
                </c:pt>
                <c:pt idx="4">
                  <c:v>0.70318471337579613</c:v>
                </c:pt>
                <c:pt idx="5">
                  <c:v>0.9604261796042618</c:v>
                </c:pt>
              </c:numCache>
            </c:numRef>
          </c:val>
          <c:extLst>
            <c:ext xmlns:c16="http://schemas.microsoft.com/office/drawing/2014/chart" uri="{C3380CC4-5D6E-409C-BE32-E72D297353CC}">
              <c16:uniqueId val="{00000005-CD71-4948-892D-D766CFEC7AC8}"/>
            </c:ext>
          </c:extLst>
        </c:ser>
        <c:ser>
          <c:idx val="4"/>
          <c:order val="4"/>
          <c:tx>
            <c:strRef>
              <c:f>'4_GradientRing'!$Q$1</c:f>
              <c:strCache>
                <c:ptCount val="1"/>
                <c:pt idx="0">
                  <c:v>Gradient Ring</c:v>
                </c:pt>
              </c:strCache>
            </c:strRef>
          </c:tx>
          <c:spPr>
            <a:ln w="12700" cap="rnd">
              <a:solidFill>
                <a:schemeClr val="accent5"/>
              </a:solidFill>
              <a:round/>
            </a:ln>
            <a:effectLst/>
          </c:spPr>
          <c:marker>
            <c:symbol val="circle"/>
            <c:size val="3"/>
            <c:spPr>
              <a:solidFill>
                <a:schemeClr val="accent5"/>
              </a:solidFill>
              <a:ln w="9525">
                <a:solidFill>
                  <a:schemeClr val="accent5"/>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'4_GradientRing'!$J$10:$O$10</c:f>
              <c:numCache>
                <c:formatCode>0%</c:formatCode>
                <c:ptCount val="6"/>
                <c:pt idx="0">
                  <c:v>0.54216867469879515</c:v>
                </c:pt>
                <c:pt idx="1">
                  <c:v>0.64864864864864868</c:v>
                </c:pt>
                <c:pt idx="2">
                  <c:v>0.77073170731707319</c:v>
                </c:pt>
                <c:pt idx="3">
                  <c:v>0.97227036395147315</c:v>
                </c:pt>
                <c:pt idx="4">
                  <c:v>0.54904458598726114</c:v>
                </c:pt>
                <c:pt idx="5">
                  <c:v>0.93455098934550984</c:v>
                </c:pt>
              </c:numCache>
            </c:numRef>
          </c:val>
          <c:extLst>
            <c:ext xmlns:c16="http://schemas.microsoft.com/office/drawing/2014/chart" uri="{C3380CC4-5D6E-409C-BE32-E72D297353CC}">
              <c16:uniqueId val="{00000006-CD71-4948-892D-D766CFEC7AC8}"/>
            </c:ext>
          </c:extLst>
        </c:ser>
        <c:ser>
          <c:idx val="5"/>
          <c:order val="5"/>
          <c:tx>
            <c:strRef>
              <c:f>'5_SegmentedRing'!$Q$1</c:f>
              <c:strCache>
                <c:ptCount val="1"/>
                <c:pt idx="0">
                  <c:v>Segmented Ring</c:v>
                </c:pt>
              </c:strCache>
            </c:strRef>
          </c:tx>
          <c:spPr>
            <a:ln w="12700" cap="rnd">
              <a:solidFill>
                <a:schemeClr val="accent6"/>
              </a:solidFill>
              <a:round/>
            </a:ln>
            <a:effectLst/>
          </c:spPr>
          <c:marker>
            <c:symbol val="circle"/>
            <c:size val="3"/>
            <c:spPr>
              <a:solidFill>
                <a:schemeClr val="accent6"/>
              </a:solidFill>
              <a:ln w="9525">
                <a:solidFill>
                  <a:schemeClr val="accent6"/>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'5_SegmentedRing'!$J$10:$O$10</c:f>
              <c:numCache>
                <c:formatCode>0%</c:formatCode>
                <c:ptCount val="6"/>
                <c:pt idx="0">
                  <c:v>0.39759036144578314</c:v>
                </c:pt>
                <c:pt idx="1">
                  <c:v>0.45945945945945948</c:v>
                </c:pt>
                <c:pt idx="2">
                  <c:v>0.6634146341463415</c:v>
                </c:pt>
                <c:pt idx="3">
                  <c:v>0.878682842287695</c:v>
                </c:pt>
                <c:pt idx="4">
                  <c:v>0.64203821656050952</c:v>
                </c:pt>
                <c:pt idx="5">
                  <c:v>0.93759512937595124</c:v>
                </c:pt>
              </c:numCache>
            </c:numRef>
          </c:val>
          <c:extLst>
            <c:ext xmlns:c16="http://schemas.microsoft.com/office/drawing/2014/chart" uri="{C3380CC4-5D6E-409C-BE32-E72D297353CC}">
              <c16:uniqueId val="{00000007-CD71-4948-892D-D766CFEC7AC8}"/>
            </c:ext>
          </c:extLst>
        </c:ser>
        <c:dLbls>
          <c:showLegendKey val="0"/>
          <c:showVal val="0"/>
          <c:showCatName val="0"/>
          <c:showSerName val="0"/>
          <c:showPercent val="0"/>
          <c:showBubbleSize val="0"/>
        </c:dLbls>
        <c:axId val="992431232"/>
        <c:axId val="992427624"/>
        <c:extLst>
          <c:ext xmlns:c15="http://schemas.microsoft.com/office/drawing/2012/chart" uri="{02D57815-91ED-43cb-92C2-25804820EDAC}">
            <c15:filteredRadarSeries>
              <c15:ser>
                <c:idx val="1"/>
                <c:order val="1"/>
                <c:tx>
                  <c:strRef>
                    <c:extLst>
                      <c:ext uri="{02D57815-91ED-43cb-92C2-25804820EDAC}">
                        <c15:formulaRef>
                          <c15:sqref>'1_ColouredJoint'!$Q$1</c15:sqref>
                        </c15:formulaRef>
                      </c:ext>
                    </c:extLst>
                    <c:strCache>
                      <c:ptCount val="1"/>
                      <c:pt idx="0">
                        <c:v>Coloured Joint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'0_Foreground'!$A$8:$A$13</c15:sqref>
                        </c15:formulaRef>
                      </c:ext>
                    </c:extLst>
                    <c:strCache>
                      <c:ptCount val="6"/>
                      <c:pt idx="0">
                        <c:v>bending</c:v>
                      </c:pt>
                      <c:pt idx="1">
                        <c:v>crawling</c:v>
                      </c:pt>
                      <c:pt idx="2">
                        <c:v>empty</c:v>
                      </c:pt>
                      <c:pt idx="3">
                        <c:v>lying</c:v>
                      </c:pt>
                      <c:pt idx="4">
                        <c:v>sitting</c:v>
                      </c:pt>
                      <c:pt idx="5">
                        <c:v>standing</c:v>
                      </c:pt>
                    </c:strCache>
                  </c:strRef>
                </c:cat>
                <c:val>
                  <c:numRef>
                    <c:extLst>
                      <c:ext uri="{02D57815-91ED-43cb-92C2-25804820EDAC}">
                        <c15:formulaRef>
                          <c15:sqref>'1_ColouredJoint'!$J$10:$O$10</c15:sqref>
                        </c15:formulaRef>
                      </c:ext>
                    </c:extLst>
                    <c:numCache>
                      <c:formatCode>0%</c:formatCode>
                      <c:ptCount val="6"/>
                      <c:pt idx="0">
                        <c:v>0.27710843373493976</c:v>
                      </c:pt>
                      <c:pt idx="1">
                        <c:v>0.32432432432432434</c:v>
                      </c:pt>
                      <c:pt idx="2">
                        <c:v>0.42926829268292682</c:v>
                      </c:pt>
                      <c:pt idx="3">
                        <c:v>0.98266897746967075</c:v>
                      </c:pt>
                      <c:pt idx="4">
                        <c:v>0.58980891719745221</c:v>
                      </c:pt>
                      <c:pt idx="5">
                        <c:v>0.9482496194824962</c:v>
                      </c:pt>
                    </c:numCache>
                  </c:numRef>
                </c:val>
                <c:extLst>
                  <c:ext xmlns:c16="http://schemas.microsoft.com/office/drawing/2014/chart" uri="{C3380CC4-5D6E-409C-BE32-E72D297353CC}">
                    <c16:uniqueId val="{00000003-CD71-4948-892D-D766CFEC7AC8}"/>
                  </c:ext>
                </c:extLst>
              </c15:ser>
            </c15:filteredRadarSeries>
          </c:ext>
        </c:extLst>
      </c:radarChart>
      <c:catAx>
        <c:axId val="99243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Specificty / TN-Rate per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'0_Foreground'!$Q$1</c:f>
              <c:strCache>
                <c:ptCount val="1"/>
                <c:pt idx="0">
                  <c:v>Baseline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'0_Foreground'!$J$11:$O$11</c:f>
              <c:numCache>
                <c:formatCode>0%</c:formatCode>
                <c:ptCount val="6"/>
                <c:pt idx="0">
                  <c:v>0.97390535161432989</c:v>
                </c:pt>
                <c:pt idx="1">
                  <c:v>0.99263112267013442</c:v>
                </c:pt>
                <c:pt idx="2">
                  <c:v>1</c:v>
                </c:pt>
                <c:pt idx="3">
                  <c:v>0.86304470854555748</c:v>
                </c:pt>
                <c:pt idx="4">
                  <c:v>0.93842206542655549</c:v>
                </c:pt>
                <c:pt idx="5">
                  <c:v>0.8352104327208062</c:v>
                </c:pt>
              </c:numCache>
            </c:numRef>
          </c:val>
          <c:extLst>
            <c:ext xmlns:c16="http://schemas.microsoft.com/office/drawing/2014/chart" uri="{C3380CC4-5D6E-409C-BE32-E72D297353CC}">
              <c16:uniqueId val="{00000000-7315-432A-9BA6-A065297C7C3D}"/>
            </c:ext>
          </c:extLst>
        </c:ser>
        <c:ser>
          <c:idx val="2"/>
          <c:order val="2"/>
          <c:tx>
            <c:strRef>
              <c:f>'2_GradientRadial'!$Q$1</c:f>
              <c:strCache>
                <c:ptCount val="1"/>
                <c:pt idx="0">
                  <c:v>Gradient Radial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'2_GradientRadial'!$J$11:$O$11</c:f>
              <c:numCache>
                <c:formatCode>0%</c:formatCode>
                <c:ptCount val="6"/>
                <c:pt idx="0">
                  <c:v>0.9601946041574525</c:v>
                </c:pt>
                <c:pt idx="1">
                  <c:v>0.99393151278716951</c:v>
                </c:pt>
                <c:pt idx="2">
                  <c:v>1</c:v>
                </c:pt>
                <c:pt idx="3">
                  <c:v>0.92586304470854552</c:v>
                </c:pt>
                <c:pt idx="4">
                  <c:v>0.97562540089801153</c:v>
                </c:pt>
                <c:pt idx="5">
                  <c:v>0.89033787788974506</c:v>
                </c:pt>
              </c:numCache>
            </c:numRef>
          </c:val>
          <c:extLst>
            <c:ext xmlns:c16="http://schemas.microsoft.com/office/drawing/2014/chart" uri="{C3380CC4-5D6E-409C-BE32-E72D297353CC}">
              <c16:uniqueId val="{00000002-7315-432A-9BA6-A065297C7C3D}"/>
            </c:ext>
          </c:extLst>
        </c:ser>
        <c:ser>
          <c:idx val="3"/>
          <c:order val="3"/>
          <c:tx>
            <c:strRef>
              <c:f>'3_SegmentedRadial'!$Q$1</c:f>
              <c:strCache>
                <c:ptCount val="1"/>
                <c:pt idx="0">
                  <c:v>Segmented Radial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'3_SegmentedRadial'!$J$11:$O$11</c:f>
              <c:numCache>
                <c:formatCode>0%</c:formatCode>
                <c:ptCount val="6"/>
                <c:pt idx="0">
                  <c:v>0.97390535161432989</c:v>
                </c:pt>
                <c:pt idx="1">
                  <c:v>0.99436497615951447</c:v>
                </c:pt>
                <c:pt idx="2">
                  <c:v>1</c:v>
                </c:pt>
                <c:pt idx="3">
                  <c:v>0.91228070175438591</c:v>
                </c:pt>
                <c:pt idx="4">
                  <c:v>0.96343810134701735</c:v>
                </c:pt>
                <c:pt idx="5">
                  <c:v>0.91286307053941906</c:v>
                </c:pt>
              </c:numCache>
            </c:numRef>
          </c:val>
          <c:extLst>
            <c:ext xmlns:c16="http://schemas.microsoft.com/office/drawing/2014/chart" uri="{C3380CC4-5D6E-409C-BE32-E72D297353CC}">
              <c16:uniqueId val="{00000003-7315-432A-9BA6-A065297C7C3D}"/>
            </c:ext>
          </c:extLst>
        </c:ser>
        <c:ser>
          <c:idx val="4"/>
          <c:order val="4"/>
          <c:tx>
            <c:strRef>
              <c:f>'4_GradientRing'!$Q$1</c:f>
              <c:strCache>
                <c:ptCount val="1"/>
                <c:pt idx="0">
                  <c:v>Gradient Ring</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'4_GradientRing'!$J$11:$O$11</c:f>
              <c:numCache>
                <c:formatCode>0%</c:formatCode>
                <c:ptCount val="6"/>
                <c:pt idx="0">
                  <c:v>0.90667846085802739</c:v>
                </c:pt>
                <c:pt idx="1">
                  <c:v>0.9774599046380581</c:v>
                </c:pt>
                <c:pt idx="2">
                  <c:v>0.99953249181860682</c:v>
                </c:pt>
                <c:pt idx="3">
                  <c:v>0.93774759479343517</c:v>
                </c:pt>
                <c:pt idx="4">
                  <c:v>0.9788325849903784</c:v>
                </c:pt>
                <c:pt idx="5">
                  <c:v>0.93835210432720806</c:v>
                </c:pt>
              </c:numCache>
            </c:numRef>
          </c:val>
          <c:extLst>
            <c:ext xmlns:c16="http://schemas.microsoft.com/office/drawing/2014/chart" uri="{C3380CC4-5D6E-409C-BE32-E72D297353CC}">
              <c16:uniqueId val="{00000004-7315-432A-9BA6-A065297C7C3D}"/>
            </c:ext>
          </c:extLst>
        </c:ser>
        <c:ser>
          <c:idx val="5"/>
          <c:order val="5"/>
          <c:tx>
            <c:strRef>
              <c:f>'5_SegmentedRing'!$Q$1</c:f>
              <c:strCache>
                <c:ptCount val="1"/>
                <c:pt idx="0">
                  <c:v>Segmented Ring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'5_SegmentedRing'!$J$11:$O$11</c:f>
              <c:numCache>
                <c:formatCode>0%</c:formatCode>
                <c:ptCount val="6"/>
                <c:pt idx="0">
                  <c:v>0.94471472799646172</c:v>
                </c:pt>
                <c:pt idx="1">
                  <c:v>0.98916341569137411</c:v>
                </c:pt>
                <c:pt idx="2">
                  <c:v>0.99953249181860682</c:v>
                </c:pt>
                <c:pt idx="3">
                  <c:v>0.94623655913978499</c:v>
                </c:pt>
                <c:pt idx="4">
                  <c:v>0.96343810134701735</c:v>
                </c:pt>
                <c:pt idx="5">
                  <c:v>0.86484884410195617</c:v>
                </c:pt>
              </c:numCache>
            </c:numRef>
          </c:val>
          <c:extLst>
            <c:ext xmlns:c16="http://schemas.microsoft.com/office/drawing/2014/chart" uri="{C3380CC4-5D6E-409C-BE32-E72D297353CC}">
              <c16:uniqueId val="{00000005-7315-432A-9BA6-A065297C7C3D}"/>
            </c:ext>
          </c:extLst>
        </c:ser>
        <c:dLbls>
          <c:showLegendKey val="0"/>
          <c:showVal val="0"/>
          <c:showCatName val="0"/>
          <c:showSerName val="0"/>
          <c:showPercent val="0"/>
          <c:showBubbleSize val="0"/>
        </c:dLbls>
        <c:axId val="992431232"/>
        <c:axId val="992427624"/>
        <c:extLst>
          <c:ext xmlns:c15="http://schemas.microsoft.com/office/drawing/2012/chart" uri="{02D57815-91ED-43cb-92C2-25804820EDAC}">
            <c15:filteredRadarSeries>
              <c15:ser>
                <c:idx val="1"/>
                <c:order val="1"/>
                <c:tx>
                  <c:strRef>
                    <c:extLst>
                      <c:ext uri="{02D57815-91ED-43cb-92C2-25804820EDAC}">
                        <c15:formulaRef>
                          <c15:sqref>'1_ColouredJoint'!$Q$1</c15:sqref>
                        </c15:formulaRef>
                      </c:ext>
                    </c:extLst>
                    <c:strCache>
                      <c:ptCount val="1"/>
                      <c:pt idx="0">
                        <c:v>Coloured Joint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'0_Foreground'!$A$8:$A$13</c15:sqref>
                        </c15:formulaRef>
                      </c:ext>
                    </c:extLst>
                    <c:strCache>
                      <c:ptCount val="6"/>
                      <c:pt idx="0">
                        <c:v>bending</c:v>
                      </c:pt>
                      <c:pt idx="1">
                        <c:v>crawling</c:v>
                      </c:pt>
                      <c:pt idx="2">
                        <c:v>empty</c:v>
                      </c:pt>
                      <c:pt idx="3">
                        <c:v>lying</c:v>
                      </c:pt>
                      <c:pt idx="4">
                        <c:v>sitting</c:v>
                      </c:pt>
                      <c:pt idx="5">
                        <c:v>standing</c:v>
                      </c:pt>
                    </c:strCache>
                  </c:strRef>
                </c:cat>
                <c:val>
                  <c:numRef>
                    <c:extLst>
                      <c:ext uri="{02D57815-91ED-43cb-92C2-25804820EDAC}">
                        <c15:formulaRef>
                          <c15:sqref>'1_ColouredJoint'!$J$11:$O$11</c15:sqref>
                        </c15:formulaRef>
                      </c:ext>
                    </c:extLst>
                    <c:numCache>
                      <c:formatCode>0%</c:formatCode>
                      <c:ptCount val="6"/>
                      <c:pt idx="0">
                        <c:v>0.97169394073418847</c:v>
                      </c:pt>
                      <c:pt idx="1">
                        <c:v>0.98742956220199396</c:v>
                      </c:pt>
                      <c:pt idx="2">
                        <c:v>1</c:v>
                      </c:pt>
                      <c:pt idx="3">
                        <c:v>0.8822863610639502</c:v>
                      </c:pt>
                      <c:pt idx="4">
                        <c:v>0.97049390635022448</c:v>
                      </c:pt>
                      <c:pt idx="5">
                        <c:v>0.86899822169531715</c:v>
                      </c:pt>
                    </c:numCache>
                  </c:numRef>
                </c:val>
                <c:extLst>
                  <c:ext xmlns:c16="http://schemas.microsoft.com/office/drawing/2014/chart" uri="{C3380CC4-5D6E-409C-BE32-E72D297353CC}">
                    <c16:uniqueId val="{00000001-7315-432A-9BA6-A065297C7C3D}"/>
                  </c:ext>
                </c:extLst>
              </c15:ser>
            </c15:filteredRadarSeries>
          </c:ext>
        </c:extLst>
      </c:radarChart>
      <c:catAx>
        <c:axId val="99243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Precision / Positive Predictive Value per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'0_Foreground'!$Q$1</c:f>
              <c:strCache>
                <c:ptCount val="1"/>
                <c:pt idx="0">
                  <c:v>Baseline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'0_Foreground'!$J$12:$O$12</c:f>
              <c:numCache>
                <c:formatCode>0%</c:formatCode>
                <c:ptCount val="6"/>
                <c:pt idx="0">
                  <c:v>9.2307692307692313E-2</c:v>
                </c:pt>
                <c:pt idx="1">
                  <c:v>5.5555555555555552E-2</c:v>
                </c:pt>
                <c:pt idx="2">
                  <c:v>1</c:v>
                </c:pt>
                <c:pt idx="3">
                  <c:v>0.69521410579345089</c:v>
                </c:pt>
                <c:pt idx="4">
                  <c:v>0.80990099009900995</c:v>
                </c:pt>
                <c:pt idx="5">
                  <c:v>0.68155784650630014</c:v>
                </c:pt>
              </c:numCache>
            </c:numRef>
          </c:val>
          <c:extLst>
            <c:ext xmlns:c16="http://schemas.microsoft.com/office/drawing/2014/chart" uri="{C3380CC4-5D6E-409C-BE32-E72D297353CC}">
              <c16:uniqueId val="{00000000-4865-44B0-8E78-320C38BCD4AE}"/>
            </c:ext>
          </c:extLst>
        </c:ser>
        <c:ser>
          <c:idx val="1"/>
          <c:order val="1"/>
          <c:tx>
            <c:strRef>
              <c:f>'1_ColouredJoint'!$Q$1</c:f>
              <c:strCache>
                <c:ptCount val="1"/>
                <c:pt idx="0">
                  <c:v>Coloured Joint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'1_ColouredJoint'!$J$12:$O$12</c:f>
              <c:numCache>
                <c:formatCode>0%</c:formatCode>
                <c:ptCount val="6"/>
                <c:pt idx="0">
                  <c:v>0.26436781609195403</c:v>
                </c:pt>
                <c:pt idx="1">
                  <c:v>0.29268292682926828</c:v>
                </c:pt>
                <c:pt idx="2">
                  <c:v>1</c:v>
                </c:pt>
                <c:pt idx="3">
                  <c:v>0.73161290322580641</c:v>
                </c:pt>
                <c:pt idx="4">
                  <c:v>0.90962671905697445</c:v>
                </c:pt>
                <c:pt idx="5">
                  <c:v>0.73815165876777256</c:v>
                </c:pt>
              </c:numCache>
            </c:numRef>
          </c:val>
          <c:extLst>
            <c:ext xmlns:c16="http://schemas.microsoft.com/office/drawing/2014/chart" uri="{C3380CC4-5D6E-409C-BE32-E72D297353CC}">
              <c16:uniqueId val="{00000001-4865-44B0-8E78-320C38BCD4AE}"/>
            </c:ext>
          </c:extLst>
        </c:ser>
        <c:ser>
          <c:idx val="2"/>
          <c:order val="2"/>
          <c:tx>
            <c:strRef>
              <c:f>'2_GradientRadial'!$Q$1</c:f>
              <c:strCache>
                <c:ptCount val="1"/>
                <c:pt idx="0">
                  <c:v>Gradient Radial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'2_GradientRadial'!$J$12:$O$12</c:f>
              <c:numCache>
                <c:formatCode>0%</c:formatCode>
                <c:ptCount val="6"/>
                <c:pt idx="0">
                  <c:v>0.25</c:v>
                </c:pt>
                <c:pt idx="1">
                  <c:v>0.39130434782608697</c:v>
                </c:pt>
                <c:pt idx="2">
                  <c:v>1</c:v>
                </c:pt>
                <c:pt idx="3">
                  <c:v>0.81312410841654781</c:v>
                </c:pt>
                <c:pt idx="4">
                  <c:v>0.93027522935779816</c:v>
                </c:pt>
                <c:pt idx="5">
                  <c:v>0.77047146401985112</c:v>
                </c:pt>
              </c:numCache>
            </c:numRef>
          </c:val>
          <c:extLst>
            <c:ext xmlns:c16="http://schemas.microsoft.com/office/drawing/2014/chart" uri="{C3380CC4-5D6E-409C-BE32-E72D297353CC}">
              <c16:uniqueId val="{00000002-4865-44B0-8E78-320C38BCD4AE}"/>
            </c:ext>
          </c:extLst>
        </c:ser>
        <c:ser>
          <c:idx val="3"/>
          <c:order val="3"/>
          <c:tx>
            <c:strRef>
              <c:f>'3_SegmentedRadial'!$Q$1</c:f>
              <c:strCache>
                <c:ptCount val="1"/>
                <c:pt idx="0">
                  <c:v>Segmented Radial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'3_SegmentedRadial'!$J$12:$O$12</c:f>
              <c:numCache>
                <c:formatCode>0%</c:formatCode>
                <c:ptCount val="6"/>
                <c:pt idx="0">
                  <c:v>0.33707865168539325</c:v>
                </c:pt>
                <c:pt idx="1">
                  <c:v>0.1875</c:v>
                </c:pt>
                <c:pt idx="2">
                  <c:v>1</c:v>
                </c:pt>
                <c:pt idx="3">
                  <c:v>0.78531855955678675</c:v>
                </c:pt>
                <c:pt idx="4">
                  <c:v>0.90640394088669951</c:v>
                </c:pt>
                <c:pt idx="5">
                  <c:v>0.81105398457583544</c:v>
                </c:pt>
              </c:numCache>
            </c:numRef>
          </c:val>
          <c:extLst>
            <c:ext xmlns:c16="http://schemas.microsoft.com/office/drawing/2014/chart" uri="{C3380CC4-5D6E-409C-BE32-E72D297353CC}">
              <c16:uniqueId val="{00000003-4865-44B0-8E78-320C38BCD4AE}"/>
            </c:ext>
          </c:extLst>
        </c:ser>
        <c:ser>
          <c:idx val="4"/>
          <c:order val="4"/>
          <c:tx>
            <c:strRef>
              <c:f>'4_GradientRing'!$Q$1</c:f>
              <c:strCache>
                <c:ptCount val="1"/>
                <c:pt idx="0">
                  <c:v>Gradient Ring</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'4_GradientRing'!$J$12:$O$12</c:f>
              <c:numCache>
                <c:formatCode>0%</c:formatCode>
                <c:ptCount val="6"/>
                <c:pt idx="0">
                  <c:v>0.17578125</c:v>
                </c:pt>
                <c:pt idx="1">
                  <c:v>0.31578947368421051</c:v>
                </c:pt>
                <c:pt idx="2">
                  <c:v>0.99371069182389937</c:v>
                </c:pt>
                <c:pt idx="3">
                  <c:v>0.83606557377049184</c:v>
                </c:pt>
                <c:pt idx="4">
                  <c:v>0.92887931034482762</c:v>
                </c:pt>
                <c:pt idx="5">
                  <c:v>0.85515320334261835</c:v>
                </c:pt>
              </c:numCache>
            </c:numRef>
          </c:val>
          <c:extLst>
            <c:ext xmlns:c16="http://schemas.microsoft.com/office/drawing/2014/chart" uri="{C3380CC4-5D6E-409C-BE32-E72D297353CC}">
              <c16:uniqueId val="{00000004-4865-44B0-8E78-320C38BCD4AE}"/>
            </c:ext>
          </c:extLst>
        </c:ser>
        <c:ser>
          <c:idx val="5"/>
          <c:order val="5"/>
          <c:tx>
            <c:strRef>
              <c:f>'5_SegmentedRing'!$Q$1</c:f>
              <c:strCache>
                <c:ptCount val="1"/>
                <c:pt idx="0">
                  <c:v>Segmented Ring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'5_SegmentedRing'!$J$12:$O$12</c:f>
              <c:numCache>
                <c:formatCode>0%</c:formatCode>
                <c:ptCount val="6"/>
                <c:pt idx="0">
                  <c:v>0.20886075949367089</c:v>
                </c:pt>
                <c:pt idx="1">
                  <c:v>0.40476190476190477</c:v>
                </c:pt>
                <c:pt idx="2">
                  <c:v>0.99270072992700731</c:v>
                </c:pt>
                <c:pt idx="3">
                  <c:v>0.84219269102990035</c:v>
                </c:pt>
                <c:pt idx="4">
                  <c:v>0.89839572192513373</c:v>
                </c:pt>
                <c:pt idx="5">
                  <c:v>0.72985781990521326</c:v>
                </c:pt>
              </c:numCache>
            </c:numRef>
          </c:val>
          <c:extLst>
            <c:ext xmlns:c16="http://schemas.microsoft.com/office/drawing/2014/chart" uri="{C3380CC4-5D6E-409C-BE32-E72D297353CC}">
              <c16:uniqueId val="{00000005-4865-44B0-8E78-320C38BCD4AE}"/>
            </c:ext>
          </c:extLst>
        </c:ser>
        <c:dLbls>
          <c:showLegendKey val="0"/>
          <c:showVal val="0"/>
          <c:showCatName val="0"/>
          <c:showSerName val="0"/>
          <c:showPercent val="0"/>
          <c:showBubbleSize val="0"/>
        </c:dLbls>
        <c:axId val="992431232"/>
        <c:axId val="992427624"/>
      </c:radarChart>
      <c:catAx>
        <c:axId val="99243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Alt Precision / Negative Predictive Value per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'0_Foreground'!$Q$1</c:f>
              <c:strCache>
                <c:ptCount val="1"/>
                <c:pt idx="0">
                  <c:v>Baseline</c:v>
                </c:pt>
              </c:strCache>
            </c:strRef>
          </c:tx>
          <c:spPr>
            <a:solidFill>
              <a:schemeClr val="accent1"/>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'0_Foreground'!$J$13:$O$13</c:f>
              <c:numCache>
                <c:formatCode>0%</c:formatCode>
                <c:ptCount val="6"/>
                <c:pt idx="0">
                  <c:v>0.96621325142606407</c:v>
                </c:pt>
                <c:pt idx="1">
                  <c:v>0.94444444444444442</c:v>
                </c:pt>
                <c:pt idx="2">
                  <c:v>0</c:v>
                </c:pt>
                <c:pt idx="3">
                  <c:v>0.30478589420654911</c:v>
                </c:pt>
                <c:pt idx="4">
                  <c:v>0.19009900990099005</c:v>
                </c:pt>
                <c:pt idx="5">
                  <c:v>0.31844215349369986</c:v>
                </c:pt>
              </c:numCache>
            </c:numRef>
          </c:val>
          <c:extLst>
            <c:ext xmlns:c16="http://schemas.microsoft.com/office/drawing/2014/chart" uri="{C3380CC4-5D6E-409C-BE32-E72D297353CC}">
              <c16:uniqueId val="{00000000-7741-4DCA-99C0-A57E2D2FC718}"/>
            </c:ext>
          </c:extLst>
        </c:ser>
        <c:ser>
          <c:idx val="1"/>
          <c:order val="1"/>
          <c:tx>
            <c:strRef>
              <c:f>'1_ColouredJoint'!$Q$1</c:f>
              <c:strCache>
                <c:ptCount val="1"/>
                <c:pt idx="0">
                  <c:v>Coloured Joint</c:v>
                </c:pt>
              </c:strCache>
            </c:strRef>
          </c:tx>
          <c:spPr>
            <a:solidFill>
              <a:schemeClr val="accent2"/>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'1_ColouredJoint'!$J$13:$O$13</c:f>
              <c:numCache>
                <c:formatCode>0%</c:formatCode>
                <c:ptCount val="6"/>
                <c:pt idx="0">
                  <c:v>0.97341603898980944</c:v>
                </c:pt>
                <c:pt idx="1">
                  <c:v>0.70731707317073167</c:v>
                </c:pt>
                <c:pt idx="2">
                  <c:v>0</c:v>
                </c:pt>
                <c:pt idx="3">
                  <c:v>0.26838709677419359</c:v>
                </c:pt>
                <c:pt idx="4">
                  <c:v>9.0373280943025547E-2</c:v>
                </c:pt>
                <c:pt idx="5">
                  <c:v>0.26184834123222744</c:v>
                </c:pt>
              </c:numCache>
            </c:numRef>
          </c:val>
          <c:extLst>
            <c:ext xmlns:c16="http://schemas.microsoft.com/office/drawing/2014/chart" uri="{C3380CC4-5D6E-409C-BE32-E72D297353CC}">
              <c16:uniqueId val="{00000001-7741-4DCA-99C0-A57E2D2FC718}"/>
            </c:ext>
          </c:extLst>
        </c:ser>
        <c:ser>
          <c:idx val="2"/>
          <c:order val="2"/>
          <c:tx>
            <c:strRef>
              <c:f>'2_GradientRadial'!$Q$1</c:f>
              <c:strCache>
                <c:ptCount val="1"/>
                <c:pt idx="0">
                  <c:v>Gradient Radial</c:v>
                </c:pt>
              </c:strCache>
            </c:strRef>
          </c:tx>
          <c:spPr>
            <a:solidFill>
              <a:schemeClr val="accent3"/>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'2_GradientRadial'!$J$13:$O$13</c:f>
              <c:numCache>
                <c:formatCode>0%</c:formatCode>
                <c:ptCount val="6"/>
                <c:pt idx="0">
                  <c:v>0.97616906474820142</c:v>
                </c:pt>
                <c:pt idx="1">
                  <c:v>0.60869565217391308</c:v>
                </c:pt>
                <c:pt idx="2">
                  <c:v>0</c:v>
                </c:pt>
                <c:pt idx="3">
                  <c:v>0.18687589158345219</c:v>
                </c:pt>
                <c:pt idx="4">
                  <c:v>6.9724770642201839E-2</c:v>
                </c:pt>
                <c:pt idx="5">
                  <c:v>0.22952853598014888</c:v>
                </c:pt>
              </c:numCache>
            </c:numRef>
          </c:val>
          <c:extLst>
            <c:ext xmlns:c16="http://schemas.microsoft.com/office/drawing/2014/chart" uri="{C3380CC4-5D6E-409C-BE32-E72D297353CC}">
              <c16:uniqueId val="{00000002-7741-4DCA-99C0-A57E2D2FC718}"/>
            </c:ext>
          </c:extLst>
        </c:ser>
        <c:ser>
          <c:idx val="3"/>
          <c:order val="3"/>
          <c:tx>
            <c:strRef>
              <c:f>'3_SegmentedRadial'!$Q$1</c:f>
              <c:strCache>
                <c:ptCount val="1"/>
                <c:pt idx="0">
                  <c:v>Segmented Radial</c:v>
                </c:pt>
              </c:strCache>
            </c:strRef>
          </c:tx>
          <c:spPr>
            <a:solidFill>
              <a:schemeClr val="accent4"/>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'3_SegmentedRadial'!$J$13:$O$13</c:f>
              <c:numCache>
                <c:formatCode>0%</c:formatCode>
                <c:ptCount val="6"/>
                <c:pt idx="0">
                  <c:v>0.97649667405764962</c:v>
                </c:pt>
                <c:pt idx="1">
                  <c:v>0.8125</c:v>
                </c:pt>
                <c:pt idx="2">
                  <c:v>0</c:v>
                </c:pt>
                <c:pt idx="3">
                  <c:v>0.21468144044321325</c:v>
                </c:pt>
                <c:pt idx="4">
                  <c:v>9.3596059113300489E-2</c:v>
                </c:pt>
                <c:pt idx="5">
                  <c:v>0.18894601542416456</c:v>
                </c:pt>
              </c:numCache>
            </c:numRef>
          </c:val>
          <c:extLst>
            <c:ext xmlns:c16="http://schemas.microsoft.com/office/drawing/2014/chart" uri="{C3380CC4-5D6E-409C-BE32-E72D297353CC}">
              <c16:uniqueId val="{00000003-7741-4DCA-99C0-A57E2D2FC718}"/>
            </c:ext>
          </c:extLst>
        </c:ser>
        <c:ser>
          <c:idx val="4"/>
          <c:order val="4"/>
          <c:tx>
            <c:strRef>
              <c:f>'4_GradientRing'!$Q$1</c:f>
              <c:strCache>
                <c:ptCount val="1"/>
                <c:pt idx="0">
                  <c:v>Gradient Ring</c:v>
                </c:pt>
              </c:strCache>
            </c:strRef>
          </c:tx>
          <c:spPr>
            <a:solidFill>
              <a:schemeClr val="accent5"/>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'4_GradientRing'!$J$13:$O$13</c:f>
              <c:numCache>
                <c:formatCode>0%</c:formatCode>
                <c:ptCount val="6"/>
                <c:pt idx="0">
                  <c:v>0.98180076628352486</c:v>
                </c:pt>
                <c:pt idx="1">
                  <c:v>0.68421052631578949</c:v>
                </c:pt>
                <c:pt idx="2">
                  <c:v>6.2893081761006275E-3</c:v>
                </c:pt>
                <c:pt idx="3">
                  <c:v>0.16393442622950816</c:v>
                </c:pt>
                <c:pt idx="4">
                  <c:v>7.1120689655172376E-2</c:v>
                </c:pt>
                <c:pt idx="5">
                  <c:v>0.14484679665738165</c:v>
                </c:pt>
              </c:numCache>
            </c:numRef>
          </c:val>
          <c:extLst>
            <c:ext xmlns:c16="http://schemas.microsoft.com/office/drawing/2014/chart" uri="{C3380CC4-5D6E-409C-BE32-E72D297353CC}">
              <c16:uniqueId val="{00000004-7741-4DCA-99C0-A57E2D2FC718}"/>
            </c:ext>
          </c:extLst>
        </c:ser>
        <c:ser>
          <c:idx val="5"/>
          <c:order val="5"/>
          <c:tx>
            <c:strRef>
              <c:f>'5_SegmentedRing'!$Q$1</c:f>
              <c:strCache>
                <c:ptCount val="1"/>
                <c:pt idx="0">
                  <c:v>Segmented Ring</c:v>
                </c:pt>
              </c:strCache>
            </c:strRef>
          </c:tx>
          <c:spPr>
            <a:solidFill>
              <a:schemeClr val="accent6"/>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'5_SegmentedRing'!$J$13:$O$13</c:f>
              <c:numCache>
                <c:formatCode>0%</c:formatCode>
                <c:ptCount val="6"/>
                <c:pt idx="0">
                  <c:v>0.97712717291857276</c:v>
                </c:pt>
                <c:pt idx="1">
                  <c:v>0.59523809523809523</c:v>
                </c:pt>
                <c:pt idx="2">
                  <c:v>7.2992700729926918E-3</c:v>
                </c:pt>
                <c:pt idx="3">
                  <c:v>0.15780730897009965</c:v>
                </c:pt>
                <c:pt idx="4">
                  <c:v>0.10160427807486627</c:v>
                </c:pt>
                <c:pt idx="5">
                  <c:v>0.27014218009478674</c:v>
                </c:pt>
              </c:numCache>
            </c:numRef>
          </c:val>
          <c:extLst>
            <c:ext xmlns:c16="http://schemas.microsoft.com/office/drawing/2014/chart" uri="{C3380CC4-5D6E-409C-BE32-E72D297353CC}">
              <c16:uniqueId val="{00000005-7741-4DCA-99C0-A57E2D2FC718}"/>
            </c:ext>
          </c:extLst>
        </c:ser>
        <c:dLbls>
          <c:showLegendKey val="0"/>
          <c:showVal val="0"/>
          <c:showCatName val="0"/>
          <c:showSerName val="0"/>
          <c:showPercent val="0"/>
          <c:showBubbleSize val="0"/>
        </c:dLbls>
        <c:gapWidth val="219"/>
        <c:overlap val="-27"/>
        <c:axId val="992431232"/>
        <c:axId val="992427624"/>
      </c:barChart>
      <c:catAx>
        <c:axId val="99243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Classification Confusion among Bending Samples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'0_Foreground'!$Q$1</c:f>
              <c:strCache>
                <c:ptCount val="1"/>
                <c:pt idx="0">
                  <c:v>Baseline</c:v>
                </c:pt>
              </c:strCache>
            </c:strRef>
          </c:tx>
          <c:spPr>
            <a:solidFill>
              <a:schemeClr val="accent1"/>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'0_Foreground'!$C$28:$H$28</c:f>
              <c:numCache>
                <c:formatCode>0</c:formatCode>
                <c:ptCount val="6"/>
                <c:pt idx="0">
                  <c:v>6</c:v>
                </c:pt>
                <c:pt idx="1">
                  <c:v>1</c:v>
                </c:pt>
                <c:pt idx="2">
                  <c:v>0</c:v>
                </c:pt>
                <c:pt idx="3">
                  <c:v>21</c:v>
                </c:pt>
                <c:pt idx="4">
                  <c:v>33</c:v>
                </c:pt>
                <c:pt idx="5">
                  <c:v>22</c:v>
                </c:pt>
              </c:numCache>
            </c:numRef>
          </c:val>
          <c:extLst>
            <c:ext xmlns:c16="http://schemas.microsoft.com/office/drawing/2014/chart" uri="{C3380CC4-5D6E-409C-BE32-E72D297353CC}">
              <c16:uniqueId val="{00000000-1195-44D6-844F-06B1E067C56B}"/>
            </c:ext>
          </c:extLst>
        </c:ser>
        <c:ser>
          <c:idx val="2"/>
          <c:order val="2"/>
          <c:tx>
            <c:strRef>
              <c:f>'2_GradientRadial'!$Q$1</c:f>
              <c:strCache>
                <c:ptCount val="1"/>
                <c:pt idx="0">
                  <c:v>Gradient Radial</c:v>
                </c:pt>
              </c:strCache>
            </c:strRef>
          </c:tx>
          <c:spPr>
            <a:solidFill>
              <a:schemeClr val="accent3"/>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'2_GradientRadial'!$C$28:$H$28</c:f>
              <c:numCache>
                <c:formatCode>0</c:formatCode>
                <c:ptCount val="6"/>
                <c:pt idx="0">
                  <c:v>30</c:v>
                </c:pt>
                <c:pt idx="1">
                  <c:v>4</c:v>
                </c:pt>
                <c:pt idx="2">
                  <c:v>0</c:v>
                </c:pt>
                <c:pt idx="3">
                  <c:v>9</c:v>
                </c:pt>
                <c:pt idx="4">
                  <c:v>16</c:v>
                </c:pt>
                <c:pt idx="5">
                  <c:v>24</c:v>
                </c:pt>
              </c:numCache>
            </c:numRef>
          </c:val>
          <c:extLst>
            <c:ext xmlns:c16="http://schemas.microsoft.com/office/drawing/2014/chart" uri="{C3380CC4-5D6E-409C-BE32-E72D297353CC}">
              <c16:uniqueId val="{00000002-1195-44D6-844F-06B1E067C56B}"/>
            </c:ext>
          </c:extLst>
        </c:ser>
        <c:ser>
          <c:idx val="3"/>
          <c:order val="3"/>
          <c:tx>
            <c:strRef>
              <c:f>'3_SegmentedRadial'!$Q$1</c:f>
              <c:strCache>
                <c:ptCount val="1"/>
                <c:pt idx="0">
                  <c:v>Segmented Radial</c:v>
                </c:pt>
              </c:strCache>
            </c:strRef>
          </c:tx>
          <c:spPr>
            <a:solidFill>
              <a:schemeClr val="accent4"/>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'3_SegmentedRadial'!$C$28:$H$28</c:f>
              <c:numCache>
                <c:formatCode>0</c:formatCode>
                <c:ptCount val="6"/>
                <c:pt idx="0">
                  <c:v>30</c:v>
                </c:pt>
                <c:pt idx="1">
                  <c:v>2</c:v>
                </c:pt>
                <c:pt idx="2">
                  <c:v>0</c:v>
                </c:pt>
                <c:pt idx="3">
                  <c:v>9</c:v>
                </c:pt>
                <c:pt idx="4">
                  <c:v>21</c:v>
                </c:pt>
                <c:pt idx="5">
                  <c:v>21</c:v>
                </c:pt>
              </c:numCache>
            </c:numRef>
          </c:val>
          <c:extLst>
            <c:ext xmlns:c16="http://schemas.microsoft.com/office/drawing/2014/chart" uri="{C3380CC4-5D6E-409C-BE32-E72D297353CC}">
              <c16:uniqueId val="{00000003-1195-44D6-844F-06B1E067C56B}"/>
            </c:ext>
          </c:extLst>
        </c:ser>
        <c:ser>
          <c:idx val="4"/>
          <c:order val="4"/>
          <c:tx>
            <c:strRef>
              <c:f>'4_GradientRing'!$Q$1</c:f>
              <c:strCache>
                <c:ptCount val="1"/>
                <c:pt idx="0">
                  <c:v>Gradient Ring</c:v>
                </c:pt>
              </c:strCache>
            </c:strRef>
          </c:tx>
          <c:spPr>
            <a:solidFill>
              <a:schemeClr val="accent5"/>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'4_GradientRing'!$C$28:$H$28</c:f>
              <c:numCache>
                <c:formatCode>0</c:formatCode>
                <c:ptCount val="6"/>
                <c:pt idx="0">
                  <c:v>45</c:v>
                </c:pt>
                <c:pt idx="1">
                  <c:v>9</c:v>
                </c:pt>
                <c:pt idx="2">
                  <c:v>0</c:v>
                </c:pt>
                <c:pt idx="3">
                  <c:v>3</c:v>
                </c:pt>
                <c:pt idx="4">
                  <c:v>14</c:v>
                </c:pt>
                <c:pt idx="5">
                  <c:v>12</c:v>
                </c:pt>
              </c:numCache>
            </c:numRef>
          </c:val>
          <c:extLst>
            <c:ext xmlns:c16="http://schemas.microsoft.com/office/drawing/2014/chart" uri="{C3380CC4-5D6E-409C-BE32-E72D297353CC}">
              <c16:uniqueId val="{00000004-1195-44D6-844F-06B1E067C56B}"/>
            </c:ext>
          </c:extLst>
        </c:ser>
        <c:ser>
          <c:idx val="5"/>
          <c:order val="5"/>
          <c:tx>
            <c:strRef>
              <c:f>'5_SegmentedRing'!$Q$1</c:f>
              <c:strCache>
                <c:ptCount val="1"/>
                <c:pt idx="0">
                  <c:v>Segmented Ring</c:v>
                </c:pt>
              </c:strCache>
            </c:strRef>
          </c:tx>
          <c:spPr>
            <a:solidFill>
              <a:schemeClr val="accent6"/>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'5_SegmentedRing'!$C$28:$H$28</c:f>
              <c:numCache>
                <c:formatCode>0</c:formatCode>
                <c:ptCount val="6"/>
                <c:pt idx="0">
                  <c:v>33</c:v>
                </c:pt>
                <c:pt idx="1">
                  <c:v>4</c:v>
                </c:pt>
                <c:pt idx="2">
                  <c:v>0</c:v>
                </c:pt>
                <c:pt idx="3">
                  <c:v>2</c:v>
                </c:pt>
                <c:pt idx="4">
                  <c:v>26</c:v>
                </c:pt>
                <c:pt idx="5">
                  <c:v>18</c:v>
                </c:pt>
              </c:numCache>
            </c:numRef>
          </c:val>
          <c:extLst>
            <c:ext xmlns:c16="http://schemas.microsoft.com/office/drawing/2014/chart" uri="{C3380CC4-5D6E-409C-BE32-E72D297353CC}">
              <c16:uniqueId val="{00000005-1195-44D6-844F-06B1E067C56B}"/>
            </c:ext>
          </c:extLst>
        </c:ser>
        <c:dLbls>
          <c:showLegendKey val="0"/>
          <c:showVal val="0"/>
          <c:showCatName val="0"/>
          <c:showSerName val="0"/>
          <c:showPercent val="0"/>
          <c:showBubbleSize val="0"/>
        </c:dLbls>
        <c:gapWidth val="150"/>
        <c:axId val="992431232"/>
        <c:axId val="992427624"/>
        <c:extLst>
          <c:ext xmlns:c15="http://schemas.microsoft.com/office/drawing/2012/chart" uri="{02D57815-91ED-43cb-92C2-25804820EDAC}">
            <c15:filteredBarSeries>
              <c15:ser>
                <c:idx val="1"/>
                <c:order val="1"/>
                <c:tx>
                  <c:strRef>
                    <c:extLst>
                      <c:ext uri="{02D57815-91ED-43cb-92C2-25804820EDAC}">
                        <c15:formulaRef>
                          <c15:sqref>'1_ColouredJoint'!$Q$1</c15:sqref>
                        </c15:formulaRef>
                      </c:ext>
                    </c:extLst>
                    <c:strCache>
                      <c:ptCount val="1"/>
                      <c:pt idx="0">
                        <c:v>Coloured Joint</c:v>
                      </c:pt>
                    </c:strCache>
                  </c:strRef>
                </c:tx>
                <c:spPr>
                  <a:solidFill>
                    <a:schemeClr val="accent2"/>
                  </a:solidFill>
                  <a:ln>
                    <a:noFill/>
                  </a:ln>
                  <a:effectLst/>
                </c:spPr>
                <c:invertIfNegative val="0"/>
                <c:cat>
                  <c:strRef>
                    <c:extLst>
                      <c:ext uri="{02D57815-91ED-43cb-92C2-25804820EDAC}">
                        <c15:formulaRef>
                          <c15:sqref>'0_Foreground'!$C$26:$H$26</c15:sqref>
                        </c15:formulaRef>
                      </c:ext>
                    </c:extLst>
                    <c:strCache>
                      <c:ptCount val="6"/>
                      <c:pt idx="0">
                        <c:v>bending</c:v>
                      </c:pt>
                      <c:pt idx="1">
                        <c:v>crawling</c:v>
                      </c:pt>
                      <c:pt idx="2">
                        <c:v>empty</c:v>
                      </c:pt>
                      <c:pt idx="3">
                        <c:v>lying</c:v>
                      </c:pt>
                      <c:pt idx="4">
                        <c:v>sitting</c:v>
                      </c:pt>
                      <c:pt idx="5">
                        <c:v>standing</c:v>
                      </c:pt>
                    </c:strCache>
                  </c:strRef>
                </c:cat>
                <c:val>
                  <c:numRef>
                    <c:extLst>
                      <c:ext uri="{02D57815-91ED-43cb-92C2-25804820EDAC}">
                        <c15:formulaRef>
                          <c15:sqref>'1_ColouredJoint'!$C$28:$H$28</c15:sqref>
                        </c15:formulaRef>
                      </c:ext>
                    </c:extLst>
                    <c:numCache>
                      <c:formatCode>0</c:formatCode>
                      <c:ptCount val="6"/>
                      <c:pt idx="0">
                        <c:v>23</c:v>
                      </c:pt>
                      <c:pt idx="1">
                        <c:v>5</c:v>
                      </c:pt>
                      <c:pt idx="2">
                        <c:v>0</c:v>
                      </c:pt>
                      <c:pt idx="3">
                        <c:v>21</c:v>
                      </c:pt>
                      <c:pt idx="4">
                        <c:v>14</c:v>
                      </c:pt>
                      <c:pt idx="5">
                        <c:v>20</c:v>
                      </c:pt>
                    </c:numCache>
                  </c:numRef>
                </c:val>
                <c:extLst>
                  <c:ext xmlns:c16="http://schemas.microsoft.com/office/drawing/2014/chart" uri="{C3380CC4-5D6E-409C-BE32-E72D297353CC}">
                    <c16:uniqueId val="{00000001-1195-44D6-844F-06B1E067C56B}"/>
                  </c:ext>
                </c:extLst>
              </c15:ser>
            </c15:filteredBarSeries>
          </c:ext>
        </c:extLst>
      </c:barChart>
      <c:catAx>
        <c:axId val="99243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Classification Confusion among Crawling Samples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'0_Foreground'!$Q$1</c:f>
              <c:strCache>
                <c:ptCount val="1"/>
                <c:pt idx="0">
                  <c:v>Baseline</c:v>
                </c:pt>
              </c:strCache>
            </c:strRef>
          </c:tx>
          <c:spPr>
            <a:solidFill>
              <a:schemeClr val="accent1"/>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'0_Foreground'!$C$30:$H$30</c:f>
              <c:numCache>
                <c:formatCode>0</c:formatCode>
                <c:ptCount val="6"/>
                <c:pt idx="0">
                  <c:v>0</c:v>
                </c:pt>
                <c:pt idx="1">
                  <c:v>1</c:v>
                </c:pt>
                <c:pt idx="2">
                  <c:v>0</c:v>
                </c:pt>
                <c:pt idx="3">
                  <c:v>29</c:v>
                </c:pt>
                <c:pt idx="4">
                  <c:v>6</c:v>
                </c:pt>
                <c:pt idx="5">
                  <c:v>1</c:v>
                </c:pt>
              </c:numCache>
            </c:numRef>
          </c:val>
          <c:extLst>
            <c:ext xmlns:c16="http://schemas.microsoft.com/office/drawing/2014/chart" uri="{C3380CC4-5D6E-409C-BE32-E72D297353CC}">
              <c16:uniqueId val="{00000000-2116-477E-A0BE-2FB5D5625536}"/>
            </c:ext>
          </c:extLst>
        </c:ser>
        <c:ser>
          <c:idx val="2"/>
          <c:order val="2"/>
          <c:tx>
            <c:strRef>
              <c:f>'2_GradientRadial'!$Q$1</c:f>
              <c:strCache>
                <c:ptCount val="1"/>
                <c:pt idx="0">
                  <c:v>Gradient Radial</c:v>
                </c:pt>
              </c:strCache>
            </c:strRef>
          </c:tx>
          <c:spPr>
            <a:solidFill>
              <a:schemeClr val="accent3"/>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'2_GradientRadial'!$C$30:$H$30</c:f>
              <c:numCache>
                <c:formatCode>0</c:formatCode>
                <c:ptCount val="6"/>
                <c:pt idx="0">
                  <c:v>5</c:v>
                </c:pt>
                <c:pt idx="1">
                  <c:v>9</c:v>
                </c:pt>
                <c:pt idx="2">
                  <c:v>0</c:v>
                </c:pt>
                <c:pt idx="3">
                  <c:v>15</c:v>
                </c:pt>
                <c:pt idx="4">
                  <c:v>6</c:v>
                </c:pt>
                <c:pt idx="5">
                  <c:v>2</c:v>
                </c:pt>
              </c:numCache>
            </c:numRef>
          </c:val>
          <c:extLst>
            <c:ext xmlns:c16="http://schemas.microsoft.com/office/drawing/2014/chart" uri="{C3380CC4-5D6E-409C-BE32-E72D297353CC}">
              <c16:uniqueId val="{00000002-2116-477E-A0BE-2FB5D5625536}"/>
            </c:ext>
          </c:extLst>
        </c:ser>
        <c:ser>
          <c:idx val="3"/>
          <c:order val="3"/>
          <c:tx>
            <c:strRef>
              <c:f>'3_SegmentedRadial'!$Q$1</c:f>
              <c:strCache>
                <c:ptCount val="1"/>
                <c:pt idx="0">
                  <c:v>Segmented Radial</c:v>
                </c:pt>
              </c:strCache>
            </c:strRef>
          </c:tx>
          <c:spPr>
            <a:solidFill>
              <a:schemeClr val="accent4"/>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'3_SegmentedRadial'!$C$30:$H$30</c:f>
              <c:numCache>
                <c:formatCode>0</c:formatCode>
                <c:ptCount val="6"/>
                <c:pt idx="0">
                  <c:v>7</c:v>
                </c:pt>
                <c:pt idx="1">
                  <c:v>3</c:v>
                </c:pt>
                <c:pt idx="2">
                  <c:v>0</c:v>
                </c:pt>
                <c:pt idx="3">
                  <c:v>17</c:v>
                </c:pt>
                <c:pt idx="4">
                  <c:v>10</c:v>
                </c:pt>
                <c:pt idx="5">
                  <c:v>0</c:v>
                </c:pt>
              </c:numCache>
            </c:numRef>
          </c:val>
          <c:extLst>
            <c:ext xmlns:c16="http://schemas.microsoft.com/office/drawing/2014/chart" uri="{C3380CC4-5D6E-409C-BE32-E72D297353CC}">
              <c16:uniqueId val="{00000003-2116-477E-A0BE-2FB5D5625536}"/>
            </c:ext>
          </c:extLst>
        </c:ser>
        <c:ser>
          <c:idx val="4"/>
          <c:order val="4"/>
          <c:tx>
            <c:strRef>
              <c:f>'4_GradientRing'!$Q$1</c:f>
              <c:strCache>
                <c:ptCount val="1"/>
                <c:pt idx="0">
                  <c:v>Gradient Ring</c:v>
                </c:pt>
              </c:strCache>
            </c:strRef>
          </c:tx>
          <c:spPr>
            <a:solidFill>
              <a:schemeClr val="accent5"/>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'4_GradientRing'!$C$30:$H$30</c:f>
              <c:numCache>
                <c:formatCode>0</c:formatCode>
                <c:ptCount val="6"/>
                <c:pt idx="0">
                  <c:v>6</c:v>
                </c:pt>
                <c:pt idx="1">
                  <c:v>24</c:v>
                </c:pt>
                <c:pt idx="2">
                  <c:v>0</c:v>
                </c:pt>
                <c:pt idx="3">
                  <c:v>4</c:v>
                </c:pt>
                <c:pt idx="4">
                  <c:v>3</c:v>
                </c:pt>
                <c:pt idx="5">
                  <c:v>0</c:v>
                </c:pt>
              </c:numCache>
            </c:numRef>
          </c:val>
          <c:extLst>
            <c:ext xmlns:c16="http://schemas.microsoft.com/office/drawing/2014/chart" uri="{C3380CC4-5D6E-409C-BE32-E72D297353CC}">
              <c16:uniqueId val="{00000004-2116-477E-A0BE-2FB5D5625536}"/>
            </c:ext>
          </c:extLst>
        </c:ser>
        <c:ser>
          <c:idx val="5"/>
          <c:order val="5"/>
          <c:tx>
            <c:strRef>
              <c:f>'5_SegmentedRing'!$Q$1</c:f>
              <c:strCache>
                <c:ptCount val="1"/>
                <c:pt idx="0">
                  <c:v>Segmented Ring</c:v>
                </c:pt>
              </c:strCache>
            </c:strRef>
          </c:tx>
          <c:spPr>
            <a:solidFill>
              <a:schemeClr val="accent6"/>
            </a:solidFill>
            <a:ln>
              <a:noFill/>
            </a:ln>
            <a:effectLst/>
          </c:spPr>
          <c:invertIfNegative val="0"/>
          <c:cat>
            <c:strRef>
              <c:f>'0_Foreground'!$C$26:$H$26</c:f>
              <c:strCache>
                <c:ptCount val="6"/>
                <c:pt idx="0">
                  <c:v>bending</c:v>
                </c:pt>
                <c:pt idx="1">
                  <c:v>crawling</c:v>
                </c:pt>
                <c:pt idx="2">
                  <c:v>empty</c:v>
                </c:pt>
                <c:pt idx="3">
                  <c:v>lying</c:v>
                </c:pt>
                <c:pt idx="4">
                  <c:v>sitting</c:v>
                </c:pt>
                <c:pt idx="5">
                  <c:v>standing</c:v>
                </c:pt>
              </c:strCache>
            </c:strRef>
          </c:cat>
          <c:val>
            <c:numRef>
              <c:f>'5_SegmentedRing'!$C$30:$H$30</c:f>
              <c:numCache>
                <c:formatCode>0</c:formatCode>
                <c:ptCount val="6"/>
                <c:pt idx="0">
                  <c:v>10</c:v>
                </c:pt>
                <c:pt idx="1">
                  <c:v>17</c:v>
                </c:pt>
                <c:pt idx="2">
                  <c:v>0</c:v>
                </c:pt>
                <c:pt idx="3">
                  <c:v>3</c:v>
                </c:pt>
                <c:pt idx="4">
                  <c:v>3</c:v>
                </c:pt>
                <c:pt idx="5">
                  <c:v>4</c:v>
                </c:pt>
              </c:numCache>
            </c:numRef>
          </c:val>
          <c:extLst>
            <c:ext xmlns:c16="http://schemas.microsoft.com/office/drawing/2014/chart" uri="{C3380CC4-5D6E-409C-BE32-E72D297353CC}">
              <c16:uniqueId val="{00000005-2116-477E-A0BE-2FB5D5625536}"/>
            </c:ext>
          </c:extLst>
        </c:ser>
        <c:dLbls>
          <c:showLegendKey val="0"/>
          <c:showVal val="0"/>
          <c:showCatName val="0"/>
          <c:showSerName val="0"/>
          <c:showPercent val="0"/>
          <c:showBubbleSize val="0"/>
        </c:dLbls>
        <c:gapWidth val="150"/>
        <c:axId val="992431232"/>
        <c:axId val="992427624"/>
        <c:extLst>
          <c:ext xmlns:c15="http://schemas.microsoft.com/office/drawing/2012/chart" uri="{02D57815-91ED-43cb-92C2-25804820EDAC}">
            <c15:filteredBarSeries>
              <c15:ser>
                <c:idx val="1"/>
                <c:order val="1"/>
                <c:tx>
                  <c:strRef>
                    <c:extLst>
                      <c:ext uri="{02D57815-91ED-43cb-92C2-25804820EDAC}">
                        <c15:formulaRef>
                          <c15:sqref>'1_ColouredJoint'!$Q$1</c15:sqref>
                        </c15:formulaRef>
                      </c:ext>
                    </c:extLst>
                    <c:strCache>
                      <c:ptCount val="1"/>
                      <c:pt idx="0">
                        <c:v>Coloured Joint</c:v>
                      </c:pt>
                    </c:strCache>
                  </c:strRef>
                </c:tx>
                <c:spPr>
                  <a:solidFill>
                    <a:schemeClr val="accent2"/>
                  </a:solidFill>
                  <a:ln>
                    <a:noFill/>
                  </a:ln>
                  <a:effectLst/>
                </c:spPr>
                <c:invertIfNegative val="0"/>
                <c:cat>
                  <c:strRef>
                    <c:extLst>
                      <c:ext uri="{02D57815-91ED-43cb-92C2-25804820EDAC}">
                        <c15:formulaRef>
                          <c15:sqref>'0_Foreground'!$C$26:$H$26</c15:sqref>
                        </c15:formulaRef>
                      </c:ext>
                    </c:extLst>
                    <c:strCache>
                      <c:ptCount val="6"/>
                      <c:pt idx="0">
                        <c:v>bending</c:v>
                      </c:pt>
                      <c:pt idx="1">
                        <c:v>crawling</c:v>
                      </c:pt>
                      <c:pt idx="2">
                        <c:v>empty</c:v>
                      </c:pt>
                      <c:pt idx="3">
                        <c:v>lying</c:v>
                      </c:pt>
                      <c:pt idx="4">
                        <c:v>sitting</c:v>
                      </c:pt>
                      <c:pt idx="5">
                        <c:v>standing</c:v>
                      </c:pt>
                    </c:strCache>
                  </c:strRef>
                </c:cat>
                <c:val>
                  <c:numRef>
                    <c:extLst>
                      <c:ext uri="{02D57815-91ED-43cb-92C2-25804820EDAC}">
                        <c15:formulaRef>
                          <c15:sqref>'1_ColouredJoint'!$C$30:$H$30</c15:sqref>
                        </c15:formulaRef>
                      </c:ext>
                    </c:extLst>
                    <c:numCache>
                      <c:formatCode>0</c:formatCode>
                      <c:ptCount val="6"/>
                      <c:pt idx="0">
                        <c:v>2</c:v>
                      </c:pt>
                      <c:pt idx="1">
                        <c:v>12</c:v>
                      </c:pt>
                      <c:pt idx="2">
                        <c:v>0</c:v>
                      </c:pt>
                      <c:pt idx="3">
                        <c:v>20</c:v>
                      </c:pt>
                      <c:pt idx="4">
                        <c:v>2</c:v>
                      </c:pt>
                      <c:pt idx="5">
                        <c:v>1</c:v>
                      </c:pt>
                    </c:numCache>
                  </c:numRef>
                </c:val>
                <c:extLst>
                  <c:ext xmlns:c16="http://schemas.microsoft.com/office/drawing/2014/chart" uri="{C3380CC4-5D6E-409C-BE32-E72D297353CC}">
                    <c16:uniqueId val="{00000001-2116-477E-A0BE-2FB5D5625536}"/>
                  </c:ext>
                </c:extLst>
              </c15:ser>
            </c15:filteredBarSeries>
          </c:ext>
        </c:extLst>
      </c:barChart>
      <c:catAx>
        <c:axId val="99243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True Positive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'0_Foreground'!$Q$1</c:f>
              <c:strCache>
                <c:ptCount val="1"/>
                <c:pt idx="0">
                  <c:v>Baseline</c:v>
                </c:pt>
              </c:strCache>
            </c:strRef>
          </c:tx>
          <c:spPr>
            <a:solidFill>
              <a:schemeClr val="accent1"/>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'0_Foreground'!$J$12:$O$12</c:f>
              <c:numCache>
                <c:formatCode>0%</c:formatCode>
                <c:ptCount val="6"/>
                <c:pt idx="0">
                  <c:v>9.2307692307692313E-2</c:v>
                </c:pt>
                <c:pt idx="1">
                  <c:v>5.5555555555555552E-2</c:v>
                </c:pt>
                <c:pt idx="2">
                  <c:v>1</c:v>
                </c:pt>
                <c:pt idx="3">
                  <c:v>0.69521410579345089</c:v>
                </c:pt>
                <c:pt idx="4">
                  <c:v>0.80990099009900995</c:v>
                </c:pt>
                <c:pt idx="5">
                  <c:v>0.68155784650630014</c:v>
                </c:pt>
              </c:numCache>
            </c:numRef>
          </c:val>
          <c:extLst>
            <c:ext xmlns:c16="http://schemas.microsoft.com/office/drawing/2014/chart" uri="{C3380CC4-5D6E-409C-BE32-E72D297353CC}">
              <c16:uniqueId val="{00000000-99ED-4DD3-9929-E974B5861823}"/>
            </c:ext>
          </c:extLst>
        </c:ser>
        <c:ser>
          <c:idx val="1"/>
          <c:order val="1"/>
          <c:tx>
            <c:strRef>
              <c:f>'1_ColouredJoint'!$Q$1</c:f>
              <c:strCache>
                <c:ptCount val="1"/>
                <c:pt idx="0">
                  <c:v>Coloured Joint</c:v>
                </c:pt>
              </c:strCache>
            </c:strRef>
          </c:tx>
          <c:spPr>
            <a:solidFill>
              <a:schemeClr val="accent2"/>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'1_ColouredJoint'!$J$12:$O$12</c:f>
              <c:numCache>
                <c:formatCode>0%</c:formatCode>
                <c:ptCount val="6"/>
                <c:pt idx="0">
                  <c:v>0.26436781609195403</c:v>
                </c:pt>
                <c:pt idx="1">
                  <c:v>0.29268292682926828</c:v>
                </c:pt>
                <c:pt idx="2">
                  <c:v>1</c:v>
                </c:pt>
                <c:pt idx="3">
                  <c:v>0.73161290322580641</c:v>
                </c:pt>
                <c:pt idx="4">
                  <c:v>0.90962671905697445</c:v>
                </c:pt>
                <c:pt idx="5">
                  <c:v>0.73815165876777256</c:v>
                </c:pt>
              </c:numCache>
            </c:numRef>
          </c:val>
          <c:extLst>
            <c:ext xmlns:c16="http://schemas.microsoft.com/office/drawing/2014/chart" uri="{C3380CC4-5D6E-409C-BE32-E72D297353CC}">
              <c16:uniqueId val="{00000001-99ED-4DD3-9929-E974B5861823}"/>
            </c:ext>
          </c:extLst>
        </c:ser>
        <c:ser>
          <c:idx val="2"/>
          <c:order val="2"/>
          <c:tx>
            <c:strRef>
              <c:f>'2_GradientRadial'!$Q$1</c:f>
              <c:strCache>
                <c:ptCount val="1"/>
                <c:pt idx="0">
                  <c:v>Gradient Radial</c:v>
                </c:pt>
              </c:strCache>
            </c:strRef>
          </c:tx>
          <c:spPr>
            <a:solidFill>
              <a:schemeClr val="accent3"/>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'2_GradientRadial'!$J$12:$O$12</c:f>
              <c:numCache>
                <c:formatCode>0%</c:formatCode>
                <c:ptCount val="6"/>
                <c:pt idx="0">
                  <c:v>0.25</c:v>
                </c:pt>
                <c:pt idx="1">
                  <c:v>0.39130434782608697</c:v>
                </c:pt>
                <c:pt idx="2">
                  <c:v>1</c:v>
                </c:pt>
                <c:pt idx="3">
                  <c:v>0.81312410841654781</c:v>
                </c:pt>
                <c:pt idx="4">
                  <c:v>0.93027522935779816</c:v>
                </c:pt>
                <c:pt idx="5">
                  <c:v>0.77047146401985112</c:v>
                </c:pt>
              </c:numCache>
            </c:numRef>
          </c:val>
          <c:extLst>
            <c:ext xmlns:c16="http://schemas.microsoft.com/office/drawing/2014/chart" uri="{C3380CC4-5D6E-409C-BE32-E72D297353CC}">
              <c16:uniqueId val="{00000002-99ED-4DD3-9929-E974B5861823}"/>
            </c:ext>
          </c:extLst>
        </c:ser>
        <c:ser>
          <c:idx val="3"/>
          <c:order val="3"/>
          <c:tx>
            <c:strRef>
              <c:f>'3_SegmentedRadial'!$Q$1</c:f>
              <c:strCache>
                <c:ptCount val="1"/>
                <c:pt idx="0">
                  <c:v>Segmented Radial</c:v>
                </c:pt>
              </c:strCache>
            </c:strRef>
          </c:tx>
          <c:spPr>
            <a:solidFill>
              <a:schemeClr val="accent4"/>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'3_SegmentedRadial'!$J$12:$O$12</c:f>
              <c:numCache>
                <c:formatCode>0%</c:formatCode>
                <c:ptCount val="6"/>
                <c:pt idx="0">
                  <c:v>0.33707865168539325</c:v>
                </c:pt>
                <c:pt idx="1">
                  <c:v>0.1875</c:v>
                </c:pt>
                <c:pt idx="2">
                  <c:v>1</c:v>
                </c:pt>
                <c:pt idx="3">
                  <c:v>0.78531855955678675</c:v>
                </c:pt>
                <c:pt idx="4">
                  <c:v>0.90640394088669951</c:v>
                </c:pt>
                <c:pt idx="5">
                  <c:v>0.81105398457583544</c:v>
                </c:pt>
              </c:numCache>
            </c:numRef>
          </c:val>
          <c:extLst>
            <c:ext xmlns:c16="http://schemas.microsoft.com/office/drawing/2014/chart" uri="{C3380CC4-5D6E-409C-BE32-E72D297353CC}">
              <c16:uniqueId val="{00000003-99ED-4DD3-9929-E974B5861823}"/>
            </c:ext>
          </c:extLst>
        </c:ser>
        <c:ser>
          <c:idx val="4"/>
          <c:order val="4"/>
          <c:tx>
            <c:strRef>
              <c:f>'4_GradientRing'!$Q$1</c:f>
              <c:strCache>
                <c:ptCount val="1"/>
                <c:pt idx="0">
                  <c:v>Gradient Ring</c:v>
                </c:pt>
              </c:strCache>
            </c:strRef>
          </c:tx>
          <c:spPr>
            <a:solidFill>
              <a:schemeClr val="accent5"/>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'4_GradientRing'!$J$12:$O$12</c:f>
              <c:numCache>
                <c:formatCode>0%</c:formatCode>
                <c:ptCount val="6"/>
                <c:pt idx="0">
                  <c:v>0.17578125</c:v>
                </c:pt>
                <c:pt idx="1">
                  <c:v>0.31578947368421051</c:v>
                </c:pt>
                <c:pt idx="2">
                  <c:v>0.99371069182389937</c:v>
                </c:pt>
                <c:pt idx="3">
                  <c:v>0.83606557377049184</c:v>
                </c:pt>
                <c:pt idx="4">
                  <c:v>0.92887931034482762</c:v>
                </c:pt>
                <c:pt idx="5">
                  <c:v>0.85515320334261835</c:v>
                </c:pt>
              </c:numCache>
            </c:numRef>
          </c:val>
          <c:extLst>
            <c:ext xmlns:c16="http://schemas.microsoft.com/office/drawing/2014/chart" uri="{C3380CC4-5D6E-409C-BE32-E72D297353CC}">
              <c16:uniqueId val="{00000004-99ED-4DD3-9929-E974B5861823}"/>
            </c:ext>
          </c:extLst>
        </c:ser>
        <c:ser>
          <c:idx val="5"/>
          <c:order val="5"/>
          <c:tx>
            <c:strRef>
              <c:f>'5_SegmentedRing'!$Q$1</c:f>
              <c:strCache>
                <c:ptCount val="1"/>
                <c:pt idx="0">
                  <c:v>Segmented Ring</c:v>
                </c:pt>
              </c:strCache>
            </c:strRef>
          </c:tx>
          <c:spPr>
            <a:solidFill>
              <a:schemeClr val="accent6"/>
            </a:solidFill>
            <a:ln>
              <a:noFill/>
            </a:ln>
            <a:effectLst/>
          </c:spPr>
          <c:invertIfNegative val="0"/>
          <c:cat>
            <c:strRef>
              <c:f>'0_Foreground'!$A$8:$A$13</c:f>
              <c:strCache>
                <c:ptCount val="6"/>
                <c:pt idx="0">
                  <c:v>bending</c:v>
                </c:pt>
                <c:pt idx="1">
                  <c:v>crawling</c:v>
                </c:pt>
                <c:pt idx="2">
                  <c:v>empty</c:v>
                </c:pt>
                <c:pt idx="3">
                  <c:v>lying</c:v>
                </c:pt>
                <c:pt idx="4">
                  <c:v>sitting</c:v>
                </c:pt>
                <c:pt idx="5">
                  <c:v>standing</c:v>
                </c:pt>
              </c:strCache>
            </c:strRef>
          </c:cat>
          <c:val>
            <c:numRef>
              <c:f>'5_SegmentedRing'!$J$12:$O$12</c:f>
              <c:numCache>
                <c:formatCode>0%</c:formatCode>
                <c:ptCount val="6"/>
                <c:pt idx="0">
                  <c:v>0.20886075949367089</c:v>
                </c:pt>
                <c:pt idx="1">
                  <c:v>0.40476190476190477</c:v>
                </c:pt>
                <c:pt idx="2">
                  <c:v>0.99270072992700731</c:v>
                </c:pt>
                <c:pt idx="3">
                  <c:v>0.84219269102990035</c:v>
                </c:pt>
                <c:pt idx="4">
                  <c:v>0.89839572192513373</c:v>
                </c:pt>
                <c:pt idx="5">
                  <c:v>0.72985781990521326</c:v>
                </c:pt>
              </c:numCache>
            </c:numRef>
          </c:val>
          <c:extLst>
            <c:ext xmlns:c16="http://schemas.microsoft.com/office/drawing/2014/chart" uri="{C3380CC4-5D6E-409C-BE32-E72D297353CC}">
              <c16:uniqueId val="{00000005-99ED-4DD3-9929-E974B5861823}"/>
            </c:ext>
          </c:extLst>
        </c:ser>
        <c:dLbls>
          <c:showLegendKey val="0"/>
          <c:showVal val="0"/>
          <c:showCatName val="0"/>
          <c:showSerName val="0"/>
          <c:showPercent val="0"/>
          <c:showBubbleSize val="0"/>
        </c:dLbls>
        <c:gapWidth val="219"/>
        <c:overlap val="-27"/>
        <c:axId val="992431232"/>
        <c:axId val="992427624"/>
      </c:barChart>
      <c:catAx>
        <c:axId val="99243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Classification Accuracy on Test Set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'0_Foreground'!$Q$1</c:f>
              <c:strCache>
                <c:ptCount val="1"/>
                <c:pt idx="0">
                  <c:v>Baseline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'Graphs-Test'!$Q$70</c:f>
              <c:strCache>
                <c:ptCount val="1"/>
                <c:pt idx="0">
                  <c:v>Trained model</c:v>
                </c:pt>
              </c:strCache>
            </c:strRef>
          </c:cat>
          <c:val>
            <c:numRef>
              <c:f>'0_Foreground'!$B$3</c:f>
              <c:numCache>
                <c:formatCode>0.00%</c:formatCode>
                <c:ptCount val="1"/>
                <c:pt idx="0">
                  <c:v>0.70477815699658708</c:v>
                </c:pt>
              </c:numCache>
            </c:numRef>
          </c:val>
          <c:extLst>
            <c:ext xmlns:c16="http://schemas.microsoft.com/office/drawing/2014/chart" uri="{C3380CC4-5D6E-409C-BE32-E72D297353CC}">
              <c16:uniqueId val="{00000000-4B6E-4C74-9879-2B91B89B46FF}"/>
            </c:ext>
          </c:extLst>
        </c:ser>
        <c:ser>
          <c:idx val="2"/>
          <c:order val="2"/>
          <c:tx>
            <c:strRef>
              <c:f>'2_GradientRadial'!$Q$1</c:f>
              <c:strCache>
                <c:ptCount val="1"/>
                <c:pt idx="0">
                  <c:v>Gradient Radial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'Graphs-Test'!$Q$70</c:f>
              <c:strCache>
                <c:ptCount val="1"/>
                <c:pt idx="0">
                  <c:v>Trained model</c:v>
                </c:pt>
              </c:strCache>
            </c:strRef>
          </c:cat>
          <c:val>
            <c:numRef>
              <c:f>'2_GradientRadial'!$B$3</c:f>
              <c:numCache>
                <c:formatCode>0.00%</c:formatCode>
                <c:ptCount val="1"/>
                <c:pt idx="0">
                  <c:v>0.80460750853242324</c:v>
                </c:pt>
              </c:numCache>
            </c:numRef>
          </c:val>
          <c:extLst>
            <c:ext xmlns:c16="http://schemas.microsoft.com/office/drawing/2014/chart" uri="{C3380CC4-5D6E-409C-BE32-E72D297353CC}">
              <c16:uniqueId val="{00000002-4B6E-4C74-9879-2B91B89B46FF}"/>
            </c:ext>
          </c:extLst>
        </c:ser>
        <c:ser>
          <c:idx val="3"/>
          <c:order val="3"/>
          <c:tx>
            <c:strRef>
              <c:f>'3_SegmentedRadial'!$Q$1</c:f>
              <c:strCache>
                <c:ptCount val="1"/>
                <c:pt idx="0">
                  <c:v>Segmented Radial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'Graphs-Test'!$Q$70</c:f>
              <c:strCache>
                <c:ptCount val="1"/>
                <c:pt idx="0">
                  <c:v>Trained model</c:v>
                </c:pt>
              </c:strCache>
            </c:strRef>
          </c:cat>
          <c:val>
            <c:numRef>
              <c:f>'3_SegmentedRadial'!$B$3</c:f>
              <c:numCache>
                <c:formatCode>0.00%</c:formatCode>
                <c:ptCount val="1"/>
                <c:pt idx="0">
                  <c:v>0.81612627986348119</c:v>
                </c:pt>
              </c:numCache>
            </c:numRef>
          </c:val>
          <c:extLst>
            <c:ext xmlns:c16="http://schemas.microsoft.com/office/drawing/2014/chart" uri="{C3380CC4-5D6E-409C-BE32-E72D297353CC}">
              <c16:uniqueId val="{00000003-4B6E-4C74-9879-2B91B89B46FF}"/>
            </c:ext>
          </c:extLst>
        </c:ser>
        <c:ser>
          <c:idx val="4"/>
          <c:order val="4"/>
          <c:tx>
            <c:strRef>
              <c:f>'4_GradientRing'!$Q$1</c:f>
              <c:strCache>
                <c:ptCount val="1"/>
                <c:pt idx="0">
                  <c:v>Gradient Ring</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'Graphs-Test'!$Q$70</c:f>
              <c:strCache>
                <c:ptCount val="1"/>
                <c:pt idx="0">
                  <c:v>Trained model</c:v>
                </c:pt>
              </c:strCache>
            </c:strRef>
          </c:cat>
          <c:val>
            <c:numRef>
              <c:f>'4_GradientRing'!$B$3</c:f>
              <c:numCache>
                <c:formatCode>0.00%</c:formatCode>
                <c:ptCount val="1"/>
                <c:pt idx="0">
                  <c:v>0.78199658703071673</c:v>
                </c:pt>
              </c:numCache>
            </c:numRef>
          </c:val>
          <c:extLst>
            <c:ext xmlns:c16="http://schemas.microsoft.com/office/drawing/2014/chart" uri="{C3380CC4-5D6E-409C-BE32-E72D297353CC}">
              <c16:uniqueId val="{00000004-4B6E-4C74-9879-2B91B89B46FF}"/>
            </c:ext>
          </c:extLst>
        </c:ser>
        <c:ser>
          <c:idx val="5"/>
          <c:order val="5"/>
          <c:tx>
            <c:strRef>
              <c:f>'5_SegmentedRing'!$Q$1</c:f>
              <c:strCache>
                <c:ptCount val="1"/>
                <c:pt idx="0">
                  <c:v>Segmented Ring</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'Graphs-Test'!$Q$70</c:f>
              <c:strCache>
                <c:ptCount val="1"/>
                <c:pt idx="0">
                  <c:v>Trained model</c:v>
                </c:pt>
              </c:strCache>
            </c:strRef>
          </c:cat>
          <c:val>
            <c:numRef>
              <c:f>'5_SegmentedRing'!$B$3</c:f>
              <c:numCache>
                <c:formatCode>0.00%</c:formatCode>
                <c:ptCount val="1"/>
                <c:pt idx="0">
                  <c:v>0.77346416382252559</c:v>
                </c:pt>
              </c:numCache>
            </c:numRef>
          </c:val>
          <c:extLst>
            <c:ext xmlns:c16="http://schemas.microsoft.com/office/drawing/2014/chart" uri="{C3380CC4-5D6E-409C-BE32-E72D297353CC}">
              <c16:uniqueId val="{00000005-4B6E-4C74-9879-2B91B89B46FF}"/>
            </c:ext>
          </c:extLst>
        </c:ser>
        <c:dLbls>
          <c:dLblPos val="outEnd"/>
          <c:showLegendKey val="0"/>
          <c:showVal val="1"/>
          <c:showCatName val="0"/>
          <c:showSerName val="0"/>
          <c:showPercent val="0"/>
          <c:showBubbleSize val="0"/>
        </c:dLbls>
        <c:gapWidth val="219"/>
        <c:overlap val="-27"/>
        <c:axId val="992431232"/>
        <c:axId val="992427624"/>
        <c:extLst>
          <c:ext xmlns:c15="http://schemas.microsoft.com/office/drawing/2012/chart" uri="{02D57815-91ED-43cb-92C2-25804820EDAC}">
            <c15:filteredBarSeries>
              <c15:ser>
                <c:idx val="1"/>
                <c:order val="1"/>
                <c:tx>
                  <c:strRef>
                    <c:extLst>
                      <c:ext uri="{02D57815-91ED-43cb-92C2-25804820EDAC}">
                        <c15:formulaRef>
                          <c15:sqref>'1_ColouredJoint'!$Q$1</c15:sqref>
                        </c15:formulaRef>
                      </c:ext>
                    </c:extLst>
                    <c:strCache>
                      <c:ptCount val="1"/>
                      <c:pt idx="0">
                        <c:v>Coloured Joint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'Graphs-Test'!$Q$70</c15:sqref>
                        </c15:formulaRef>
                      </c:ext>
                    </c:extLst>
                    <c:strCache>
                      <c:ptCount val="1"/>
                      <c:pt idx="0">
                        <c:v>Trained model</c:v>
                      </c:pt>
                    </c:strCache>
                  </c:strRef>
                </c:cat>
                <c:val>
                  <c:numRef>
                    <c:extLst>
                      <c:ext uri="{02D57815-91ED-43cb-92C2-25804820EDAC}">
                        <c15:formulaRef>
                          <c15:sqref>'1_ColouredJoint'!$B$3</c15:sqref>
                        </c15:formulaRef>
                      </c:ext>
                    </c:extLst>
                    <c:numCache>
                      <c:formatCode>0.00%</c:formatCode>
                      <c:ptCount val="1"/>
                      <c:pt idx="0">
                        <c:v>0.75767918088737196</c:v>
                      </c:pt>
                    </c:numCache>
                  </c:numRef>
                </c:val>
                <c:extLst>
                  <c:ext xmlns:c16="http://schemas.microsoft.com/office/drawing/2014/chart" uri="{C3380CC4-5D6E-409C-BE32-E72D297353CC}">
                    <c16:uniqueId val="{00000001-4B6E-4C74-9879-2B91B89B46FF}"/>
                  </c:ext>
                </c:extLst>
              </c15:ser>
            </c15:filteredBarSeries>
          </c:ext>
        </c:extLst>
      </c:barChart>
      <c:catAx>
        <c:axId val="99243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max val="0.9"/>
          <c:min val="0.60000000000000009"/>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Test accuracy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F1</a:t>
            </a:r>
          </a:p>
          <a:p>
            <a:pPr>
              <a:defRPr/>
            </a:pP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'Graphs-Test'!$I$89</c:f>
              <c:strCache>
                <c:ptCount val="1"/>
                <c:pt idx="0">
                  <c:v>weighted avg</c:v>
                </c:pt>
              </c:strCache>
            </c:strRef>
          </c:tx>
          <c:spPr>
            <a:solidFill>
              <a:schemeClr val="accent2"/>
            </a:solidFill>
            <a:ln>
              <a:noFill/>
            </a:ln>
            <a:effectLst/>
          </c:spPr>
          <c:invertIfNegative val="0"/>
          <c:cat>
            <c:strRef>
              <c:f>'Graphs-Test'!$J$87:$O$87</c:f>
              <c:strCache>
                <c:ptCount val="6"/>
                <c:pt idx="0">
                  <c:v>Baseline</c:v>
                </c:pt>
                <c:pt idx="1">
                  <c:v>Coloured Joint</c:v>
                </c:pt>
                <c:pt idx="2">
                  <c:v>Gradient Wheel</c:v>
                </c:pt>
                <c:pt idx="3">
                  <c:v>Segmented Wheel</c:v>
                </c:pt>
                <c:pt idx="4">
                  <c:v>Gradient Ring</c:v>
                </c:pt>
                <c:pt idx="5">
                  <c:v>Segmented Ring</c:v>
                </c:pt>
              </c:strCache>
            </c:strRef>
          </c:cat>
          <c:val>
            <c:numRef>
              <c:f>'Graphs-Test'!$J$89:$O$89</c:f>
              <c:numCache>
                <c:formatCode>0.00%</c:formatCode>
                <c:ptCount val="6"/>
                <c:pt idx="0">
                  <c:v>0.68498132306684301</c:v>
                </c:pt>
                <c:pt idx="1">
                  <c:v>0.74577007217815328</c:v>
                </c:pt>
                <c:pt idx="2">
                  <c:v>0.80168094238006338</c:v>
                </c:pt>
                <c:pt idx="3">
                  <c:v>0.80863581495375181</c:v>
                </c:pt>
                <c:pt idx="4">
                  <c:v>0.79479290975650996</c:v>
                </c:pt>
                <c:pt idx="5">
                  <c:v>0.7786161783424097</c:v>
                </c:pt>
              </c:numCache>
            </c:numRef>
          </c:val>
          <c:extLst>
            <c:ext xmlns:c16="http://schemas.microsoft.com/office/drawing/2014/chart" uri="{C3380CC4-5D6E-409C-BE32-E72D297353CC}">
              <c16:uniqueId val="{00000001-D043-4A39-9F15-7331B0194722}"/>
            </c:ext>
          </c:extLst>
        </c:ser>
        <c:dLbls>
          <c:showLegendKey val="0"/>
          <c:showVal val="0"/>
          <c:showCatName val="0"/>
          <c:showSerName val="0"/>
          <c:showPercent val="0"/>
          <c:showBubbleSize val="0"/>
        </c:dLbls>
        <c:gapWidth val="219"/>
        <c:overlap val="-27"/>
        <c:axId val="321365936"/>
        <c:axId val="321366592"/>
      </c:barChart>
      <c:barChart>
        <c:barDir val="col"/>
        <c:grouping val="clustered"/>
        <c:varyColors val="0"/>
        <c:ser>
          <c:idx val="0"/>
          <c:order val="0"/>
          <c:tx>
            <c:strRef>
              <c:f>'Graphs-Test'!$I$88</c:f>
              <c:strCache>
                <c:ptCount val="1"/>
                <c:pt idx="0">
                  <c:v>macro avg</c:v>
                </c:pt>
              </c:strCache>
            </c:strRef>
          </c:tx>
          <c:spPr>
            <a:solidFill>
              <a:schemeClr val="accent1"/>
            </a:solidFill>
            <a:ln>
              <a:noFill/>
            </a:ln>
            <a:effectLst/>
          </c:spPr>
          <c:invertIfNegative val="0"/>
          <c:cat>
            <c:strRef>
              <c:f>'Graphs-Test'!$J$87:$O$87</c:f>
              <c:strCache>
                <c:ptCount val="6"/>
                <c:pt idx="0">
                  <c:v>Baseline</c:v>
                </c:pt>
                <c:pt idx="1">
                  <c:v>Coloured Joint</c:v>
                </c:pt>
                <c:pt idx="2">
                  <c:v>Gradient Wheel</c:v>
                </c:pt>
                <c:pt idx="3">
                  <c:v>Segmented Wheel</c:v>
                </c:pt>
                <c:pt idx="4">
                  <c:v>Gradient Ring</c:v>
                </c:pt>
                <c:pt idx="5">
                  <c:v>Segmented Ring</c:v>
                </c:pt>
              </c:strCache>
            </c:strRef>
          </c:cat>
          <c:val>
            <c:numRef>
              <c:f>'Graphs-Test'!$J$88:$O$88</c:f>
              <c:numCache>
                <c:formatCode>0%</c:formatCode>
                <c:ptCount val="6"/>
                <c:pt idx="0">
                  <c:v>0.49000414006048038</c:v>
                </c:pt>
                <c:pt idx="1">
                  <c:v>0.59390738352787797</c:v>
                </c:pt>
                <c:pt idx="2">
                  <c:v>0.65678995659982509</c:v>
                </c:pt>
                <c:pt idx="3">
                  <c:v>0.63042524161051738</c:v>
                </c:pt>
                <c:pt idx="4">
                  <c:v>0.67344647453071005</c:v>
                </c:pt>
                <c:pt idx="5">
                  <c:v>0.65488048758420836</c:v>
                </c:pt>
              </c:numCache>
            </c:numRef>
          </c:val>
          <c:extLst>
            <c:ext xmlns:c16="http://schemas.microsoft.com/office/drawing/2014/chart" uri="{C3380CC4-5D6E-409C-BE32-E72D297353CC}">
              <c16:uniqueId val="{00000000-D043-4A39-9F15-7331B0194722}"/>
            </c:ext>
          </c:extLst>
        </c:ser>
        <c:dLbls>
          <c:showLegendKey val="0"/>
          <c:showVal val="0"/>
          <c:showCatName val="0"/>
          <c:showSerName val="0"/>
          <c:showPercent val="0"/>
          <c:showBubbleSize val="0"/>
        </c:dLbls>
        <c:gapWidth val="219"/>
        <c:overlap val="-27"/>
        <c:axId val="628703880"/>
        <c:axId val="628703552"/>
      </c:barChart>
      <c:catAx>
        <c:axId val="3213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366592"/>
        <c:crosses val="autoZero"/>
        <c:auto val="1"/>
        <c:lblAlgn val="ctr"/>
        <c:lblOffset val="100"/>
        <c:noMultiLvlLbl val="0"/>
      </c:catAx>
      <c:valAx>
        <c:axId val="321366592"/>
        <c:scaling>
          <c:orientation val="minMax"/>
          <c:max val="1"/>
          <c:min val="0.4"/>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365936"/>
        <c:crosses val="autoZero"/>
        <c:crossBetween val="between"/>
      </c:valAx>
      <c:valAx>
        <c:axId val="628703552"/>
        <c:scaling>
          <c:orientation val="minMax"/>
          <c:max val="1"/>
          <c:min val="0.4"/>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703880"/>
        <c:crosses val="max"/>
        <c:crossBetween val="between"/>
      </c:valAx>
      <c:catAx>
        <c:axId val="628703880"/>
        <c:scaling>
          <c:orientation val="minMax"/>
        </c:scaling>
        <c:delete val="1"/>
        <c:axPos val="b"/>
        <c:numFmt formatCode="General" sourceLinked="1"/>
        <c:majorTickMark val="out"/>
        <c:minorTickMark val="none"/>
        <c:tickLblPos val="nextTo"/>
        <c:crossAx val="6287035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Precision</a:t>
            </a:r>
          </a:p>
          <a:p>
            <a:pPr>
              <a:defRPr/>
            </a:pP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'Graphs-Test'!$I$93</c:f>
              <c:strCache>
                <c:ptCount val="1"/>
                <c:pt idx="0">
                  <c:v>weighted avg</c:v>
                </c:pt>
              </c:strCache>
            </c:strRef>
          </c:tx>
          <c:spPr>
            <a:solidFill>
              <a:schemeClr val="accent2"/>
            </a:solidFill>
            <a:ln>
              <a:noFill/>
            </a:ln>
            <a:effectLst/>
          </c:spPr>
          <c:invertIfNegative val="0"/>
          <c:cat>
            <c:strRef>
              <c:f>'Graphs-Test'!$J$87:$O$87</c:f>
              <c:strCache>
                <c:ptCount val="6"/>
                <c:pt idx="0">
                  <c:v>Baseline</c:v>
                </c:pt>
                <c:pt idx="1">
                  <c:v>Coloured Joint</c:v>
                </c:pt>
                <c:pt idx="2">
                  <c:v>Gradient Wheel</c:v>
                </c:pt>
                <c:pt idx="3">
                  <c:v>Segmented Wheel</c:v>
                </c:pt>
                <c:pt idx="4">
                  <c:v>Gradient Ring</c:v>
                </c:pt>
                <c:pt idx="5">
                  <c:v>Segmented Ring</c:v>
                </c:pt>
              </c:strCache>
            </c:strRef>
          </c:cat>
          <c:val>
            <c:numRef>
              <c:f>'Graphs-Test'!$J$93:$O$93</c:f>
              <c:numCache>
                <c:formatCode>0%</c:formatCode>
                <c:ptCount val="6"/>
                <c:pt idx="0">
                  <c:v>0.72500487006923087</c:v>
                </c:pt>
                <c:pt idx="1">
                  <c:v>0.79306103091286562</c:v>
                </c:pt>
                <c:pt idx="2">
                  <c:v>0.83014790031263952</c:v>
                </c:pt>
                <c:pt idx="3">
                  <c:v>0.82655008464869306</c:v>
                </c:pt>
                <c:pt idx="4">
                  <c:v>0.85469304410519586</c:v>
                </c:pt>
                <c:pt idx="5">
                  <c:v>0.81336079149420193</c:v>
                </c:pt>
              </c:numCache>
            </c:numRef>
          </c:val>
          <c:extLst>
            <c:ext xmlns:c16="http://schemas.microsoft.com/office/drawing/2014/chart" uri="{C3380CC4-5D6E-409C-BE32-E72D297353CC}">
              <c16:uniqueId val="{00000000-DFBA-4703-B2DC-2C2037E641DA}"/>
            </c:ext>
          </c:extLst>
        </c:ser>
        <c:dLbls>
          <c:showLegendKey val="0"/>
          <c:showVal val="0"/>
          <c:showCatName val="0"/>
          <c:showSerName val="0"/>
          <c:showPercent val="0"/>
          <c:showBubbleSize val="0"/>
        </c:dLbls>
        <c:gapWidth val="219"/>
        <c:overlap val="-27"/>
        <c:axId val="321365936"/>
        <c:axId val="321366592"/>
      </c:barChart>
      <c:barChart>
        <c:barDir val="col"/>
        <c:grouping val="clustered"/>
        <c:varyColors val="0"/>
        <c:ser>
          <c:idx val="0"/>
          <c:order val="0"/>
          <c:tx>
            <c:strRef>
              <c:f>'Graphs-Test'!$I$92</c:f>
              <c:strCache>
                <c:ptCount val="1"/>
                <c:pt idx="0">
                  <c:v>macro avg</c:v>
                </c:pt>
              </c:strCache>
            </c:strRef>
          </c:tx>
          <c:spPr>
            <a:solidFill>
              <a:schemeClr val="accent1"/>
            </a:solidFill>
            <a:ln>
              <a:noFill/>
            </a:ln>
            <a:effectLst/>
          </c:spPr>
          <c:invertIfNegative val="0"/>
          <c:cat>
            <c:strRef>
              <c:f>'Graphs-Test'!$J$87:$O$87</c:f>
              <c:strCache>
                <c:ptCount val="6"/>
                <c:pt idx="0">
                  <c:v>Baseline</c:v>
                </c:pt>
                <c:pt idx="1">
                  <c:v>Coloured Joint</c:v>
                </c:pt>
                <c:pt idx="2">
                  <c:v>Gradient Wheel</c:v>
                </c:pt>
                <c:pt idx="3">
                  <c:v>Segmented Wheel</c:v>
                </c:pt>
                <c:pt idx="4">
                  <c:v>Gradient Ring</c:v>
                </c:pt>
                <c:pt idx="5">
                  <c:v>Segmented Ring</c:v>
                </c:pt>
              </c:strCache>
            </c:strRef>
          </c:cat>
          <c:val>
            <c:numRef>
              <c:f>'Graphs-Test'!$J$92:$O$92</c:f>
              <c:numCache>
                <c:formatCode>0%</c:formatCode>
                <c:ptCount val="6"/>
                <c:pt idx="0">
                  <c:v>0.55575603171033483</c:v>
                </c:pt>
                <c:pt idx="1">
                  <c:v>0.65607367066196265</c:v>
                </c:pt>
                <c:pt idx="2">
                  <c:v>0.69252919160338067</c:v>
                </c:pt>
                <c:pt idx="3">
                  <c:v>0.67122585611745256</c:v>
                </c:pt>
                <c:pt idx="4">
                  <c:v>0.68422991716100778</c:v>
                </c:pt>
                <c:pt idx="5">
                  <c:v>0.67946160450713844</c:v>
                </c:pt>
              </c:numCache>
            </c:numRef>
          </c:val>
          <c:extLst>
            <c:ext xmlns:c16="http://schemas.microsoft.com/office/drawing/2014/chart" uri="{C3380CC4-5D6E-409C-BE32-E72D297353CC}">
              <c16:uniqueId val="{00000001-DFBA-4703-B2DC-2C2037E641DA}"/>
            </c:ext>
          </c:extLst>
        </c:ser>
        <c:dLbls>
          <c:showLegendKey val="0"/>
          <c:showVal val="0"/>
          <c:showCatName val="0"/>
          <c:showSerName val="0"/>
          <c:showPercent val="0"/>
          <c:showBubbleSize val="0"/>
        </c:dLbls>
        <c:gapWidth val="219"/>
        <c:overlap val="-27"/>
        <c:axId val="628703880"/>
        <c:axId val="628703552"/>
      </c:barChart>
      <c:catAx>
        <c:axId val="3213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366592"/>
        <c:crosses val="autoZero"/>
        <c:auto val="1"/>
        <c:lblAlgn val="ctr"/>
        <c:lblOffset val="100"/>
        <c:noMultiLvlLbl val="0"/>
      </c:catAx>
      <c:valAx>
        <c:axId val="321366592"/>
        <c:scaling>
          <c:orientation val="minMax"/>
          <c:max val="1"/>
          <c:min val="0.4"/>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365936"/>
        <c:crosses val="autoZero"/>
        <c:crossBetween val="between"/>
      </c:valAx>
      <c:valAx>
        <c:axId val="628703552"/>
        <c:scaling>
          <c:orientation val="minMax"/>
          <c:max val="1"/>
          <c:min val="0.4"/>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703880"/>
        <c:crosses val="max"/>
        <c:crossBetween val="between"/>
      </c:valAx>
      <c:catAx>
        <c:axId val="628703880"/>
        <c:scaling>
          <c:orientation val="minMax"/>
        </c:scaling>
        <c:delete val="1"/>
        <c:axPos val="b"/>
        <c:numFmt formatCode="General" sourceLinked="1"/>
        <c:majorTickMark val="out"/>
        <c:minorTickMark val="none"/>
        <c:tickLblPos val="nextTo"/>
        <c:crossAx val="6287035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Recall</a:t>
            </a:r>
          </a:p>
          <a:p>
            <a:pPr>
              <a:defRPr/>
            </a:pP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'Graphs-Test'!$I$97</c:f>
              <c:strCache>
                <c:ptCount val="1"/>
                <c:pt idx="0">
                  <c:v>weighted avg</c:v>
                </c:pt>
              </c:strCache>
            </c:strRef>
          </c:tx>
          <c:spPr>
            <a:solidFill>
              <a:schemeClr val="accent2"/>
            </a:solidFill>
            <a:ln>
              <a:noFill/>
            </a:ln>
            <a:effectLst/>
          </c:spPr>
          <c:invertIfNegative val="0"/>
          <c:cat>
            <c:strRef>
              <c:f>'Graphs-Test'!$J$87:$O$87</c:f>
              <c:strCache>
                <c:ptCount val="6"/>
                <c:pt idx="0">
                  <c:v>Baseline</c:v>
                </c:pt>
                <c:pt idx="1">
                  <c:v>Coloured Joint</c:v>
                </c:pt>
                <c:pt idx="2">
                  <c:v>Gradient Wheel</c:v>
                </c:pt>
                <c:pt idx="3">
                  <c:v>Segmented Wheel</c:v>
                </c:pt>
                <c:pt idx="4">
                  <c:v>Gradient Ring</c:v>
                </c:pt>
                <c:pt idx="5">
                  <c:v>Segmented Ring</c:v>
                </c:pt>
              </c:strCache>
            </c:strRef>
          </c:cat>
          <c:val>
            <c:numRef>
              <c:f>'Graphs-Test'!$J$97:$O$97</c:f>
              <c:numCache>
                <c:formatCode>0%</c:formatCode>
                <c:ptCount val="6"/>
                <c:pt idx="0">
                  <c:v>0.70477815699658708</c:v>
                </c:pt>
                <c:pt idx="1">
                  <c:v>0.75767918088737196</c:v>
                </c:pt>
                <c:pt idx="2">
                  <c:v>0.80460750853242324</c:v>
                </c:pt>
                <c:pt idx="3">
                  <c:v>0.81612627986348119</c:v>
                </c:pt>
                <c:pt idx="4">
                  <c:v>0.78199658703071673</c:v>
                </c:pt>
                <c:pt idx="5">
                  <c:v>0.77346416382252559</c:v>
                </c:pt>
              </c:numCache>
            </c:numRef>
          </c:val>
          <c:extLst>
            <c:ext xmlns:c16="http://schemas.microsoft.com/office/drawing/2014/chart" uri="{C3380CC4-5D6E-409C-BE32-E72D297353CC}">
              <c16:uniqueId val="{00000000-4ACC-4BBD-9971-8D804F67F3AA}"/>
            </c:ext>
          </c:extLst>
        </c:ser>
        <c:dLbls>
          <c:showLegendKey val="0"/>
          <c:showVal val="0"/>
          <c:showCatName val="0"/>
          <c:showSerName val="0"/>
          <c:showPercent val="0"/>
          <c:showBubbleSize val="0"/>
        </c:dLbls>
        <c:gapWidth val="219"/>
        <c:overlap val="-27"/>
        <c:axId val="321365936"/>
        <c:axId val="321366592"/>
      </c:barChart>
      <c:barChart>
        <c:barDir val="col"/>
        <c:grouping val="clustered"/>
        <c:varyColors val="0"/>
        <c:ser>
          <c:idx val="0"/>
          <c:order val="0"/>
          <c:tx>
            <c:strRef>
              <c:f>'Graphs-Test'!$I$96</c:f>
              <c:strCache>
                <c:ptCount val="1"/>
                <c:pt idx="0">
                  <c:v>macro avg</c:v>
                </c:pt>
              </c:strCache>
            </c:strRef>
          </c:tx>
          <c:spPr>
            <a:solidFill>
              <a:schemeClr val="accent1"/>
            </a:solidFill>
            <a:ln>
              <a:noFill/>
            </a:ln>
            <a:effectLst/>
          </c:spPr>
          <c:invertIfNegative val="0"/>
          <c:cat>
            <c:strRef>
              <c:f>'Graphs-Test'!$J$87:$O$87</c:f>
              <c:strCache>
                <c:ptCount val="6"/>
                <c:pt idx="0">
                  <c:v>Baseline</c:v>
                </c:pt>
                <c:pt idx="1">
                  <c:v>Coloured Joint</c:v>
                </c:pt>
                <c:pt idx="2">
                  <c:v>Gradient Wheel</c:v>
                </c:pt>
                <c:pt idx="3">
                  <c:v>Segmented Wheel</c:v>
                </c:pt>
                <c:pt idx="4">
                  <c:v>Gradient Ring</c:v>
                </c:pt>
                <c:pt idx="5">
                  <c:v>Segmented Ring</c:v>
                </c:pt>
              </c:strCache>
            </c:strRef>
          </c:cat>
          <c:val>
            <c:numRef>
              <c:f>'Graphs-Test'!$J$96:$O$96</c:f>
              <c:numCache>
                <c:formatCode>0%</c:formatCode>
                <c:ptCount val="6"/>
                <c:pt idx="0">
                  <c:v>0.4861309560212827</c:v>
                </c:pt>
                <c:pt idx="1">
                  <c:v>0.59190476081530174</c:v>
                </c:pt>
                <c:pt idx="2">
                  <c:v>0.65174198849345766</c:v>
                </c:pt>
                <c:pt idx="3">
                  <c:v>0.62049217935445899</c:v>
                </c:pt>
                <c:pt idx="4">
                  <c:v>0.73623582832479351</c:v>
                </c:pt>
                <c:pt idx="5">
                  <c:v>0.66313010721262333</c:v>
                </c:pt>
              </c:numCache>
            </c:numRef>
          </c:val>
          <c:extLst>
            <c:ext xmlns:c16="http://schemas.microsoft.com/office/drawing/2014/chart" uri="{C3380CC4-5D6E-409C-BE32-E72D297353CC}">
              <c16:uniqueId val="{00000001-4ACC-4BBD-9971-8D804F67F3AA}"/>
            </c:ext>
          </c:extLst>
        </c:ser>
        <c:dLbls>
          <c:showLegendKey val="0"/>
          <c:showVal val="0"/>
          <c:showCatName val="0"/>
          <c:showSerName val="0"/>
          <c:showPercent val="0"/>
          <c:showBubbleSize val="0"/>
        </c:dLbls>
        <c:gapWidth val="219"/>
        <c:overlap val="-27"/>
        <c:axId val="628703880"/>
        <c:axId val="628703552"/>
      </c:barChart>
      <c:catAx>
        <c:axId val="3213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366592"/>
        <c:crosses val="autoZero"/>
        <c:auto val="1"/>
        <c:lblAlgn val="ctr"/>
        <c:lblOffset val="100"/>
        <c:noMultiLvlLbl val="0"/>
      </c:catAx>
      <c:valAx>
        <c:axId val="321366592"/>
        <c:scaling>
          <c:orientation val="minMax"/>
          <c:max val="1"/>
          <c:min val="0.4"/>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365936"/>
        <c:crosses val="autoZero"/>
        <c:crossBetween val="between"/>
      </c:valAx>
      <c:valAx>
        <c:axId val="628703552"/>
        <c:scaling>
          <c:orientation val="minMax"/>
          <c:max val="1"/>
          <c:min val="0.4"/>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703880"/>
        <c:crosses val="max"/>
        <c:crossBetween val="between"/>
      </c:valAx>
      <c:catAx>
        <c:axId val="628703880"/>
        <c:scaling>
          <c:orientation val="minMax"/>
        </c:scaling>
        <c:delete val="1"/>
        <c:axPos val="b"/>
        <c:numFmt formatCode="General" sourceLinked="1"/>
        <c:majorTickMark val="out"/>
        <c:minorTickMark val="none"/>
        <c:tickLblPos val="nextTo"/>
        <c:crossAx val="6287035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Improvements</a:t>
            </a:r>
            <a:r>
              <a:rPr lang="en-ZA" baseline="0"/>
              <a:t> in </a:t>
            </a:r>
            <a:r>
              <a:rPr lang="en-ZA"/>
              <a:t>Recall</a:t>
            </a:r>
          </a:p>
          <a:p>
            <a:pPr>
              <a:defRPr/>
            </a:pP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'Graphs-Test'!$I$121</c:f>
              <c:strCache>
                <c:ptCount val="1"/>
                <c:pt idx="0">
                  <c:v>Gradient Ring</c:v>
                </c:pt>
              </c:strCache>
            </c:strRef>
          </c:tx>
          <c:spPr>
            <a:solidFill>
              <a:schemeClr val="accent6">
                <a:shade val="76000"/>
              </a:schemeClr>
            </a:solidFill>
            <a:ln>
              <a:noFill/>
            </a:ln>
            <a:effectLst/>
          </c:spPr>
          <c:invertIfNegative val="0"/>
          <c:cat>
            <c:strRef>
              <c:f>'Graphs-Test'!$J$119:$O$119</c:f>
              <c:strCache>
                <c:ptCount val="6"/>
                <c:pt idx="0">
                  <c:v>bending</c:v>
                </c:pt>
                <c:pt idx="1">
                  <c:v>crawling</c:v>
                </c:pt>
                <c:pt idx="2">
                  <c:v>empty</c:v>
                </c:pt>
                <c:pt idx="3">
                  <c:v>lying</c:v>
                </c:pt>
                <c:pt idx="4">
                  <c:v>sitting</c:v>
                </c:pt>
                <c:pt idx="5">
                  <c:v>standing</c:v>
                </c:pt>
              </c:strCache>
            </c:strRef>
          </c:cat>
          <c:val>
            <c:numRef>
              <c:f>'Graphs-Test'!$J$121:$O$121</c:f>
              <c:numCache>
                <c:formatCode>0%</c:formatCode>
                <c:ptCount val="6"/>
                <c:pt idx="0">
                  <c:v>0.54216867469879515</c:v>
                </c:pt>
                <c:pt idx="1">
                  <c:v>0.64864864864864868</c:v>
                </c:pt>
                <c:pt idx="2">
                  <c:v>0.77073170731707319</c:v>
                </c:pt>
                <c:pt idx="3">
                  <c:v>0.97227036395147315</c:v>
                </c:pt>
                <c:pt idx="4">
                  <c:v>0.54904458598726114</c:v>
                </c:pt>
                <c:pt idx="5">
                  <c:v>0.93455098934550984</c:v>
                </c:pt>
              </c:numCache>
            </c:numRef>
          </c:val>
          <c:extLst>
            <c:ext xmlns:c16="http://schemas.microsoft.com/office/drawing/2014/chart" uri="{C3380CC4-5D6E-409C-BE32-E72D297353CC}">
              <c16:uniqueId val="{00000000-800C-49B5-BED0-35C3B325C3B9}"/>
            </c:ext>
          </c:extLst>
        </c:ser>
        <c:dLbls>
          <c:showLegendKey val="0"/>
          <c:showVal val="0"/>
          <c:showCatName val="0"/>
          <c:showSerName val="0"/>
          <c:showPercent val="0"/>
          <c:showBubbleSize val="0"/>
        </c:dLbls>
        <c:gapWidth val="219"/>
        <c:overlap val="-27"/>
        <c:axId val="321365936"/>
        <c:axId val="321366592"/>
      </c:barChart>
      <c:barChart>
        <c:barDir val="col"/>
        <c:grouping val="clustered"/>
        <c:varyColors val="0"/>
        <c:ser>
          <c:idx val="0"/>
          <c:order val="1"/>
          <c:tx>
            <c:strRef>
              <c:f>'Graphs-Test'!$I$120</c:f>
              <c:strCache>
                <c:ptCount val="1"/>
                <c:pt idx="0">
                  <c:v>Baseline</c:v>
                </c:pt>
              </c:strCache>
            </c:strRef>
          </c:tx>
          <c:spPr>
            <a:solidFill>
              <a:schemeClr val="accent6">
                <a:tint val="77000"/>
              </a:schemeClr>
            </a:solidFill>
            <a:ln>
              <a:noFill/>
            </a:ln>
            <a:effectLst/>
          </c:spPr>
          <c:invertIfNegative val="0"/>
          <c:cat>
            <c:strRef>
              <c:f>'Graphs-Test'!$J$87:$O$87</c:f>
              <c:strCache>
                <c:ptCount val="6"/>
                <c:pt idx="0">
                  <c:v>Baseline</c:v>
                </c:pt>
                <c:pt idx="1">
                  <c:v>Coloured Joint</c:v>
                </c:pt>
                <c:pt idx="2">
                  <c:v>Gradient Wheel</c:v>
                </c:pt>
                <c:pt idx="3">
                  <c:v>Segmented Wheel</c:v>
                </c:pt>
                <c:pt idx="4">
                  <c:v>Gradient Ring</c:v>
                </c:pt>
                <c:pt idx="5">
                  <c:v>Segmented Ring</c:v>
                </c:pt>
              </c:strCache>
            </c:strRef>
          </c:cat>
          <c:val>
            <c:numRef>
              <c:f>'Graphs-Test'!$J$120:$O$120</c:f>
              <c:numCache>
                <c:formatCode>0%</c:formatCode>
                <c:ptCount val="6"/>
                <c:pt idx="0">
                  <c:v>7.2289156626506021E-2</c:v>
                </c:pt>
                <c:pt idx="1">
                  <c:v>2.7027027027027029E-2</c:v>
                </c:pt>
                <c:pt idx="2">
                  <c:v>0.43414634146341463</c:v>
                </c:pt>
                <c:pt idx="3">
                  <c:v>0.95667244367417681</c:v>
                </c:pt>
                <c:pt idx="4">
                  <c:v>0.52101910828025477</c:v>
                </c:pt>
                <c:pt idx="5">
                  <c:v>0.9056316590563166</c:v>
                </c:pt>
              </c:numCache>
            </c:numRef>
          </c:val>
          <c:extLst>
            <c:ext xmlns:c16="http://schemas.microsoft.com/office/drawing/2014/chart" uri="{C3380CC4-5D6E-409C-BE32-E72D297353CC}">
              <c16:uniqueId val="{00000001-800C-49B5-BED0-35C3B325C3B9}"/>
            </c:ext>
          </c:extLst>
        </c:ser>
        <c:dLbls>
          <c:showLegendKey val="0"/>
          <c:showVal val="0"/>
          <c:showCatName val="0"/>
          <c:showSerName val="0"/>
          <c:showPercent val="0"/>
          <c:showBubbleSize val="0"/>
        </c:dLbls>
        <c:gapWidth val="219"/>
        <c:overlap val="-27"/>
        <c:axId val="639526544"/>
        <c:axId val="639527856"/>
      </c:barChart>
      <c:catAx>
        <c:axId val="3213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366592"/>
        <c:crosses val="autoZero"/>
        <c:auto val="1"/>
        <c:lblAlgn val="ctr"/>
        <c:lblOffset val="100"/>
        <c:noMultiLvlLbl val="0"/>
      </c:catAx>
      <c:valAx>
        <c:axId val="3213665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365936"/>
        <c:crosses val="autoZero"/>
        <c:crossBetween val="between"/>
      </c:valAx>
      <c:valAx>
        <c:axId val="639527856"/>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526544"/>
        <c:crosses val="max"/>
        <c:crossBetween val="between"/>
      </c:valAx>
      <c:catAx>
        <c:axId val="639526544"/>
        <c:scaling>
          <c:orientation val="minMax"/>
        </c:scaling>
        <c:delete val="1"/>
        <c:axPos val="b"/>
        <c:numFmt formatCode="General" sourceLinked="1"/>
        <c:majorTickMark val="out"/>
        <c:minorTickMark val="none"/>
        <c:tickLblPos val="nextTo"/>
        <c:crossAx val="6395278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Sensitivity / Recall / TP-Rate in majority</a:t>
            </a:r>
            <a:r>
              <a:rPr lang="en-ZA" baseline="0"/>
              <a:t> classes</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'0_Foreground'!$Q$1</c:f>
              <c:strCache>
                <c:ptCount val="1"/>
                <c:pt idx="0">
                  <c:v>Baseline</c:v>
                </c:pt>
              </c:strCache>
            </c:strRef>
          </c:tx>
          <c:spPr>
            <a:solidFill>
              <a:schemeClr val="accent1"/>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'0_Foreground'!$J$10:$O$10</c15:sqref>
                  </c15:fullRef>
                </c:ext>
              </c:extLst>
              <c:f>'0_Foreground'!$L$10:$O$10</c:f>
              <c:numCache>
                <c:formatCode>0%</c:formatCode>
                <c:ptCount val="4"/>
                <c:pt idx="0">
                  <c:v>0.43414634146341463</c:v>
                </c:pt>
                <c:pt idx="1">
                  <c:v>0.95667244367417681</c:v>
                </c:pt>
                <c:pt idx="2">
                  <c:v>0.52101910828025477</c:v>
                </c:pt>
                <c:pt idx="3">
                  <c:v>0.9056316590563166</c:v>
                </c:pt>
              </c:numCache>
            </c:numRef>
          </c:val>
          <c:extLst>
            <c:ext xmlns:c16="http://schemas.microsoft.com/office/drawing/2014/chart" uri="{C3380CC4-5D6E-409C-BE32-E72D297353CC}">
              <c16:uniqueId val="{00000000-DCD5-4E83-BFF8-0FB2E17EA11F}"/>
            </c:ext>
          </c:extLst>
        </c:ser>
        <c:ser>
          <c:idx val="1"/>
          <c:order val="1"/>
          <c:tx>
            <c:strRef>
              <c:f>'1_ColouredJoint'!$Q$1</c:f>
              <c:strCache>
                <c:ptCount val="1"/>
                <c:pt idx="0">
                  <c:v>Coloured Joint</c:v>
                </c:pt>
              </c:strCache>
            </c:strRef>
          </c:tx>
          <c:spPr>
            <a:solidFill>
              <a:schemeClr val="accent2"/>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'1_ColouredJoint'!$J$10:$O$10</c15:sqref>
                  </c15:fullRef>
                </c:ext>
              </c:extLst>
              <c:f>'1_ColouredJoint'!$L$10:$O$10</c:f>
              <c:numCache>
                <c:formatCode>0%</c:formatCode>
                <c:ptCount val="4"/>
                <c:pt idx="0">
                  <c:v>0.42926829268292682</c:v>
                </c:pt>
                <c:pt idx="1">
                  <c:v>0.98266897746967075</c:v>
                </c:pt>
                <c:pt idx="2">
                  <c:v>0.58980891719745221</c:v>
                </c:pt>
                <c:pt idx="3">
                  <c:v>0.9482496194824962</c:v>
                </c:pt>
              </c:numCache>
            </c:numRef>
          </c:val>
          <c:extLst>
            <c:ext xmlns:c16="http://schemas.microsoft.com/office/drawing/2014/chart" uri="{C3380CC4-5D6E-409C-BE32-E72D297353CC}">
              <c16:uniqueId val="{00000001-DCD5-4E83-BFF8-0FB2E17EA11F}"/>
            </c:ext>
          </c:extLst>
        </c:ser>
        <c:ser>
          <c:idx val="2"/>
          <c:order val="2"/>
          <c:tx>
            <c:strRef>
              <c:f>'2_GradientRadial'!$Q$1</c:f>
              <c:strCache>
                <c:ptCount val="1"/>
                <c:pt idx="0">
                  <c:v>Gradient Radial</c:v>
                </c:pt>
              </c:strCache>
            </c:strRef>
          </c:tx>
          <c:spPr>
            <a:solidFill>
              <a:schemeClr val="accent3"/>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'2_GradientRadial'!$J$10:$O$10</c15:sqref>
                  </c15:fullRef>
                </c:ext>
              </c:extLst>
              <c:f>'2_GradientRadial'!$L$10:$O$10</c:f>
              <c:numCache>
                <c:formatCode>0%</c:formatCode>
                <c:ptCount val="4"/>
                <c:pt idx="0">
                  <c:v>0.72682926829268291</c:v>
                </c:pt>
                <c:pt idx="1">
                  <c:v>0.98786828422876949</c:v>
                </c:pt>
                <c:pt idx="2">
                  <c:v>0.64585987261146494</c:v>
                </c:pt>
                <c:pt idx="3">
                  <c:v>0.9452054794520548</c:v>
                </c:pt>
              </c:numCache>
            </c:numRef>
          </c:val>
          <c:extLst>
            <c:ext xmlns:c16="http://schemas.microsoft.com/office/drawing/2014/chart" uri="{C3380CC4-5D6E-409C-BE32-E72D297353CC}">
              <c16:uniqueId val="{00000002-DCD5-4E83-BFF8-0FB2E17EA11F}"/>
            </c:ext>
          </c:extLst>
        </c:ser>
        <c:ser>
          <c:idx val="3"/>
          <c:order val="3"/>
          <c:tx>
            <c:strRef>
              <c:f>'3_SegmentedRadial'!$Q$1</c:f>
              <c:strCache>
                <c:ptCount val="1"/>
                <c:pt idx="0">
                  <c:v>Segmented Radial</c:v>
                </c:pt>
              </c:strCache>
            </c:strRef>
          </c:tx>
          <c:spPr>
            <a:solidFill>
              <a:schemeClr val="accent4"/>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'3_SegmentedRadial'!$J$10:$O$10</c15:sqref>
                  </c15:fullRef>
                </c:ext>
              </c:extLst>
              <c:f>'3_SegmentedRadial'!$L$10:$O$10</c:f>
              <c:numCache>
                <c:formatCode>0%</c:formatCode>
                <c:ptCount val="4"/>
                <c:pt idx="0">
                  <c:v>0.63414634146341464</c:v>
                </c:pt>
                <c:pt idx="1">
                  <c:v>0.98266897746967075</c:v>
                </c:pt>
                <c:pt idx="2">
                  <c:v>0.70318471337579613</c:v>
                </c:pt>
                <c:pt idx="3">
                  <c:v>0.9604261796042618</c:v>
                </c:pt>
              </c:numCache>
            </c:numRef>
          </c:val>
          <c:extLst>
            <c:ext xmlns:c16="http://schemas.microsoft.com/office/drawing/2014/chart" uri="{C3380CC4-5D6E-409C-BE32-E72D297353CC}">
              <c16:uniqueId val="{00000003-DCD5-4E83-BFF8-0FB2E17EA11F}"/>
            </c:ext>
          </c:extLst>
        </c:ser>
        <c:ser>
          <c:idx val="4"/>
          <c:order val="4"/>
          <c:tx>
            <c:strRef>
              <c:f>'4_GradientRing'!$Q$1</c:f>
              <c:strCache>
                <c:ptCount val="1"/>
                <c:pt idx="0">
                  <c:v>Gradient Ring</c:v>
                </c:pt>
              </c:strCache>
            </c:strRef>
          </c:tx>
          <c:spPr>
            <a:solidFill>
              <a:schemeClr val="accent5"/>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'4_GradientRing'!$J$10:$O$10</c15:sqref>
                  </c15:fullRef>
                </c:ext>
              </c:extLst>
              <c:f>'4_GradientRing'!$L$10:$O$10</c:f>
              <c:numCache>
                <c:formatCode>0%</c:formatCode>
                <c:ptCount val="4"/>
                <c:pt idx="0">
                  <c:v>0.77073170731707319</c:v>
                </c:pt>
                <c:pt idx="1">
                  <c:v>0.97227036395147315</c:v>
                </c:pt>
                <c:pt idx="2">
                  <c:v>0.54904458598726114</c:v>
                </c:pt>
                <c:pt idx="3">
                  <c:v>0.93455098934550984</c:v>
                </c:pt>
              </c:numCache>
            </c:numRef>
          </c:val>
          <c:extLst>
            <c:ext xmlns:c16="http://schemas.microsoft.com/office/drawing/2014/chart" uri="{C3380CC4-5D6E-409C-BE32-E72D297353CC}">
              <c16:uniqueId val="{00000004-DCD5-4E83-BFF8-0FB2E17EA11F}"/>
            </c:ext>
          </c:extLst>
        </c:ser>
        <c:ser>
          <c:idx val="5"/>
          <c:order val="5"/>
          <c:tx>
            <c:strRef>
              <c:f>'5_SegmentedRing'!$Q$1</c:f>
              <c:strCache>
                <c:ptCount val="1"/>
                <c:pt idx="0">
                  <c:v>Segmented Ring</c:v>
                </c:pt>
              </c:strCache>
            </c:strRef>
          </c:tx>
          <c:spPr>
            <a:solidFill>
              <a:schemeClr val="accent6"/>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'5_SegmentedRing'!$J$10:$O$10</c15:sqref>
                  </c15:fullRef>
                </c:ext>
              </c:extLst>
              <c:f>'5_SegmentedRing'!$L$10:$O$10</c:f>
              <c:numCache>
                <c:formatCode>0%</c:formatCode>
                <c:ptCount val="4"/>
                <c:pt idx="0">
                  <c:v>0.6634146341463415</c:v>
                </c:pt>
                <c:pt idx="1">
                  <c:v>0.878682842287695</c:v>
                </c:pt>
                <c:pt idx="2">
                  <c:v>0.64203821656050952</c:v>
                </c:pt>
                <c:pt idx="3">
                  <c:v>0.93759512937595124</c:v>
                </c:pt>
              </c:numCache>
            </c:numRef>
          </c:val>
          <c:extLst>
            <c:ext xmlns:c16="http://schemas.microsoft.com/office/drawing/2014/chart" uri="{C3380CC4-5D6E-409C-BE32-E72D297353CC}">
              <c16:uniqueId val="{00000005-DCD5-4E83-BFF8-0FB2E17EA11F}"/>
            </c:ext>
          </c:extLst>
        </c:ser>
        <c:dLbls>
          <c:showLegendKey val="0"/>
          <c:showVal val="0"/>
          <c:showCatName val="0"/>
          <c:showSerName val="0"/>
          <c:showPercent val="0"/>
          <c:showBubbleSize val="0"/>
        </c:dLbls>
        <c:gapWidth val="150"/>
        <c:axId val="992431232"/>
        <c:axId val="992427624"/>
      </c:barChart>
      <c:catAx>
        <c:axId val="99243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Precision / Positive Predictive Value in majority classes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'0_Foreground'!$Q$1</c:f>
              <c:strCache>
                <c:ptCount val="1"/>
                <c:pt idx="0">
                  <c:v>Baseline</c:v>
                </c:pt>
              </c:strCache>
            </c:strRef>
          </c:tx>
          <c:spPr>
            <a:solidFill>
              <a:schemeClr val="accent1"/>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'0_Foreground'!$J$12:$O$12</c15:sqref>
                  </c15:fullRef>
                </c:ext>
              </c:extLst>
              <c:f>'0_Foreground'!$L$12:$O$12</c:f>
              <c:numCache>
                <c:formatCode>0%</c:formatCode>
                <c:ptCount val="4"/>
                <c:pt idx="0">
                  <c:v>1</c:v>
                </c:pt>
                <c:pt idx="1">
                  <c:v>0.69521410579345089</c:v>
                </c:pt>
                <c:pt idx="2">
                  <c:v>0.80990099009900995</c:v>
                </c:pt>
                <c:pt idx="3">
                  <c:v>0.68155784650630014</c:v>
                </c:pt>
              </c:numCache>
            </c:numRef>
          </c:val>
          <c:extLst>
            <c:ext xmlns:c16="http://schemas.microsoft.com/office/drawing/2014/chart" uri="{C3380CC4-5D6E-409C-BE32-E72D297353CC}">
              <c16:uniqueId val="{00000000-086B-43D7-9150-BA90BC9A7F5E}"/>
            </c:ext>
          </c:extLst>
        </c:ser>
        <c:ser>
          <c:idx val="1"/>
          <c:order val="1"/>
          <c:tx>
            <c:strRef>
              <c:f>'1_ColouredJoint'!$Q$1</c:f>
              <c:strCache>
                <c:ptCount val="1"/>
                <c:pt idx="0">
                  <c:v>Coloured Joint</c:v>
                </c:pt>
              </c:strCache>
            </c:strRef>
          </c:tx>
          <c:spPr>
            <a:solidFill>
              <a:schemeClr val="accent2"/>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'1_ColouredJoint'!$J$12:$O$12</c15:sqref>
                  </c15:fullRef>
                </c:ext>
              </c:extLst>
              <c:f>'1_ColouredJoint'!$L$12:$O$12</c:f>
              <c:numCache>
                <c:formatCode>0%</c:formatCode>
                <c:ptCount val="4"/>
                <c:pt idx="0">
                  <c:v>1</c:v>
                </c:pt>
                <c:pt idx="1">
                  <c:v>0.73161290322580641</c:v>
                </c:pt>
                <c:pt idx="2">
                  <c:v>0.90962671905697445</c:v>
                </c:pt>
                <c:pt idx="3">
                  <c:v>0.73815165876777256</c:v>
                </c:pt>
              </c:numCache>
            </c:numRef>
          </c:val>
          <c:extLst>
            <c:ext xmlns:c16="http://schemas.microsoft.com/office/drawing/2014/chart" uri="{C3380CC4-5D6E-409C-BE32-E72D297353CC}">
              <c16:uniqueId val="{00000001-086B-43D7-9150-BA90BC9A7F5E}"/>
            </c:ext>
          </c:extLst>
        </c:ser>
        <c:ser>
          <c:idx val="2"/>
          <c:order val="2"/>
          <c:tx>
            <c:strRef>
              <c:f>'2_GradientRadial'!$Q$1</c:f>
              <c:strCache>
                <c:ptCount val="1"/>
                <c:pt idx="0">
                  <c:v>Gradient Radial</c:v>
                </c:pt>
              </c:strCache>
            </c:strRef>
          </c:tx>
          <c:spPr>
            <a:solidFill>
              <a:schemeClr val="accent3"/>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'2_GradientRadial'!$J$12:$O$12</c15:sqref>
                  </c15:fullRef>
                </c:ext>
              </c:extLst>
              <c:f>'2_GradientRadial'!$L$12:$O$12</c:f>
              <c:numCache>
                <c:formatCode>0%</c:formatCode>
                <c:ptCount val="4"/>
                <c:pt idx="0">
                  <c:v>1</c:v>
                </c:pt>
                <c:pt idx="1">
                  <c:v>0.81312410841654781</c:v>
                </c:pt>
                <c:pt idx="2">
                  <c:v>0.93027522935779816</c:v>
                </c:pt>
                <c:pt idx="3">
                  <c:v>0.77047146401985112</c:v>
                </c:pt>
              </c:numCache>
            </c:numRef>
          </c:val>
          <c:extLst>
            <c:ext xmlns:c16="http://schemas.microsoft.com/office/drawing/2014/chart" uri="{C3380CC4-5D6E-409C-BE32-E72D297353CC}">
              <c16:uniqueId val="{00000002-086B-43D7-9150-BA90BC9A7F5E}"/>
            </c:ext>
          </c:extLst>
        </c:ser>
        <c:ser>
          <c:idx val="3"/>
          <c:order val="3"/>
          <c:tx>
            <c:strRef>
              <c:f>'3_SegmentedRadial'!$Q$1</c:f>
              <c:strCache>
                <c:ptCount val="1"/>
                <c:pt idx="0">
                  <c:v>Segmented Radial</c:v>
                </c:pt>
              </c:strCache>
            </c:strRef>
          </c:tx>
          <c:spPr>
            <a:solidFill>
              <a:schemeClr val="accent4"/>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'3_SegmentedRadial'!$J$12:$O$12</c15:sqref>
                  </c15:fullRef>
                </c:ext>
              </c:extLst>
              <c:f>'3_SegmentedRadial'!$L$12:$O$12</c:f>
              <c:numCache>
                <c:formatCode>0%</c:formatCode>
                <c:ptCount val="4"/>
                <c:pt idx="0">
                  <c:v>1</c:v>
                </c:pt>
                <c:pt idx="1">
                  <c:v>0.78531855955678675</c:v>
                </c:pt>
                <c:pt idx="2">
                  <c:v>0.90640394088669951</c:v>
                </c:pt>
                <c:pt idx="3">
                  <c:v>0.81105398457583544</c:v>
                </c:pt>
              </c:numCache>
            </c:numRef>
          </c:val>
          <c:extLst>
            <c:ext xmlns:c16="http://schemas.microsoft.com/office/drawing/2014/chart" uri="{C3380CC4-5D6E-409C-BE32-E72D297353CC}">
              <c16:uniqueId val="{00000003-086B-43D7-9150-BA90BC9A7F5E}"/>
            </c:ext>
          </c:extLst>
        </c:ser>
        <c:ser>
          <c:idx val="4"/>
          <c:order val="4"/>
          <c:tx>
            <c:strRef>
              <c:f>'4_GradientRing'!$Q$1</c:f>
              <c:strCache>
                <c:ptCount val="1"/>
                <c:pt idx="0">
                  <c:v>Gradient Ring</c:v>
                </c:pt>
              </c:strCache>
            </c:strRef>
          </c:tx>
          <c:spPr>
            <a:solidFill>
              <a:schemeClr val="accent5"/>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'4_GradientRing'!$J$12:$O$12</c15:sqref>
                  </c15:fullRef>
                </c:ext>
              </c:extLst>
              <c:f>'4_GradientRing'!$L$12:$O$12</c:f>
              <c:numCache>
                <c:formatCode>0%</c:formatCode>
                <c:ptCount val="4"/>
                <c:pt idx="0">
                  <c:v>0.99371069182389937</c:v>
                </c:pt>
                <c:pt idx="1">
                  <c:v>0.83606557377049184</c:v>
                </c:pt>
                <c:pt idx="2">
                  <c:v>0.92887931034482762</c:v>
                </c:pt>
                <c:pt idx="3">
                  <c:v>0.85515320334261835</c:v>
                </c:pt>
              </c:numCache>
            </c:numRef>
          </c:val>
          <c:extLst>
            <c:ext xmlns:c16="http://schemas.microsoft.com/office/drawing/2014/chart" uri="{C3380CC4-5D6E-409C-BE32-E72D297353CC}">
              <c16:uniqueId val="{00000004-086B-43D7-9150-BA90BC9A7F5E}"/>
            </c:ext>
          </c:extLst>
        </c:ser>
        <c:ser>
          <c:idx val="5"/>
          <c:order val="5"/>
          <c:tx>
            <c:strRef>
              <c:f>'5_SegmentedRing'!$Q$1</c:f>
              <c:strCache>
                <c:ptCount val="1"/>
                <c:pt idx="0">
                  <c:v>Segmented Ring</c:v>
                </c:pt>
              </c:strCache>
            </c:strRef>
          </c:tx>
          <c:spPr>
            <a:solidFill>
              <a:schemeClr val="accent6"/>
            </a:solidFill>
            <a:ln>
              <a:noFill/>
            </a:ln>
            <a:effectLst/>
          </c:spPr>
          <c:invertIfNegative val="0"/>
          <c:cat>
            <c:strRef>
              <c:extLst>
                <c:ext xmlns:c15="http://schemas.microsoft.com/office/drawing/2012/chart" uri="{02D57815-91ED-43cb-92C2-25804820EDAC}">
                  <c15:fullRef>
                    <c15:sqref>'0_Foreground'!$A$8:$A$13</c15:sqref>
                  </c15:fullRef>
                </c:ext>
              </c:extLst>
              <c:f>'0_Foreground'!$A$10:$A$13</c:f>
              <c:strCache>
                <c:ptCount val="4"/>
                <c:pt idx="0">
                  <c:v>empty</c:v>
                </c:pt>
                <c:pt idx="1">
                  <c:v>lying</c:v>
                </c:pt>
                <c:pt idx="2">
                  <c:v>sitting</c:v>
                </c:pt>
                <c:pt idx="3">
                  <c:v>standing</c:v>
                </c:pt>
              </c:strCache>
            </c:strRef>
          </c:cat>
          <c:val>
            <c:numRef>
              <c:extLst>
                <c:ext xmlns:c15="http://schemas.microsoft.com/office/drawing/2012/chart" uri="{02D57815-91ED-43cb-92C2-25804820EDAC}">
                  <c15:fullRef>
                    <c15:sqref>'5_SegmentedRing'!$J$12:$O$12</c15:sqref>
                  </c15:fullRef>
                </c:ext>
              </c:extLst>
              <c:f>'5_SegmentedRing'!$L$12:$O$12</c:f>
              <c:numCache>
                <c:formatCode>0%</c:formatCode>
                <c:ptCount val="4"/>
                <c:pt idx="0">
                  <c:v>0.99270072992700731</c:v>
                </c:pt>
                <c:pt idx="1">
                  <c:v>0.84219269102990035</c:v>
                </c:pt>
                <c:pt idx="2">
                  <c:v>0.89839572192513373</c:v>
                </c:pt>
                <c:pt idx="3">
                  <c:v>0.72985781990521326</c:v>
                </c:pt>
              </c:numCache>
            </c:numRef>
          </c:val>
          <c:extLst>
            <c:ext xmlns:c16="http://schemas.microsoft.com/office/drawing/2014/chart" uri="{C3380CC4-5D6E-409C-BE32-E72D297353CC}">
              <c16:uniqueId val="{00000005-086B-43D7-9150-BA90BC9A7F5E}"/>
            </c:ext>
          </c:extLst>
        </c:ser>
        <c:dLbls>
          <c:showLegendKey val="0"/>
          <c:showVal val="0"/>
          <c:showCatName val="0"/>
          <c:showSerName val="0"/>
          <c:showPercent val="0"/>
          <c:showBubbleSize val="0"/>
        </c:dLbls>
        <c:gapWidth val="150"/>
        <c:axId val="992431232"/>
        <c:axId val="992427624"/>
      </c:barChart>
      <c:catAx>
        <c:axId val="99243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Specificity per Class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'0_Foreground'!$Q$1</c:f>
              <c:strCache>
                <c:ptCount val="1"/>
                <c:pt idx="0">
                  <c:v>Baseline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'0_Foreground'!$J$11:$O$11</c:f>
              <c:numCache>
                <c:formatCode>0%</c:formatCode>
                <c:ptCount val="6"/>
                <c:pt idx="0">
                  <c:v>0.97390535161432989</c:v>
                </c:pt>
                <c:pt idx="1">
                  <c:v>0.99263112267013442</c:v>
                </c:pt>
                <c:pt idx="2">
                  <c:v>1</c:v>
                </c:pt>
                <c:pt idx="3">
                  <c:v>0.86304470854555748</c:v>
                </c:pt>
                <c:pt idx="4">
                  <c:v>0.93842206542655549</c:v>
                </c:pt>
                <c:pt idx="5">
                  <c:v>0.8352104327208062</c:v>
                </c:pt>
              </c:numCache>
            </c:numRef>
          </c:val>
          <c:extLst>
            <c:ext xmlns:c16="http://schemas.microsoft.com/office/drawing/2014/chart" uri="{C3380CC4-5D6E-409C-BE32-E72D297353CC}">
              <c16:uniqueId val="{00000000-02C2-4548-8381-0DF45BD888CA}"/>
            </c:ext>
          </c:extLst>
        </c:ser>
        <c:ser>
          <c:idx val="1"/>
          <c:order val="1"/>
          <c:tx>
            <c:strRef>
              <c:f>'1_ColouredJoint'!$Q$1</c:f>
              <c:strCache>
                <c:ptCount val="1"/>
                <c:pt idx="0">
                  <c:v>Coloured Joint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'1_ColouredJoint'!$J$11:$O$11</c:f>
              <c:numCache>
                <c:formatCode>0%</c:formatCode>
                <c:ptCount val="6"/>
                <c:pt idx="0">
                  <c:v>0.97169394073418847</c:v>
                </c:pt>
                <c:pt idx="1">
                  <c:v>0.98742956220199396</c:v>
                </c:pt>
                <c:pt idx="2">
                  <c:v>1</c:v>
                </c:pt>
                <c:pt idx="3">
                  <c:v>0.8822863610639502</c:v>
                </c:pt>
                <c:pt idx="4">
                  <c:v>0.97049390635022448</c:v>
                </c:pt>
                <c:pt idx="5">
                  <c:v>0.86899822169531715</c:v>
                </c:pt>
              </c:numCache>
            </c:numRef>
          </c:val>
          <c:extLst>
            <c:ext xmlns:c16="http://schemas.microsoft.com/office/drawing/2014/chart" uri="{C3380CC4-5D6E-409C-BE32-E72D297353CC}">
              <c16:uniqueId val="{00000001-02C2-4548-8381-0DF45BD888CA}"/>
            </c:ext>
          </c:extLst>
        </c:ser>
        <c:ser>
          <c:idx val="2"/>
          <c:order val="2"/>
          <c:tx>
            <c:strRef>
              <c:f>'2_GradientRadial'!$Q$1</c:f>
              <c:strCache>
                <c:ptCount val="1"/>
                <c:pt idx="0">
                  <c:v>Gradient Radial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'2_GradientRadial'!$J$11:$O$11</c:f>
              <c:numCache>
                <c:formatCode>0%</c:formatCode>
                <c:ptCount val="6"/>
                <c:pt idx="0">
                  <c:v>0.9601946041574525</c:v>
                </c:pt>
                <c:pt idx="1">
                  <c:v>0.99393151278716951</c:v>
                </c:pt>
                <c:pt idx="2">
                  <c:v>1</c:v>
                </c:pt>
                <c:pt idx="3">
                  <c:v>0.92586304470854552</c:v>
                </c:pt>
                <c:pt idx="4">
                  <c:v>0.97562540089801153</c:v>
                </c:pt>
                <c:pt idx="5">
                  <c:v>0.89033787788974506</c:v>
                </c:pt>
              </c:numCache>
            </c:numRef>
          </c:val>
          <c:extLst>
            <c:ext xmlns:c16="http://schemas.microsoft.com/office/drawing/2014/chart" uri="{C3380CC4-5D6E-409C-BE32-E72D297353CC}">
              <c16:uniqueId val="{00000002-02C2-4548-8381-0DF45BD888CA}"/>
            </c:ext>
          </c:extLst>
        </c:ser>
        <c:ser>
          <c:idx val="3"/>
          <c:order val="3"/>
          <c:tx>
            <c:strRef>
              <c:f>'3_SegmentedRadial'!$Q$1</c:f>
              <c:strCache>
                <c:ptCount val="1"/>
                <c:pt idx="0">
                  <c:v>Segmented Radial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'3_SegmentedRadial'!$J$11:$O$11</c:f>
              <c:numCache>
                <c:formatCode>0%</c:formatCode>
                <c:ptCount val="6"/>
                <c:pt idx="0">
                  <c:v>0.97390535161432989</c:v>
                </c:pt>
                <c:pt idx="1">
                  <c:v>0.99436497615951447</c:v>
                </c:pt>
                <c:pt idx="2">
                  <c:v>1</c:v>
                </c:pt>
                <c:pt idx="3">
                  <c:v>0.91228070175438591</c:v>
                </c:pt>
                <c:pt idx="4">
                  <c:v>0.96343810134701735</c:v>
                </c:pt>
                <c:pt idx="5">
                  <c:v>0.91286307053941906</c:v>
                </c:pt>
              </c:numCache>
            </c:numRef>
          </c:val>
          <c:extLst>
            <c:ext xmlns:c16="http://schemas.microsoft.com/office/drawing/2014/chart" uri="{C3380CC4-5D6E-409C-BE32-E72D297353CC}">
              <c16:uniqueId val="{00000003-02C2-4548-8381-0DF45BD888CA}"/>
            </c:ext>
          </c:extLst>
        </c:ser>
        <c:ser>
          <c:idx val="4"/>
          <c:order val="4"/>
          <c:tx>
            <c:strRef>
              <c:f>'4_GradientRing'!$Q$1</c:f>
              <c:strCache>
                <c:ptCount val="1"/>
                <c:pt idx="0">
                  <c:v>Gradient Ring</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'4_GradientRing'!$J$11:$O$11</c:f>
              <c:numCache>
                <c:formatCode>0%</c:formatCode>
                <c:ptCount val="6"/>
                <c:pt idx="0">
                  <c:v>0.90667846085802739</c:v>
                </c:pt>
                <c:pt idx="1">
                  <c:v>0.9774599046380581</c:v>
                </c:pt>
                <c:pt idx="2">
                  <c:v>0.99953249181860682</c:v>
                </c:pt>
                <c:pt idx="3">
                  <c:v>0.93774759479343517</c:v>
                </c:pt>
                <c:pt idx="4">
                  <c:v>0.9788325849903784</c:v>
                </c:pt>
                <c:pt idx="5">
                  <c:v>0.93835210432720806</c:v>
                </c:pt>
              </c:numCache>
            </c:numRef>
          </c:val>
          <c:extLst>
            <c:ext xmlns:c16="http://schemas.microsoft.com/office/drawing/2014/chart" uri="{C3380CC4-5D6E-409C-BE32-E72D297353CC}">
              <c16:uniqueId val="{00000004-02C2-4548-8381-0DF45BD888CA}"/>
            </c:ext>
          </c:extLst>
        </c:ser>
        <c:ser>
          <c:idx val="5"/>
          <c:order val="5"/>
          <c:tx>
            <c:strRef>
              <c:f>'5_SegmentedRing'!$Q$1</c:f>
              <c:strCache>
                <c:ptCount val="1"/>
                <c:pt idx="0">
                  <c:v>Segmented Ring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'0_Foreground'!$A$8:$A$13</c:f>
              <c:strCache>
                <c:ptCount val="6"/>
                <c:pt idx="0">
                  <c:v>bending</c:v>
                </c:pt>
                <c:pt idx="1">
                  <c:v>crawling</c:v>
                </c:pt>
                <c:pt idx="2">
                  <c:v>empty</c:v>
                </c:pt>
                <c:pt idx="3">
                  <c:v>lying</c:v>
                </c:pt>
                <c:pt idx="4">
                  <c:v>sitting</c:v>
                </c:pt>
                <c:pt idx="5">
                  <c:v>standing</c:v>
                </c:pt>
              </c:strCache>
            </c:strRef>
          </c:cat>
          <c:val>
            <c:numRef>
              <c:f>'5_SegmentedRing'!$J$11:$O$11</c:f>
              <c:numCache>
                <c:formatCode>0%</c:formatCode>
                <c:ptCount val="6"/>
                <c:pt idx="0">
                  <c:v>0.94471472799646172</c:v>
                </c:pt>
                <c:pt idx="1">
                  <c:v>0.98916341569137411</c:v>
                </c:pt>
                <c:pt idx="2">
                  <c:v>0.99953249181860682</c:v>
                </c:pt>
                <c:pt idx="3">
                  <c:v>0.94623655913978499</c:v>
                </c:pt>
                <c:pt idx="4">
                  <c:v>0.96343810134701735</c:v>
                </c:pt>
                <c:pt idx="5">
                  <c:v>0.86484884410195617</c:v>
                </c:pt>
              </c:numCache>
            </c:numRef>
          </c:val>
          <c:extLst>
            <c:ext xmlns:c16="http://schemas.microsoft.com/office/drawing/2014/chart" uri="{C3380CC4-5D6E-409C-BE32-E72D297353CC}">
              <c16:uniqueId val="{00000005-02C2-4548-8381-0DF45BD888CA}"/>
            </c:ext>
          </c:extLst>
        </c:ser>
        <c:dLbls>
          <c:showLegendKey val="0"/>
          <c:showVal val="0"/>
          <c:showCatName val="0"/>
          <c:showSerName val="0"/>
          <c:showPercent val="0"/>
          <c:showBubbleSize val="0"/>
        </c:dLbls>
        <c:axId val="992431232"/>
        <c:axId val="992427624"/>
      </c:radarChart>
      <c:catAx>
        <c:axId val="99243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27624"/>
        <c:crosses val="autoZero"/>
        <c:auto val="1"/>
        <c:lblAlgn val="ctr"/>
        <c:lblOffset val="100"/>
        <c:noMultiLvlLbl val="0"/>
      </c:catAx>
      <c:valAx>
        <c:axId val="99242762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4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'0_Foreground'!$I$10</c:f>
              <c:strCache>
                <c:ptCount val="1"/>
                <c:pt idx="0">
                  <c:v>Sensitivty (Recall)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'0_Foreground'!$J$10:$O$10</c:f>
              <c:numCache>
                <c:formatCode>0%</c:formatCode>
                <c:ptCount val="6"/>
                <c:pt idx="0">
                  <c:v>7.2289156626506021E-2</c:v>
                </c:pt>
                <c:pt idx="1">
                  <c:v>2.7027027027027029E-2</c:v>
                </c:pt>
                <c:pt idx="2">
                  <c:v>0.43414634146341463</c:v>
                </c:pt>
                <c:pt idx="3">
                  <c:v>0.95667244367417681</c:v>
                </c:pt>
                <c:pt idx="4">
                  <c:v>0.52101910828025477</c:v>
                </c:pt>
                <c:pt idx="5">
                  <c:v>0.9056316590563166</c:v>
                </c:pt>
              </c:numCache>
            </c:numRef>
          </c:val>
          <c:extLst>
            <c:ext xmlns:c16="http://schemas.microsoft.com/office/drawing/2014/chart" uri="{C3380CC4-5D6E-409C-BE32-E72D297353CC}">
              <c16:uniqueId val="{00000000-F20C-483B-9FAF-C7DA334AB9AD}"/>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Precision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'0_Foreground'!$I$12</c:f>
              <c:strCache>
                <c:ptCount val="1"/>
                <c:pt idx="0">
                  <c:v>Precision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'0_Foreground'!$J$12:$O$12</c:f>
              <c:numCache>
                <c:formatCode>0%</c:formatCode>
                <c:ptCount val="6"/>
                <c:pt idx="0">
                  <c:v>9.2307692307692313E-2</c:v>
                </c:pt>
                <c:pt idx="1">
                  <c:v>5.5555555555555552E-2</c:v>
                </c:pt>
                <c:pt idx="2">
                  <c:v>1</c:v>
                </c:pt>
                <c:pt idx="3">
                  <c:v>0.69521410579345089</c:v>
                </c:pt>
                <c:pt idx="4">
                  <c:v>0.80990099009900995</c:v>
                </c:pt>
                <c:pt idx="5">
                  <c:v>0.68155784650630014</c:v>
                </c:pt>
              </c:numCache>
            </c:numRef>
          </c:val>
          <c:extLst>
            <c:ext xmlns:c16="http://schemas.microsoft.com/office/drawing/2014/chart" uri="{C3380CC4-5D6E-409C-BE32-E72D297353CC}">
              <c16:uniqueId val="{00000000-A303-47FF-B28A-63B66C037AC9}"/>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'1_ColouredJoint'!$I$10</c:f>
              <c:strCache>
                <c:ptCount val="1"/>
                <c:pt idx="0">
                  <c:v>Sensitivty (Recall)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'1_ColouredJoint'!$J$10:$O$10</c:f>
              <c:numCache>
                <c:formatCode>0%</c:formatCode>
                <c:ptCount val="6"/>
                <c:pt idx="0">
                  <c:v>0.27710843373493976</c:v>
                </c:pt>
                <c:pt idx="1">
                  <c:v>0.32432432432432434</c:v>
                </c:pt>
                <c:pt idx="2">
                  <c:v>0.42926829268292682</c:v>
                </c:pt>
                <c:pt idx="3">
                  <c:v>0.98266897746967075</c:v>
                </c:pt>
                <c:pt idx="4">
                  <c:v>0.58980891719745221</c:v>
                </c:pt>
                <c:pt idx="5">
                  <c:v>0.9482496194824962</c:v>
                </c:pt>
              </c:numCache>
            </c:numRef>
          </c:val>
          <c:extLst>
            <c:ext xmlns:c16="http://schemas.microsoft.com/office/drawing/2014/chart" uri="{C3380CC4-5D6E-409C-BE32-E72D297353CC}">
              <c16:uniqueId val="{00000000-E235-47A6-8172-79A7E751F672}"/>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Precision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'1_ColouredJoint'!$I$12</c:f>
              <c:strCache>
                <c:ptCount val="1"/>
                <c:pt idx="0">
                  <c:v>Precision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'1_ColouredJoint'!$J$12:$O$12</c:f>
              <c:numCache>
                <c:formatCode>0%</c:formatCode>
                <c:ptCount val="6"/>
                <c:pt idx="0">
                  <c:v>0.26436781609195403</c:v>
                </c:pt>
                <c:pt idx="1">
                  <c:v>0.29268292682926828</c:v>
                </c:pt>
                <c:pt idx="2">
                  <c:v>1</c:v>
                </c:pt>
                <c:pt idx="3">
                  <c:v>0.73161290322580641</c:v>
                </c:pt>
                <c:pt idx="4">
                  <c:v>0.90962671905697445</c:v>
                </c:pt>
                <c:pt idx="5">
                  <c:v>0.73815165876777256</c:v>
                </c:pt>
              </c:numCache>
            </c:numRef>
          </c:val>
          <c:extLst>
            <c:ext xmlns:c16="http://schemas.microsoft.com/office/drawing/2014/chart" uri="{C3380CC4-5D6E-409C-BE32-E72D297353CC}">
              <c16:uniqueId val="{00000000-8023-4D92-9D56-70499A923111}"/>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'2_GradientRadial'!$I$10</c:f>
              <c:strCache>
                <c:ptCount val="1"/>
                <c:pt idx="0">
                  <c:v>Sensitivty (Recall)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'2_GradientRadial'!$J$10:$O$10</c:f>
              <c:numCache>
                <c:formatCode>0%</c:formatCode>
                <c:ptCount val="6"/>
                <c:pt idx="0">
                  <c:v>0.36144578313253012</c:v>
                </c:pt>
                <c:pt idx="1">
                  <c:v>0.24324324324324326</c:v>
                </c:pt>
                <c:pt idx="2">
                  <c:v>0.72682926829268291</c:v>
                </c:pt>
                <c:pt idx="3">
                  <c:v>0.98786828422876949</c:v>
                </c:pt>
                <c:pt idx="4">
                  <c:v>0.64585987261146494</c:v>
                </c:pt>
                <c:pt idx="5">
                  <c:v>0.9452054794520548</c:v>
                </c:pt>
              </c:numCache>
            </c:numRef>
          </c:val>
          <c:extLst>
            <c:ext xmlns:c16="http://schemas.microsoft.com/office/drawing/2014/chart" uri="{C3380CC4-5D6E-409C-BE32-E72D297353CC}">
              <c16:uniqueId val="{00000000-DF8B-4C0C-8ABF-A15CC2BC925C}"/>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'2_GradientRadial'!$I$12</c:f>
              <c:strCache>
                <c:ptCount val="1"/>
                <c:pt idx="0">
                  <c:v>Precision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'2_GradientRadial'!$J$12:$O$12</c:f>
              <c:numCache>
                <c:formatCode>0%</c:formatCode>
                <c:ptCount val="6"/>
                <c:pt idx="0">
                  <c:v>0.25</c:v>
                </c:pt>
                <c:pt idx="1">
                  <c:v>0.39130434782608697</c:v>
                </c:pt>
                <c:pt idx="2">
                  <c:v>1</c:v>
                </c:pt>
                <c:pt idx="3">
                  <c:v>0.81312410841654781</c:v>
                </c:pt>
                <c:pt idx="4">
                  <c:v>0.93027522935779816</c:v>
                </c:pt>
                <c:pt idx="5">
                  <c:v>0.77047146401985112</c:v>
                </c:pt>
              </c:numCache>
            </c:numRef>
          </c:val>
          <c:extLst>
            <c:ext xmlns:c16="http://schemas.microsoft.com/office/drawing/2014/chart" uri="{C3380CC4-5D6E-409C-BE32-E72D297353CC}">
              <c16:uniqueId val="{00000000-E816-45ED-86C7-25721B573185}"/>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'3_SegmentedRadial'!$I$10</c:f>
              <c:strCache>
                <c:ptCount val="1"/>
                <c:pt idx="0">
                  <c:v>Sensitivty (Recall)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'3_SegmentedRadial'!$J$10:$O$10</c:f>
              <c:numCache>
                <c:formatCode>0%</c:formatCode>
                <c:ptCount val="6"/>
                <c:pt idx="0">
                  <c:v>0.36144578313253012</c:v>
                </c:pt>
                <c:pt idx="1">
                  <c:v>8.1081081081081086E-2</c:v>
                </c:pt>
                <c:pt idx="2">
                  <c:v>0.63414634146341464</c:v>
                </c:pt>
                <c:pt idx="3">
                  <c:v>0.98266897746967075</c:v>
                </c:pt>
                <c:pt idx="4">
                  <c:v>0.70318471337579613</c:v>
                </c:pt>
                <c:pt idx="5">
                  <c:v>0.9604261796042618</c:v>
                </c:pt>
              </c:numCache>
            </c:numRef>
          </c:val>
          <c:extLst>
            <c:ext xmlns:c16="http://schemas.microsoft.com/office/drawing/2014/chart" uri="{C3380CC4-5D6E-409C-BE32-E72D297353CC}">
              <c16:uniqueId val="{00000000-90F7-45E8-B279-C8E54EF25027}"/>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'3_SegmentedRadial'!$I$12</c:f>
              <c:strCache>
                <c:ptCount val="1"/>
                <c:pt idx="0">
                  <c:v>Precision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'3_SegmentedRadial'!$J$12:$O$12</c:f>
              <c:numCache>
                <c:formatCode>0%</c:formatCode>
                <c:ptCount val="6"/>
                <c:pt idx="0">
                  <c:v>0.33707865168539325</c:v>
                </c:pt>
                <c:pt idx="1">
                  <c:v>0.1875</c:v>
                </c:pt>
                <c:pt idx="2">
                  <c:v>1</c:v>
                </c:pt>
                <c:pt idx="3">
                  <c:v>0.78531855955678675</c:v>
                </c:pt>
                <c:pt idx="4">
                  <c:v>0.90640394088669951</c:v>
                </c:pt>
                <c:pt idx="5">
                  <c:v>0.81105398457583544</c:v>
                </c:pt>
              </c:numCache>
            </c:numRef>
          </c:val>
          <c:extLst>
            <c:ext xmlns:c16="http://schemas.microsoft.com/office/drawing/2014/chart" uri="{C3380CC4-5D6E-409C-BE32-E72D297353CC}">
              <c16:uniqueId val="{00000000-C237-430B-A9C8-B1976E498896}"/>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'4_GradientRing'!$I$10</c:f>
              <c:strCache>
                <c:ptCount val="1"/>
                <c:pt idx="0">
                  <c:v>Sensitivty (Recall)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'4_GradientRing'!$J$10:$O$10</c:f>
              <c:numCache>
                <c:formatCode>0%</c:formatCode>
                <c:ptCount val="6"/>
                <c:pt idx="0">
                  <c:v>0.54216867469879515</c:v>
                </c:pt>
                <c:pt idx="1">
                  <c:v>0.64864864864864868</c:v>
                </c:pt>
                <c:pt idx="2">
                  <c:v>0.77073170731707319</c:v>
                </c:pt>
                <c:pt idx="3">
                  <c:v>0.97227036395147315</c:v>
                </c:pt>
                <c:pt idx="4">
                  <c:v>0.54904458598726114</c:v>
                </c:pt>
                <c:pt idx="5">
                  <c:v>0.93455098934550984</c:v>
                </c:pt>
              </c:numCache>
            </c:numRef>
          </c:val>
          <c:extLst>
            <c:ext xmlns:c16="http://schemas.microsoft.com/office/drawing/2014/chart" uri="{C3380CC4-5D6E-409C-BE32-E72D297353CC}">
              <c16:uniqueId val="{00000000-1540-46CF-ACE7-7920BEFF0798}"/>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Precision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'4_GradientRing'!$I$12</c:f>
              <c:strCache>
                <c:ptCount val="1"/>
                <c:pt idx="0">
                  <c:v>Precision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'4_GradientRing'!$J$12:$O$12</c:f>
              <c:numCache>
                <c:formatCode>0%</c:formatCode>
                <c:ptCount val="6"/>
                <c:pt idx="0">
                  <c:v>0.17578125</c:v>
                </c:pt>
                <c:pt idx="1">
                  <c:v>0.31578947368421051</c:v>
                </c:pt>
                <c:pt idx="2">
                  <c:v>0.99371069182389937</c:v>
                </c:pt>
                <c:pt idx="3">
                  <c:v>0.83606557377049184</c:v>
                </c:pt>
                <c:pt idx="4">
                  <c:v>0.92887931034482762</c:v>
                </c:pt>
                <c:pt idx="5">
                  <c:v>0.85515320334261835</c:v>
                </c:pt>
              </c:numCache>
            </c:numRef>
          </c:val>
          <c:extLst>
            <c:ext xmlns:c16="http://schemas.microsoft.com/office/drawing/2014/chart" uri="{C3380CC4-5D6E-409C-BE32-E72D297353CC}">
              <c16:uniqueId val="{00000000-0B22-4A9E-B735-334D69834EA7}"/>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'5_SegmentedRing'!$I$10</c:f>
              <c:strCache>
                <c:ptCount val="1"/>
                <c:pt idx="0">
                  <c:v>Sensitivty (Recall)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'5_SegmentedRing'!$J$10:$O$10</c:f>
              <c:numCache>
                <c:formatCode>0%</c:formatCode>
                <c:ptCount val="6"/>
                <c:pt idx="0">
                  <c:v>0.39759036144578314</c:v>
                </c:pt>
                <c:pt idx="1">
                  <c:v>0.45945945945945948</c:v>
                </c:pt>
                <c:pt idx="2">
                  <c:v>0.6634146341463415</c:v>
                </c:pt>
                <c:pt idx="3">
                  <c:v>0.878682842287695</c:v>
                </c:pt>
                <c:pt idx="4">
                  <c:v>0.64203821656050952</c:v>
                </c:pt>
                <c:pt idx="5">
                  <c:v>0.93759512937595124</c:v>
                </c:pt>
              </c:numCache>
            </c:numRef>
          </c:val>
          <c:extLst>
            <c:ext xmlns:c16="http://schemas.microsoft.com/office/drawing/2014/chart" uri="{C3380CC4-5D6E-409C-BE32-E72D297353CC}">
              <c16:uniqueId val="{00000000-2E2B-4E8C-BCAB-8125211E590B}"/>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ZA"/>
              <a:t>Precision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'5_SegmentedRing'!$I$12</c:f>
              <c:strCache>
                <c:ptCount val="1"/>
                <c:pt idx="0">
                  <c:v>Precision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'0_Foreground'!$J$4:$O$4</c:f>
              <c:strCache>
                <c:ptCount val="6"/>
                <c:pt idx="0">
                  <c:v>bending</c:v>
                </c:pt>
                <c:pt idx="1">
                  <c:v>crawling</c:v>
                </c:pt>
                <c:pt idx="2">
                  <c:v>empty</c:v>
                </c:pt>
                <c:pt idx="3">
                  <c:v>lying</c:v>
                </c:pt>
                <c:pt idx="4">
                  <c:v>sitting</c:v>
                </c:pt>
                <c:pt idx="5">
                  <c:v>standing</c:v>
                </c:pt>
              </c:strCache>
            </c:strRef>
          </c:cat>
          <c:val>
            <c:numRef>
              <c:f>'5_SegmentedRing'!$J$12:$O$12</c:f>
              <c:numCache>
                <c:formatCode>0%</c:formatCode>
                <c:ptCount val="6"/>
                <c:pt idx="0">
                  <c:v>0.20886075949367089</c:v>
                </c:pt>
                <c:pt idx="1">
                  <c:v>0.40476190476190477</c:v>
                </c:pt>
                <c:pt idx="2">
                  <c:v>0.99270072992700731</c:v>
                </c:pt>
                <c:pt idx="3">
                  <c:v>0.84219269102990035</c:v>
                </c:pt>
                <c:pt idx="4">
                  <c:v>0.89839572192513373</c:v>
                </c:pt>
                <c:pt idx="5">
                  <c:v>0.72985781990521326</c:v>
                </c:pt>
              </c:numCache>
            </c:numRef>
          </c:val>
          <c:extLst>
            <c:ext xmlns:c16="http://schemas.microsoft.com/office/drawing/2014/chart" uri="{C3380CC4-5D6E-409C-BE32-E72D297353CC}">
              <c16:uniqueId val="{00000000-2635-43E8-8AB9-34C515AE0EB4}"/>
            </c:ext>
          </c:extLst>
        </c:ser>
        <c:dLbls>
          <c:showLegendKey val="0"/>
          <c:showVal val="0"/>
          <c:showCatName val="0"/>
          <c:showSerName val="0"/>
          <c:showPercent val="0"/>
          <c:showBubbleSize val="0"/>
        </c:dLbls>
        <c:gapWidth val="100"/>
        <c:overlap val="-24"/>
        <c:axId val="319903936"/>
        <c:axId val="319901968"/>
      </c:barChart>
      <c:catAx>
        <c:axId val="3199039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1968"/>
        <c:crosses val="autoZero"/>
        <c:auto val="1"/>
        <c:lblAlgn val="ctr"/>
        <c:lblOffset val="100"/>
        <c:noMultiLvlLbl val="0"/>
      </c:catAx>
      <c:valAx>
        <c:axId val="319901968"/>
        <c:scaling>
          <c:orientation val="minMax"/>
          <c:max val="1"/>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990393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Reversed" id="26">
  <a:schemeClr val="accent6"/>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7.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6" Type="http://schemas.openxmlformats.org/officeDocument/2006/relationships/image" Target="../media/image1.png"/><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5" Type="http://schemas.openxmlformats.org/officeDocument/2006/relationships/chart" Target="../charts/chart1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 Id="rId14" Type="http://schemas.openxmlformats.org/officeDocument/2006/relationships/chart" Target="../charts/chart18.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1.xml"/><Relationship Id="rId5" Type="http://schemas.openxmlformats.org/officeDocument/2006/relationships/image" Target="../media/image4.png"/><Relationship Id="rId4" Type="http://schemas.openxmlformats.org/officeDocument/2006/relationships/chart" Target="../charts/chart2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image" Target="../media/image2.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chart" Target="../charts/chart24.xml"/><Relationship Id="rId1" Type="http://schemas.openxmlformats.org/officeDocument/2006/relationships/image" Target="../media/image2.png"/><Relationship Id="rId5" Type="http://schemas.openxmlformats.org/officeDocument/2006/relationships/image" Target="../media/image7.png"/><Relationship Id="rId4" Type="http://schemas.openxmlformats.org/officeDocument/2006/relationships/chart" Target="../charts/chart25.xml"/></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chart" Target="../charts/chart26.xml"/><Relationship Id="rId1" Type="http://schemas.openxmlformats.org/officeDocument/2006/relationships/image" Target="../media/image2.png"/><Relationship Id="rId5" Type="http://schemas.openxmlformats.org/officeDocument/2006/relationships/image" Target="../media/image9.png"/><Relationship Id="rId4" Type="http://schemas.openxmlformats.org/officeDocument/2006/relationships/chart" Target="../charts/chart27.xml"/></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chart" Target="../charts/chart28.xml"/><Relationship Id="rId1" Type="http://schemas.openxmlformats.org/officeDocument/2006/relationships/image" Target="../media/image2.png"/><Relationship Id="rId5" Type="http://schemas.openxmlformats.org/officeDocument/2006/relationships/image" Target="../media/image11.png"/><Relationship Id="rId4" Type="http://schemas.openxmlformats.org/officeDocument/2006/relationships/chart" Target="../charts/chart29.xml"/></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chart" Target="../charts/chart30.xml"/><Relationship Id="rId1" Type="http://schemas.openxmlformats.org/officeDocument/2006/relationships/image" Target="../media/image2.png"/><Relationship Id="rId5" Type="http://schemas.openxmlformats.org/officeDocument/2006/relationships/image" Target="../media/image13.png"/><Relationship Id="rId4" Type="http://schemas.openxmlformats.org/officeDocument/2006/relationships/chart" Target="../charts/chart31.xml"/></Relationships>
</file>

<file path=xl/drawings/_rels/drawing9.xml.rels><?xml version="1.0" encoding="UTF-8" standalone="yes"?>
<Relationships xmlns="http://schemas.openxmlformats.org/package/2006/relationships"><Relationship Id="rId1"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xdr:from>
      <xdr:col>0</xdr:col>
      <xdr:colOff>169545</xdr:colOff>
      <xdr:row>0</xdr:row>
      <xdr:rowOff>131445</xdr:rowOff>
    </xdr:from>
    <xdr:to>
      <xdr:col>7</xdr:col>
      <xdr:colOff>520065</xdr:colOff>
      <xdr:row>17</xdr:row>
      <xdr:rowOff>20955</xdr:rowOff>
    </xdr:to>
    <xdr:graphicFrame macro="">
      <xdr:nvGraphicFramePr>
        <xdr:cNvPr id="2" name="Chart 1">
          <a:extLst>
            <a:ext uri="{FF2B5EF4-FFF2-40B4-BE49-F238E27FC236}">
              <a16:creationId xmlns:a16="http://schemas.microsoft.com/office/drawing/2014/main" id="{17F5ACDF-2115-4D36-B23A-75CAF1AD83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640080</xdr:colOff>
      <xdr:row>0</xdr:row>
      <xdr:rowOff>140970</xdr:rowOff>
    </xdr:from>
    <xdr:to>
      <xdr:col>16</xdr:col>
      <xdr:colOff>400050</xdr:colOff>
      <xdr:row>17</xdr:row>
      <xdr:rowOff>30480</xdr:rowOff>
    </xdr:to>
    <xdr:graphicFrame macro="">
      <xdr:nvGraphicFramePr>
        <xdr:cNvPr id="3" name="Chart 2">
          <a:extLst>
            <a:ext uri="{FF2B5EF4-FFF2-40B4-BE49-F238E27FC236}">
              <a16:creationId xmlns:a16="http://schemas.microsoft.com/office/drawing/2014/main" id="{A5951383-DF34-4921-A894-ADF6F872DA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179070</xdr:colOff>
      <xdr:row>17</xdr:row>
      <xdr:rowOff>144780</xdr:rowOff>
    </xdr:from>
    <xdr:to>
      <xdr:col>7</xdr:col>
      <xdr:colOff>529590</xdr:colOff>
      <xdr:row>34</xdr:row>
      <xdr:rowOff>26670</xdr:rowOff>
    </xdr:to>
    <xdr:graphicFrame macro="">
      <xdr:nvGraphicFramePr>
        <xdr:cNvPr id="5" name="Chart 4">
          <a:extLst>
            <a:ext uri="{FF2B5EF4-FFF2-40B4-BE49-F238E27FC236}">
              <a16:creationId xmlns:a16="http://schemas.microsoft.com/office/drawing/2014/main" id="{E3935164-43EB-42F5-9206-C509D50EB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649605</xdr:colOff>
      <xdr:row>17</xdr:row>
      <xdr:rowOff>120015</xdr:rowOff>
    </xdr:from>
    <xdr:to>
      <xdr:col>16</xdr:col>
      <xdr:colOff>409575</xdr:colOff>
      <xdr:row>34</xdr:row>
      <xdr:rowOff>1905</xdr:rowOff>
    </xdr:to>
    <xdr:graphicFrame macro="">
      <xdr:nvGraphicFramePr>
        <xdr:cNvPr id="6" name="Chart 5">
          <a:extLst>
            <a:ext uri="{FF2B5EF4-FFF2-40B4-BE49-F238E27FC236}">
              <a16:creationId xmlns:a16="http://schemas.microsoft.com/office/drawing/2014/main" id="{CC710071-FB1E-429F-813A-26C7EAF5F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220980</xdr:colOff>
      <xdr:row>1</xdr:row>
      <xdr:rowOff>19050</xdr:rowOff>
    </xdr:from>
    <xdr:to>
      <xdr:col>7</xdr:col>
      <xdr:colOff>525780</xdr:colOff>
      <xdr:row>16</xdr:row>
      <xdr:rowOff>19050</xdr:rowOff>
    </xdr:to>
    <xdr:graphicFrame macro="">
      <xdr:nvGraphicFramePr>
        <xdr:cNvPr id="2" name="Chart 1">
          <a:extLst>
            <a:ext uri="{FF2B5EF4-FFF2-40B4-BE49-F238E27FC236}">
              <a16:creationId xmlns:a16="http://schemas.microsoft.com/office/drawing/2014/main" id="{7D9CF28B-90F9-49CC-8C34-B0ECE20818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60960</xdr:colOff>
      <xdr:row>0</xdr:row>
      <xdr:rowOff>175260</xdr:rowOff>
    </xdr:from>
    <xdr:to>
      <xdr:col>15</xdr:col>
      <xdr:colOff>365760</xdr:colOff>
      <xdr:row>15</xdr:row>
      <xdr:rowOff>175260</xdr:rowOff>
    </xdr:to>
    <xdr:graphicFrame macro="">
      <xdr:nvGraphicFramePr>
        <xdr:cNvPr id="3" name="Chart 2">
          <a:extLst>
            <a:ext uri="{FF2B5EF4-FFF2-40B4-BE49-F238E27FC236}">
              <a16:creationId xmlns:a16="http://schemas.microsoft.com/office/drawing/2014/main" id="{D3370AF7-E0D4-4A24-AD8A-291126F53B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205740</xdr:colOff>
      <xdr:row>16</xdr:row>
      <xdr:rowOff>167640</xdr:rowOff>
    </xdr:from>
    <xdr:to>
      <xdr:col>7</xdr:col>
      <xdr:colOff>510540</xdr:colOff>
      <xdr:row>31</xdr:row>
      <xdr:rowOff>167640</xdr:rowOff>
    </xdr:to>
    <xdr:graphicFrame macro="">
      <xdr:nvGraphicFramePr>
        <xdr:cNvPr id="4" name="Chart 3">
          <a:extLst>
            <a:ext uri="{FF2B5EF4-FFF2-40B4-BE49-F238E27FC236}">
              <a16:creationId xmlns:a16="http://schemas.microsoft.com/office/drawing/2014/main" id="{5B4EA88D-65BA-49E9-9FC2-94EBE5AAFF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17</xdr:row>
      <xdr:rowOff>0</xdr:rowOff>
    </xdr:from>
    <xdr:to>
      <xdr:col>15</xdr:col>
      <xdr:colOff>304800</xdr:colOff>
      <xdr:row>32</xdr:row>
      <xdr:rowOff>0</xdr:rowOff>
    </xdr:to>
    <xdr:graphicFrame macro="">
      <xdr:nvGraphicFramePr>
        <xdr:cNvPr id="6" name="Chart 5">
          <a:extLst>
            <a:ext uri="{FF2B5EF4-FFF2-40B4-BE49-F238E27FC236}">
              <a16:creationId xmlns:a16="http://schemas.microsoft.com/office/drawing/2014/main" id="{40F8BCCB-95EA-40B3-A437-B7D74F502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213360</xdr:colOff>
      <xdr:row>49</xdr:row>
      <xdr:rowOff>15240</xdr:rowOff>
    </xdr:from>
    <xdr:to>
      <xdr:col>7</xdr:col>
      <xdr:colOff>518160</xdr:colOff>
      <xdr:row>67</xdr:row>
      <xdr:rowOff>99060</xdr:rowOff>
    </xdr:to>
    <xdr:graphicFrame macro="">
      <xdr:nvGraphicFramePr>
        <xdr:cNvPr id="8" name="Chart 7">
          <a:extLst>
            <a:ext uri="{FF2B5EF4-FFF2-40B4-BE49-F238E27FC236}">
              <a16:creationId xmlns:a16="http://schemas.microsoft.com/office/drawing/2014/main" id="{771D6001-BBCC-40E8-80E9-500445262A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49</xdr:row>
      <xdr:rowOff>0</xdr:rowOff>
    </xdr:from>
    <xdr:to>
      <xdr:col>15</xdr:col>
      <xdr:colOff>304800</xdr:colOff>
      <xdr:row>67</xdr:row>
      <xdr:rowOff>83820</xdr:rowOff>
    </xdr:to>
    <xdr:graphicFrame macro="">
      <xdr:nvGraphicFramePr>
        <xdr:cNvPr id="9" name="Chart 8">
          <a:extLst>
            <a:ext uri="{FF2B5EF4-FFF2-40B4-BE49-F238E27FC236}">
              <a16:creationId xmlns:a16="http://schemas.microsoft.com/office/drawing/2014/main" id="{1169D35E-E5B4-4425-A06F-242C705DDA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198120</xdr:colOff>
      <xdr:row>68</xdr:row>
      <xdr:rowOff>175260</xdr:rowOff>
    </xdr:from>
    <xdr:to>
      <xdr:col>7</xdr:col>
      <xdr:colOff>502920</xdr:colOff>
      <xdr:row>83</xdr:row>
      <xdr:rowOff>175260</xdr:rowOff>
    </xdr:to>
    <xdr:graphicFrame macro="">
      <xdr:nvGraphicFramePr>
        <xdr:cNvPr id="10" name="Chart 9">
          <a:extLst>
            <a:ext uri="{FF2B5EF4-FFF2-40B4-BE49-F238E27FC236}">
              <a16:creationId xmlns:a16="http://schemas.microsoft.com/office/drawing/2014/main" id="{E1F6B603-7FA3-4E3E-A0F5-B9FA5A408E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38100</xdr:colOff>
      <xdr:row>69</xdr:row>
      <xdr:rowOff>0</xdr:rowOff>
    </xdr:from>
    <xdr:to>
      <xdr:col>15</xdr:col>
      <xdr:colOff>342900</xdr:colOff>
      <xdr:row>84</xdr:row>
      <xdr:rowOff>0</xdr:rowOff>
    </xdr:to>
    <xdr:graphicFrame macro="">
      <xdr:nvGraphicFramePr>
        <xdr:cNvPr id="12" name="Chart 11">
          <a:extLst>
            <a:ext uri="{FF2B5EF4-FFF2-40B4-BE49-F238E27FC236}">
              <a16:creationId xmlns:a16="http://schemas.microsoft.com/office/drawing/2014/main" id="{A95BD112-87A9-4A23-84B1-AB48F7FE22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198120</xdr:colOff>
      <xdr:row>85</xdr:row>
      <xdr:rowOff>41910</xdr:rowOff>
    </xdr:from>
    <xdr:to>
      <xdr:col>7</xdr:col>
      <xdr:colOff>502920</xdr:colOff>
      <xdr:row>100</xdr:row>
      <xdr:rowOff>41910</xdr:rowOff>
    </xdr:to>
    <xdr:graphicFrame macro="">
      <xdr:nvGraphicFramePr>
        <xdr:cNvPr id="7" name="Chart 6">
          <a:extLst>
            <a:ext uri="{FF2B5EF4-FFF2-40B4-BE49-F238E27FC236}">
              <a16:creationId xmlns:a16="http://schemas.microsoft.com/office/drawing/2014/main" id="{248A9429-6C0B-4EC9-9DF8-5405B20F9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182880</xdr:colOff>
      <xdr:row>100</xdr:row>
      <xdr:rowOff>152400</xdr:rowOff>
    </xdr:from>
    <xdr:to>
      <xdr:col>7</xdr:col>
      <xdr:colOff>487680</xdr:colOff>
      <xdr:row>115</xdr:row>
      <xdr:rowOff>152400</xdr:rowOff>
    </xdr:to>
    <xdr:graphicFrame macro="">
      <xdr:nvGraphicFramePr>
        <xdr:cNvPr id="14" name="Chart 13">
          <a:extLst>
            <a:ext uri="{FF2B5EF4-FFF2-40B4-BE49-F238E27FC236}">
              <a16:creationId xmlns:a16="http://schemas.microsoft.com/office/drawing/2014/main" id="{68E2FD5E-1A0E-4815-BFE2-DC6E73169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121920</xdr:colOff>
      <xdr:row>100</xdr:row>
      <xdr:rowOff>129540</xdr:rowOff>
    </xdr:from>
    <xdr:to>
      <xdr:col>15</xdr:col>
      <xdr:colOff>426720</xdr:colOff>
      <xdr:row>115</xdr:row>
      <xdr:rowOff>129540</xdr:rowOff>
    </xdr:to>
    <xdr:graphicFrame macro="">
      <xdr:nvGraphicFramePr>
        <xdr:cNvPr id="15" name="Chart 14">
          <a:extLst>
            <a:ext uri="{FF2B5EF4-FFF2-40B4-BE49-F238E27FC236}">
              <a16:creationId xmlns:a16="http://schemas.microsoft.com/office/drawing/2014/main" id="{DE740DC4-C1B8-43B0-AA0D-68E1F3113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184785</xdr:colOff>
      <xdr:row>117</xdr:row>
      <xdr:rowOff>173355</xdr:rowOff>
    </xdr:from>
    <xdr:to>
      <xdr:col>7</xdr:col>
      <xdr:colOff>489585</xdr:colOff>
      <xdr:row>132</xdr:row>
      <xdr:rowOff>173355</xdr:rowOff>
    </xdr:to>
    <xdr:graphicFrame macro="">
      <xdr:nvGraphicFramePr>
        <xdr:cNvPr id="16" name="Chart 15">
          <a:extLst>
            <a:ext uri="{FF2B5EF4-FFF2-40B4-BE49-F238E27FC236}">
              <a16:creationId xmlns:a16="http://schemas.microsoft.com/office/drawing/2014/main" id="{3D6BD176-F4C0-4747-BD3D-95CDC141FD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581025</xdr:colOff>
      <xdr:row>0</xdr:row>
      <xdr:rowOff>104775</xdr:rowOff>
    </xdr:from>
    <xdr:to>
      <xdr:col>27</xdr:col>
      <xdr:colOff>581025</xdr:colOff>
      <xdr:row>15</xdr:row>
      <xdr:rowOff>104775</xdr:rowOff>
    </xdr:to>
    <xdr:graphicFrame macro="">
      <xdr:nvGraphicFramePr>
        <xdr:cNvPr id="17" name="Chart 16">
          <a:extLst>
            <a:ext uri="{FF2B5EF4-FFF2-40B4-BE49-F238E27FC236}">
              <a16:creationId xmlns:a16="http://schemas.microsoft.com/office/drawing/2014/main" id="{97B8B3ED-CD6E-492B-8855-D5481064A9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590550</xdr:colOff>
      <xdr:row>16</xdr:row>
      <xdr:rowOff>161925</xdr:rowOff>
    </xdr:from>
    <xdr:to>
      <xdr:col>27</xdr:col>
      <xdr:colOff>571500</xdr:colOff>
      <xdr:row>31</xdr:row>
      <xdr:rowOff>161925</xdr:rowOff>
    </xdr:to>
    <xdr:graphicFrame macro="">
      <xdr:nvGraphicFramePr>
        <xdr:cNvPr id="18" name="Chart 17">
          <a:extLst>
            <a:ext uri="{FF2B5EF4-FFF2-40B4-BE49-F238E27FC236}">
              <a16:creationId xmlns:a16="http://schemas.microsoft.com/office/drawing/2014/main" id="{F348843A-0F20-4417-87F3-6706C2827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219075</xdr:colOff>
      <xdr:row>32</xdr:row>
      <xdr:rowOff>95250</xdr:rowOff>
    </xdr:from>
    <xdr:to>
      <xdr:col>7</xdr:col>
      <xdr:colOff>523875</xdr:colOff>
      <xdr:row>47</xdr:row>
      <xdr:rowOff>95250</xdr:rowOff>
    </xdr:to>
    <xdr:graphicFrame macro="">
      <xdr:nvGraphicFramePr>
        <xdr:cNvPr id="20" name="Chart 19">
          <a:extLst>
            <a:ext uri="{FF2B5EF4-FFF2-40B4-BE49-F238E27FC236}">
              <a16:creationId xmlns:a16="http://schemas.microsoft.com/office/drawing/2014/main" id="{D601EA46-1826-40AE-9966-5A912F23B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28</xdr:col>
      <xdr:colOff>323850</xdr:colOff>
      <xdr:row>34</xdr:row>
      <xdr:rowOff>76200</xdr:rowOff>
    </xdr:from>
    <xdr:to>
      <xdr:col>32</xdr:col>
      <xdr:colOff>188595</xdr:colOff>
      <xdr:row>44</xdr:row>
      <xdr:rowOff>169545</xdr:rowOff>
    </xdr:to>
    <xdr:pic>
      <xdr:nvPicPr>
        <xdr:cNvPr id="21" name="Picture 20" descr="Image for post">
          <a:extLst>
            <a:ext uri="{FF2B5EF4-FFF2-40B4-BE49-F238E27FC236}">
              <a16:creationId xmlns:a16="http://schemas.microsoft.com/office/drawing/2014/main" id="{1D657620-D73B-4EB0-BE14-8C11C795ADB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9221450" y="6553200"/>
          <a:ext cx="2303145" cy="1998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283845</xdr:colOff>
      <xdr:row>25</xdr:row>
      <xdr:rowOff>51435</xdr:rowOff>
    </xdr:from>
    <xdr:to>
      <xdr:col>21</xdr:col>
      <xdr:colOff>148590</xdr:colOff>
      <xdr:row>35</xdr:row>
      <xdr:rowOff>144780</xdr:rowOff>
    </xdr:to>
    <xdr:pic>
      <xdr:nvPicPr>
        <xdr:cNvPr id="2" name="Picture 1" descr="Image for post">
          <a:extLst>
            <a:ext uri="{FF2B5EF4-FFF2-40B4-BE49-F238E27FC236}">
              <a16:creationId xmlns:a16="http://schemas.microsoft.com/office/drawing/2014/main" id="{071B00AA-E969-44FB-928C-0CC37B1244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9470" y="4813935"/>
          <a:ext cx="2303145" cy="1998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253365</xdr:colOff>
      <xdr:row>37</xdr:row>
      <xdr:rowOff>57966</xdr:rowOff>
    </xdr:from>
    <xdr:to>
      <xdr:col>21</xdr:col>
      <xdr:colOff>586740</xdr:colOff>
      <xdr:row>51</xdr:row>
      <xdr:rowOff>144780</xdr:rowOff>
    </xdr:to>
    <xdr:pic>
      <xdr:nvPicPr>
        <xdr:cNvPr id="3" name="Picture 2" descr="overlay">
          <a:extLst>
            <a:ext uri="{FF2B5EF4-FFF2-40B4-BE49-F238E27FC236}">
              <a16:creationId xmlns:a16="http://schemas.microsoft.com/office/drawing/2014/main" id="{70996FDE-A7C0-40E0-A6DF-91CBAACACB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968990" y="7106466"/>
          <a:ext cx="2771775" cy="27538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417587</xdr:colOff>
      <xdr:row>25</xdr:row>
      <xdr:rowOff>59054</xdr:rowOff>
    </xdr:from>
    <xdr:to>
      <xdr:col>16</xdr:col>
      <xdr:colOff>259271</xdr:colOff>
      <xdr:row>44</xdr:row>
      <xdr:rowOff>152400</xdr:rowOff>
    </xdr:to>
    <xdr:pic>
      <xdr:nvPicPr>
        <xdr:cNvPr id="5" name="Picture 4">
          <a:extLst>
            <a:ext uri="{FF2B5EF4-FFF2-40B4-BE49-F238E27FC236}">
              <a16:creationId xmlns:a16="http://schemas.microsoft.com/office/drawing/2014/main" id="{EAFDEF0B-6795-4CAB-93A6-783C6108ED8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6256412" y="4612004"/>
          <a:ext cx="4108884" cy="3712846"/>
        </a:xfrm>
        <a:prstGeom prst="rect">
          <a:avLst/>
        </a:prstGeom>
      </xdr:spPr>
    </xdr:pic>
    <xdr:clientData/>
  </xdr:twoCellAnchor>
  <xdr:twoCellAnchor>
    <xdr:from>
      <xdr:col>17</xdr:col>
      <xdr:colOff>17145</xdr:colOff>
      <xdr:row>0</xdr:row>
      <xdr:rowOff>1</xdr:rowOff>
    </xdr:from>
    <xdr:to>
      <xdr:col>23</xdr:col>
      <xdr:colOff>9525</xdr:colOff>
      <xdr:row>12</xdr:row>
      <xdr:rowOff>9526</xdr:rowOff>
    </xdr:to>
    <xdr:graphicFrame macro="">
      <xdr:nvGraphicFramePr>
        <xdr:cNvPr id="8" name="Chart 7">
          <a:extLst>
            <a:ext uri="{FF2B5EF4-FFF2-40B4-BE49-F238E27FC236}">
              <a16:creationId xmlns:a16="http://schemas.microsoft.com/office/drawing/2014/main" id="{2F3BD761-DA75-48F6-9FA9-DDF3BA4DF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295275</xdr:colOff>
      <xdr:row>52</xdr:row>
      <xdr:rowOff>57150</xdr:rowOff>
    </xdr:from>
    <xdr:to>
      <xdr:col>22</xdr:col>
      <xdr:colOff>0</xdr:colOff>
      <xdr:row>59</xdr:row>
      <xdr:rowOff>38100</xdr:rowOff>
    </xdr:to>
    <xdr:pic>
      <xdr:nvPicPr>
        <xdr:cNvPr id="9" name="Picture 8" descr="Negative Predictive Power. Figure 1">
          <a:extLst>
            <a:ext uri="{FF2B5EF4-FFF2-40B4-BE49-F238E27FC236}">
              <a16:creationId xmlns:a16="http://schemas.microsoft.com/office/drawing/2014/main" id="{25B176B2-D1F4-4DCD-8A3F-4E9DEA15075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353300" y="9963150"/>
          <a:ext cx="6410325" cy="131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19050</xdr:colOff>
      <xdr:row>12</xdr:row>
      <xdr:rowOff>19050</xdr:rowOff>
    </xdr:from>
    <xdr:to>
      <xdr:col>23</xdr:col>
      <xdr:colOff>11430</xdr:colOff>
      <xdr:row>24</xdr:row>
      <xdr:rowOff>47625</xdr:rowOff>
    </xdr:to>
    <xdr:graphicFrame macro="">
      <xdr:nvGraphicFramePr>
        <xdr:cNvPr id="7" name="Chart 6">
          <a:extLst>
            <a:ext uri="{FF2B5EF4-FFF2-40B4-BE49-F238E27FC236}">
              <a16:creationId xmlns:a16="http://schemas.microsoft.com/office/drawing/2014/main" id="{42819BE4-F11E-44DD-80F5-FD490FA4F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167640</xdr:colOff>
      <xdr:row>26</xdr:row>
      <xdr:rowOff>162741</xdr:rowOff>
    </xdr:from>
    <xdr:to>
      <xdr:col>21</xdr:col>
      <xdr:colOff>502920</xdr:colOff>
      <xdr:row>41</xdr:row>
      <xdr:rowOff>55245</xdr:rowOff>
    </xdr:to>
    <xdr:pic>
      <xdr:nvPicPr>
        <xdr:cNvPr id="7" name="Picture 6" descr="overlay">
          <a:extLst>
            <a:ext uri="{FF2B5EF4-FFF2-40B4-BE49-F238E27FC236}">
              <a16:creationId xmlns:a16="http://schemas.microsoft.com/office/drawing/2014/main" id="{98EE93D0-D632-43FD-94DD-3FCCD87EF9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42320" y="4734741"/>
          <a:ext cx="2771775" cy="2639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609599</xdr:colOff>
      <xdr:row>0</xdr:row>
      <xdr:rowOff>0</xdr:rowOff>
    </xdr:from>
    <xdr:to>
      <xdr:col>22</xdr:col>
      <xdr:colOff>600074</xdr:colOff>
      <xdr:row>11</xdr:row>
      <xdr:rowOff>180975</xdr:rowOff>
    </xdr:to>
    <xdr:graphicFrame macro="">
      <xdr:nvGraphicFramePr>
        <xdr:cNvPr id="11" name="Chart 10">
          <a:extLst>
            <a:ext uri="{FF2B5EF4-FFF2-40B4-BE49-F238E27FC236}">
              <a16:creationId xmlns:a16="http://schemas.microsoft.com/office/drawing/2014/main" id="{4429D32F-873A-4EF1-AF0B-DDC9687CC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12</xdr:row>
      <xdr:rowOff>0</xdr:rowOff>
    </xdr:from>
    <xdr:to>
      <xdr:col>22</xdr:col>
      <xdr:colOff>600075</xdr:colOff>
      <xdr:row>24</xdr:row>
      <xdr:rowOff>19050</xdr:rowOff>
    </xdr:to>
    <xdr:graphicFrame macro="">
      <xdr:nvGraphicFramePr>
        <xdr:cNvPr id="8" name="Chart 7">
          <a:extLst>
            <a:ext uri="{FF2B5EF4-FFF2-40B4-BE49-F238E27FC236}">
              <a16:creationId xmlns:a16="http://schemas.microsoft.com/office/drawing/2014/main" id="{9A2FC50D-C63D-482B-8DA1-4BC1B7AF57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25</xdr:row>
      <xdr:rowOff>0</xdr:rowOff>
    </xdr:from>
    <xdr:to>
      <xdr:col>16</xdr:col>
      <xdr:colOff>533399</xdr:colOff>
      <xdr:row>44</xdr:row>
      <xdr:rowOff>167548</xdr:rowOff>
    </xdr:to>
    <xdr:pic>
      <xdr:nvPicPr>
        <xdr:cNvPr id="6" name="Picture 5">
          <a:extLst>
            <a:ext uri="{FF2B5EF4-FFF2-40B4-BE49-F238E27FC236}">
              <a16:creationId xmlns:a16="http://schemas.microsoft.com/office/drawing/2014/main" id="{DFE716A8-810A-43AC-AC2F-D53A160EC2C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6486525" y="4772025"/>
          <a:ext cx="4190999" cy="37870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17</xdr:col>
      <xdr:colOff>167640</xdr:colOff>
      <xdr:row>26</xdr:row>
      <xdr:rowOff>162741</xdr:rowOff>
    </xdr:from>
    <xdr:to>
      <xdr:col>21</xdr:col>
      <xdr:colOff>502920</xdr:colOff>
      <xdr:row>41</xdr:row>
      <xdr:rowOff>55245</xdr:rowOff>
    </xdr:to>
    <xdr:pic>
      <xdr:nvPicPr>
        <xdr:cNvPr id="8" name="Picture 7" descr="overlay">
          <a:extLst>
            <a:ext uri="{FF2B5EF4-FFF2-40B4-BE49-F238E27FC236}">
              <a16:creationId xmlns:a16="http://schemas.microsoft.com/office/drawing/2014/main" id="{0861D190-812D-4586-B928-86A6D1C4D5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42320" y="4734741"/>
          <a:ext cx="2771775" cy="2639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0</xdr:colOff>
      <xdr:row>0</xdr:row>
      <xdr:rowOff>0</xdr:rowOff>
    </xdr:from>
    <xdr:to>
      <xdr:col>23</xdr:col>
      <xdr:colOff>0</xdr:colOff>
      <xdr:row>11</xdr:row>
      <xdr:rowOff>180975</xdr:rowOff>
    </xdr:to>
    <xdr:graphicFrame macro="">
      <xdr:nvGraphicFramePr>
        <xdr:cNvPr id="13" name="Chart 12">
          <a:extLst>
            <a:ext uri="{FF2B5EF4-FFF2-40B4-BE49-F238E27FC236}">
              <a16:creationId xmlns:a16="http://schemas.microsoft.com/office/drawing/2014/main" id="{7AB35811-5F5E-43EF-96BB-A49BA203F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137160</xdr:colOff>
      <xdr:row>1</xdr:row>
      <xdr:rowOff>45720</xdr:rowOff>
    </xdr:from>
    <xdr:to>
      <xdr:col>7</xdr:col>
      <xdr:colOff>476250</xdr:colOff>
      <xdr:row>4</xdr:row>
      <xdr:rowOff>151228</xdr:rowOff>
    </xdr:to>
    <xdr:pic>
      <xdr:nvPicPr>
        <xdr:cNvPr id="15" name="Picture 14">
          <a:extLst>
            <a:ext uri="{FF2B5EF4-FFF2-40B4-BE49-F238E27FC236}">
              <a16:creationId xmlns:a16="http://schemas.microsoft.com/office/drawing/2014/main" id="{EE693B21-80F5-43C7-907A-6E0515A0A88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94760" y="228600"/>
          <a:ext cx="944880" cy="654148"/>
        </a:xfrm>
        <a:prstGeom prst="rect">
          <a:avLst/>
        </a:prstGeom>
      </xdr:spPr>
    </xdr:pic>
    <xdr:clientData/>
  </xdr:twoCellAnchor>
  <xdr:twoCellAnchor>
    <xdr:from>
      <xdr:col>17</xdr:col>
      <xdr:colOff>0</xdr:colOff>
      <xdr:row>12</xdr:row>
      <xdr:rowOff>0</xdr:rowOff>
    </xdr:from>
    <xdr:to>
      <xdr:col>23</xdr:col>
      <xdr:colOff>0</xdr:colOff>
      <xdr:row>24</xdr:row>
      <xdr:rowOff>19050</xdr:rowOff>
    </xdr:to>
    <xdr:graphicFrame macro="">
      <xdr:nvGraphicFramePr>
        <xdr:cNvPr id="9" name="Chart 8">
          <a:extLst>
            <a:ext uri="{FF2B5EF4-FFF2-40B4-BE49-F238E27FC236}">
              <a16:creationId xmlns:a16="http://schemas.microsoft.com/office/drawing/2014/main" id="{88128E2C-BA39-459B-BB37-6F7A02820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0</xdr:colOff>
      <xdr:row>25</xdr:row>
      <xdr:rowOff>0</xdr:rowOff>
    </xdr:from>
    <xdr:to>
      <xdr:col>16</xdr:col>
      <xdr:colOff>558800</xdr:colOff>
      <xdr:row>45</xdr:row>
      <xdr:rowOff>0</xdr:rowOff>
    </xdr:to>
    <xdr:pic>
      <xdr:nvPicPr>
        <xdr:cNvPr id="7" name="Picture 6">
          <a:extLst>
            <a:ext uri="{FF2B5EF4-FFF2-40B4-BE49-F238E27FC236}">
              <a16:creationId xmlns:a16="http://schemas.microsoft.com/office/drawing/2014/main" id="{CDACAEA6-7551-487B-AB78-022A0DB94F3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486525" y="4772025"/>
          <a:ext cx="4216400" cy="3810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167640</xdr:colOff>
      <xdr:row>26</xdr:row>
      <xdr:rowOff>162741</xdr:rowOff>
    </xdr:from>
    <xdr:to>
      <xdr:col>21</xdr:col>
      <xdr:colOff>504825</xdr:colOff>
      <xdr:row>41</xdr:row>
      <xdr:rowOff>59055</xdr:rowOff>
    </xdr:to>
    <xdr:pic>
      <xdr:nvPicPr>
        <xdr:cNvPr id="7" name="Picture 6" descr="overlay">
          <a:extLst>
            <a:ext uri="{FF2B5EF4-FFF2-40B4-BE49-F238E27FC236}">
              <a16:creationId xmlns:a16="http://schemas.microsoft.com/office/drawing/2014/main" id="{06A0CE97-3FA7-4276-B1C4-0D08A694B1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42320" y="4734741"/>
          <a:ext cx="2771775" cy="2639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609599</xdr:colOff>
      <xdr:row>0</xdr:row>
      <xdr:rowOff>0</xdr:rowOff>
    </xdr:from>
    <xdr:to>
      <xdr:col>22</xdr:col>
      <xdr:colOff>600074</xdr:colOff>
      <xdr:row>11</xdr:row>
      <xdr:rowOff>171450</xdr:rowOff>
    </xdr:to>
    <xdr:graphicFrame macro="">
      <xdr:nvGraphicFramePr>
        <xdr:cNvPr id="11" name="Chart 10">
          <a:extLst>
            <a:ext uri="{FF2B5EF4-FFF2-40B4-BE49-F238E27FC236}">
              <a16:creationId xmlns:a16="http://schemas.microsoft.com/office/drawing/2014/main" id="{338537B2-6B63-4896-AE31-ED28EE24A5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128694</xdr:colOff>
      <xdr:row>1</xdr:row>
      <xdr:rowOff>53340</xdr:rowOff>
    </xdr:from>
    <xdr:to>
      <xdr:col>7</xdr:col>
      <xdr:colOff>483870</xdr:colOff>
      <xdr:row>4</xdr:row>
      <xdr:rowOff>167640</xdr:rowOff>
    </xdr:to>
    <xdr:pic>
      <xdr:nvPicPr>
        <xdr:cNvPr id="13" name="Picture 12">
          <a:extLst>
            <a:ext uri="{FF2B5EF4-FFF2-40B4-BE49-F238E27FC236}">
              <a16:creationId xmlns:a16="http://schemas.microsoft.com/office/drawing/2014/main" id="{83F0418E-5620-447E-B8EB-676EE1887D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86294" y="236220"/>
          <a:ext cx="968586" cy="670560"/>
        </a:xfrm>
        <a:prstGeom prst="rect">
          <a:avLst/>
        </a:prstGeom>
      </xdr:spPr>
    </xdr:pic>
    <xdr:clientData/>
  </xdr:twoCellAnchor>
  <xdr:twoCellAnchor>
    <xdr:from>
      <xdr:col>17</xdr:col>
      <xdr:colOff>0</xdr:colOff>
      <xdr:row>12</xdr:row>
      <xdr:rowOff>0</xdr:rowOff>
    </xdr:from>
    <xdr:to>
      <xdr:col>22</xdr:col>
      <xdr:colOff>600075</xdr:colOff>
      <xdr:row>24</xdr:row>
      <xdr:rowOff>9525</xdr:rowOff>
    </xdr:to>
    <xdr:graphicFrame macro="">
      <xdr:nvGraphicFramePr>
        <xdr:cNvPr id="8" name="Chart 7">
          <a:extLst>
            <a:ext uri="{FF2B5EF4-FFF2-40B4-BE49-F238E27FC236}">
              <a16:creationId xmlns:a16="http://schemas.microsoft.com/office/drawing/2014/main" id="{7F558D84-06C7-43F2-A3D5-0D8006F7F6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0</xdr:colOff>
      <xdr:row>25</xdr:row>
      <xdr:rowOff>12151</xdr:rowOff>
    </xdr:from>
    <xdr:to>
      <xdr:col>16</xdr:col>
      <xdr:colOff>548259</xdr:colOff>
      <xdr:row>44</xdr:row>
      <xdr:rowOff>168824</xdr:rowOff>
    </xdr:to>
    <xdr:pic>
      <xdr:nvPicPr>
        <xdr:cNvPr id="9" name="Picture 8">
          <a:extLst>
            <a:ext uri="{FF2B5EF4-FFF2-40B4-BE49-F238E27FC236}">
              <a16:creationId xmlns:a16="http://schemas.microsoft.com/office/drawing/2014/main" id="{D4537478-C858-4381-8B5A-E1F1B209ECE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6432176" y="4785857"/>
          <a:ext cx="4178965" cy="377617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17</xdr:col>
      <xdr:colOff>167640</xdr:colOff>
      <xdr:row>26</xdr:row>
      <xdr:rowOff>162741</xdr:rowOff>
    </xdr:from>
    <xdr:to>
      <xdr:col>21</xdr:col>
      <xdr:colOff>502920</xdr:colOff>
      <xdr:row>41</xdr:row>
      <xdr:rowOff>55245</xdr:rowOff>
    </xdr:to>
    <xdr:pic>
      <xdr:nvPicPr>
        <xdr:cNvPr id="7" name="Picture 6" descr="overlay">
          <a:extLst>
            <a:ext uri="{FF2B5EF4-FFF2-40B4-BE49-F238E27FC236}">
              <a16:creationId xmlns:a16="http://schemas.microsoft.com/office/drawing/2014/main" id="{AC67F55A-C5FF-4428-BCED-584F583FF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42320" y="4734741"/>
          <a:ext cx="2771775" cy="2639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609599</xdr:colOff>
      <xdr:row>0</xdr:row>
      <xdr:rowOff>0</xdr:rowOff>
    </xdr:from>
    <xdr:to>
      <xdr:col>23</xdr:col>
      <xdr:colOff>0</xdr:colOff>
      <xdr:row>11</xdr:row>
      <xdr:rowOff>180975</xdr:rowOff>
    </xdr:to>
    <xdr:graphicFrame macro="">
      <xdr:nvGraphicFramePr>
        <xdr:cNvPr id="11" name="Chart 10">
          <a:extLst>
            <a:ext uri="{FF2B5EF4-FFF2-40B4-BE49-F238E27FC236}">
              <a16:creationId xmlns:a16="http://schemas.microsoft.com/office/drawing/2014/main" id="{1A191B5B-5B55-4C59-A60A-0D63E57F2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124460</xdr:colOff>
      <xdr:row>1</xdr:row>
      <xdr:rowOff>53340</xdr:rowOff>
    </xdr:from>
    <xdr:to>
      <xdr:col>7</xdr:col>
      <xdr:colOff>494453</xdr:colOff>
      <xdr:row>5</xdr:row>
      <xdr:rowOff>0</xdr:rowOff>
    </xdr:to>
    <xdr:pic>
      <xdr:nvPicPr>
        <xdr:cNvPr id="13" name="Picture 12">
          <a:extLst>
            <a:ext uri="{FF2B5EF4-FFF2-40B4-BE49-F238E27FC236}">
              <a16:creationId xmlns:a16="http://schemas.microsoft.com/office/drawing/2014/main" id="{1CFABC28-51BB-48C5-BA9F-0686F17C6F8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82060" y="236220"/>
          <a:ext cx="979593" cy="678180"/>
        </a:xfrm>
        <a:prstGeom prst="rect">
          <a:avLst/>
        </a:prstGeom>
      </xdr:spPr>
    </xdr:pic>
    <xdr:clientData/>
  </xdr:twoCellAnchor>
  <xdr:twoCellAnchor>
    <xdr:from>
      <xdr:col>17</xdr:col>
      <xdr:colOff>0</xdr:colOff>
      <xdr:row>12</xdr:row>
      <xdr:rowOff>0</xdr:rowOff>
    </xdr:from>
    <xdr:to>
      <xdr:col>23</xdr:col>
      <xdr:colOff>1</xdr:colOff>
      <xdr:row>24</xdr:row>
      <xdr:rowOff>19050</xdr:rowOff>
    </xdr:to>
    <xdr:graphicFrame macro="">
      <xdr:nvGraphicFramePr>
        <xdr:cNvPr id="8" name="Chart 7">
          <a:extLst>
            <a:ext uri="{FF2B5EF4-FFF2-40B4-BE49-F238E27FC236}">
              <a16:creationId xmlns:a16="http://schemas.microsoft.com/office/drawing/2014/main" id="{70A55C73-D3DA-4CF4-962F-044C03BBF7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609599</xdr:colOff>
      <xdr:row>25</xdr:row>
      <xdr:rowOff>12150</xdr:rowOff>
    </xdr:from>
    <xdr:to>
      <xdr:col>16</xdr:col>
      <xdr:colOff>581024</xdr:colOff>
      <xdr:row>45</xdr:row>
      <xdr:rowOff>7803</xdr:rowOff>
    </xdr:to>
    <xdr:pic>
      <xdr:nvPicPr>
        <xdr:cNvPr id="9" name="Picture 8">
          <a:extLst>
            <a:ext uri="{FF2B5EF4-FFF2-40B4-BE49-F238E27FC236}">
              <a16:creationId xmlns:a16="http://schemas.microsoft.com/office/drawing/2014/main" id="{844B8DCC-0341-4143-BE05-1A74588D58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6476999" y="4784175"/>
          <a:ext cx="4238625" cy="380565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17</xdr:col>
      <xdr:colOff>167640</xdr:colOff>
      <xdr:row>26</xdr:row>
      <xdr:rowOff>162741</xdr:rowOff>
    </xdr:from>
    <xdr:to>
      <xdr:col>21</xdr:col>
      <xdr:colOff>510540</xdr:colOff>
      <xdr:row>41</xdr:row>
      <xdr:rowOff>59055</xdr:rowOff>
    </xdr:to>
    <xdr:pic>
      <xdr:nvPicPr>
        <xdr:cNvPr id="5" name="Picture 4" descr="overlay">
          <a:extLst>
            <a:ext uri="{FF2B5EF4-FFF2-40B4-BE49-F238E27FC236}">
              <a16:creationId xmlns:a16="http://schemas.microsoft.com/office/drawing/2014/main" id="{E7C8D193-4C35-4A79-8C47-98F3AB314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42320" y="4734741"/>
          <a:ext cx="2771775" cy="26395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0</xdr:colOff>
      <xdr:row>0</xdr:row>
      <xdr:rowOff>0</xdr:rowOff>
    </xdr:from>
    <xdr:to>
      <xdr:col>23</xdr:col>
      <xdr:colOff>0</xdr:colOff>
      <xdr:row>11</xdr:row>
      <xdr:rowOff>171450</xdr:rowOff>
    </xdr:to>
    <xdr:graphicFrame macro="">
      <xdr:nvGraphicFramePr>
        <xdr:cNvPr id="7" name="Chart 6">
          <a:extLst>
            <a:ext uri="{FF2B5EF4-FFF2-40B4-BE49-F238E27FC236}">
              <a16:creationId xmlns:a16="http://schemas.microsoft.com/office/drawing/2014/main" id="{19920593-8389-433F-A88A-AA4C8BBEBB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137160</xdr:colOff>
      <xdr:row>1</xdr:row>
      <xdr:rowOff>68580</xdr:rowOff>
    </xdr:from>
    <xdr:to>
      <xdr:col>7</xdr:col>
      <xdr:colOff>510540</xdr:colOff>
      <xdr:row>5</xdr:row>
      <xdr:rowOff>17585</xdr:rowOff>
    </xdr:to>
    <xdr:pic>
      <xdr:nvPicPr>
        <xdr:cNvPr id="9" name="Picture 8">
          <a:extLst>
            <a:ext uri="{FF2B5EF4-FFF2-40B4-BE49-F238E27FC236}">
              <a16:creationId xmlns:a16="http://schemas.microsoft.com/office/drawing/2014/main" id="{D3D390C0-4ECD-4AB5-8D2F-DDF331F4A7F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94760" y="251460"/>
          <a:ext cx="982980" cy="680525"/>
        </a:xfrm>
        <a:prstGeom prst="rect">
          <a:avLst/>
        </a:prstGeom>
      </xdr:spPr>
    </xdr:pic>
    <xdr:clientData/>
  </xdr:twoCellAnchor>
  <xdr:twoCellAnchor>
    <xdr:from>
      <xdr:col>17</xdr:col>
      <xdr:colOff>0</xdr:colOff>
      <xdr:row>12</xdr:row>
      <xdr:rowOff>0</xdr:rowOff>
    </xdr:from>
    <xdr:to>
      <xdr:col>23</xdr:col>
      <xdr:colOff>0</xdr:colOff>
      <xdr:row>24</xdr:row>
      <xdr:rowOff>9525</xdr:rowOff>
    </xdr:to>
    <xdr:graphicFrame macro="">
      <xdr:nvGraphicFramePr>
        <xdr:cNvPr id="8" name="Chart 7">
          <a:extLst>
            <a:ext uri="{FF2B5EF4-FFF2-40B4-BE49-F238E27FC236}">
              <a16:creationId xmlns:a16="http://schemas.microsoft.com/office/drawing/2014/main" id="{FA478841-ECAD-4766-A802-CE4055506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0</xdr:colOff>
      <xdr:row>25</xdr:row>
      <xdr:rowOff>0</xdr:rowOff>
    </xdr:from>
    <xdr:to>
      <xdr:col>17</xdr:col>
      <xdr:colOff>1905</xdr:colOff>
      <xdr:row>45</xdr:row>
      <xdr:rowOff>47625</xdr:rowOff>
    </xdr:to>
    <xdr:pic>
      <xdr:nvPicPr>
        <xdr:cNvPr id="10" name="Picture 9">
          <a:extLst>
            <a:ext uri="{FF2B5EF4-FFF2-40B4-BE49-F238E27FC236}">
              <a16:creationId xmlns:a16="http://schemas.microsoft.com/office/drawing/2014/main" id="{4287D5DD-1D0E-451D-94AB-4CF0EA8863A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477000" y="4772025"/>
          <a:ext cx="4269105" cy="38576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371476</xdr:colOff>
      <xdr:row>2</xdr:row>
      <xdr:rowOff>38100</xdr:rowOff>
    </xdr:from>
    <xdr:to>
      <xdr:col>8</xdr:col>
      <xdr:colOff>113466</xdr:colOff>
      <xdr:row>9</xdr:row>
      <xdr:rowOff>76200</xdr:rowOff>
    </xdr:to>
    <xdr:pic>
      <xdr:nvPicPr>
        <xdr:cNvPr id="2" name="Picture 1">
          <a:extLst>
            <a:ext uri="{FF2B5EF4-FFF2-40B4-BE49-F238E27FC236}">
              <a16:creationId xmlns:a16="http://schemas.microsoft.com/office/drawing/2014/main" id="{460A5A14-33C8-46CD-BE4D-18C9E9428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6" y="400050"/>
          <a:ext cx="4618790" cy="130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835B55-B68D-431A-BFE3-E68C0B09CBBD}" autoFormatId="16" applyNumberFormats="0" applyBorderFormats="0" applyFontFormats="0" applyPatternFormats="0" applyAlignmentFormats="0" applyWidthHeightFormats="0">
  <queryTableRefresh nextId="12">
    <queryTableFields count="8">
      <queryTableField id="1" name="dataset" tableColumnId="1"/>
      <queryTableField id="2" name="fold" tableColumnId="2"/>
      <queryTableField id="3" name="step" tableColumnId="3"/>
      <queryTableField id="4" name="val_loss" tableColumnId="4"/>
      <queryTableField id="5" name="val_acc" tableColumnId="5"/>
      <queryTableField id="6" name="loss" tableColumnId="6"/>
      <queryTableField id="7" name="acc" tableColumnId="7"/>
      <queryTableField id="8" name="lr" tableColumnId="8"/>
    </queryTableFields>
    <queryTableDeletedFields count="3">
      <deletedField name="Column1"/>
      <deletedField name="Column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4FC50B-8660-4EC3-A6FE-9C28A6F43844}" name="scalars" displayName="scalars" ref="A37:H1806" tableType="queryTable" totalsRowCount="1">
  <autoFilter ref="A37:H1805" xr:uid="{388CDC1F-B958-429F-83B6-B9C69CCD07C2}"/>
  <tableColumns count="8">
    <tableColumn id="1" xr3:uid="{48B150EF-4B59-4102-8909-EDD16E4531DB}" uniqueName="1" name="dataset" totalsRowLabel="Total" queryTableFieldId="1" dataDxfId="5" totalsRowDxfId="4"/>
    <tableColumn id="2" xr3:uid="{B0428F7C-7940-477B-BC81-DEF39A152F69}" uniqueName="2" name="fold" queryTableFieldId="2" dataDxfId="3" totalsRowDxfId="2"/>
    <tableColumn id="3" xr3:uid="{5C34EB29-0079-43E4-8024-8B45F2CC2362}" uniqueName="3" name="step" queryTableFieldId="3"/>
    <tableColumn id="4" xr3:uid="{D2089680-8D96-4057-BA4F-DBCEAAD83974}" uniqueName="4" name="val_loss" totalsRowFunction="custom" queryTableFieldId="4">
      <totalsRowFormula>SUBTOTAL(101,D38:D1805)</totalsRowFormula>
    </tableColumn>
    <tableColumn id="5" xr3:uid="{87274E33-1775-4293-9D1D-D181AE2F87E8}" uniqueName="5" name="val_acc" totalsRowFunction="custom" queryTableFieldId="5">
      <totalsRowFormula>SUBTOTAL(101,E38:E1805)</totalsRowFormula>
    </tableColumn>
    <tableColumn id="6" xr3:uid="{65E87112-FB6E-442D-8D92-2ACE44ADC4F5}" uniqueName="6" name="loss" totalsRowFunction="custom" queryTableFieldId="6">
      <totalsRowFormula>SUBTOTAL(101,F38:F1805)</totalsRowFormula>
    </tableColumn>
    <tableColumn id="7" xr3:uid="{27939557-C127-4DF6-83F1-4312C34075BC}" uniqueName="7" name="acc" totalsRowFunction="custom" queryTableFieldId="7">
      <totalsRowFormula>SUBTOTAL(101,G38:G1805)</totalsRowFormula>
    </tableColumn>
    <tableColumn id="8" xr3:uid="{B0B4C650-AA81-4C92-8D73-DB19FB7BDA4C}" uniqueName="8" name="lr" totalsRowFunction="sum"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6A0CA-7968-48F4-B186-E617776C3B45}">
  <dimension ref="A1:F17"/>
  <sheetViews>
    <sheetView tabSelected="1" workbookViewId="0"/>
  </sheetViews>
  <sheetFormatPr defaultRowHeight="15" x14ac:dyDescent="0.25"/>
  <sheetData>
    <row r="1" spans="1:6" x14ac:dyDescent="0.25">
      <c r="A1" s="33" t="s">
        <v>39</v>
      </c>
      <c r="B1" s="33" t="s">
        <v>40</v>
      </c>
      <c r="D1" s="33" t="s">
        <v>83</v>
      </c>
      <c r="F1" t="s">
        <v>44</v>
      </c>
    </row>
    <row r="2" spans="1:6" x14ac:dyDescent="0.25">
      <c r="A2" t="s">
        <v>4</v>
      </c>
      <c r="B2">
        <v>37</v>
      </c>
      <c r="D2" t="s">
        <v>77</v>
      </c>
      <c r="F2" t="s">
        <v>52</v>
      </c>
    </row>
    <row r="3" spans="1:6" x14ac:dyDescent="0.25">
      <c r="A3" t="s">
        <v>3</v>
      </c>
      <c r="B3">
        <v>83</v>
      </c>
      <c r="D3" t="s">
        <v>78</v>
      </c>
    </row>
    <row r="4" spans="1:6" x14ac:dyDescent="0.25">
      <c r="A4" t="s">
        <v>5</v>
      </c>
      <c r="B4">
        <v>205</v>
      </c>
      <c r="D4" t="s">
        <v>79</v>
      </c>
    </row>
    <row r="5" spans="1:6" x14ac:dyDescent="0.25">
      <c r="A5" t="s">
        <v>6</v>
      </c>
      <c r="B5">
        <v>577</v>
      </c>
      <c r="D5" t="s">
        <v>80</v>
      </c>
    </row>
    <row r="6" spans="1:6" x14ac:dyDescent="0.25">
      <c r="A6" t="s">
        <v>8</v>
      </c>
      <c r="B6">
        <v>657</v>
      </c>
      <c r="D6" t="s">
        <v>81</v>
      </c>
    </row>
    <row r="7" spans="1:6" x14ac:dyDescent="0.25">
      <c r="A7" t="s">
        <v>7</v>
      </c>
      <c r="B7">
        <v>785</v>
      </c>
      <c r="D7" t="s">
        <v>82</v>
      </c>
    </row>
    <row r="8" spans="1:6" x14ac:dyDescent="0.25">
      <c r="B8">
        <f>SUM(B2:B7)</f>
        <v>2344</v>
      </c>
    </row>
    <row r="9" spans="1:6" x14ac:dyDescent="0.25">
      <c r="A9" s="37"/>
    </row>
    <row r="11" spans="1:6" x14ac:dyDescent="0.25">
      <c r="A11" s="37"/>
    </row>
    <row r="13" spans="1:6" x14ac:dyDescent="0.25">
      <c r="A13" s="37"/>
    </row>
    <row r="15" spans="1:6" x14ac:dyDescent="0.25">
      <c r="A15" s="37"/>
    </row>
    <row r="17" spans="1:1" x14ac:dyDescent="0.25">
      <c r="A17" s="3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2A89C-30D7-47B4-B956-8CBBB1914FBE}">
  <dimension ref="A37:X1806"/>
  <sheetViews>
    <sheetView workbookViewId="0"/>
  </sheetViews>
  <sheetFormatPr defaultRowHeight="15" x14ac:dyDescent="0.25"/>
  <cols>
    <col min="1" max="1" width="15.28515625" bestFit="1" customWidth="1"/>
    <col min="2" max="2" width="6.5703125" bestFit="1" customWidth="1"/>
    <col min="3" max="3" width="6.7109375" bestFit="1" customWidth="1"/>
    <col min="4" max="8" width="12" bestFit="1" customWidth="1"/>
    <col min="14" max="14" width="9.42578125" customWidth="1"/>
    <col min="15" max="15" width="9.140625" style="58" customWidth="1"/>
    <col min="17" max="17" width="8.85546875" style="55"/>
    <col min="22" max="22" width="8.85546875" style="55"/>
    <col min="24" max="24" width="8.85546875" style="55"/>
  </cols>
  <sheetData>
    <row r="37" spans="1:24" x14ac:dyDescent="0.25">
      <c r="A37" t="s">
        <v>53</v>
      </c>
      <c r="B37" t="s">
        <v>54</v>
      </c>
      <c r="C37" t="s">
        <v>55</v>
      </c>
      <c r="D37" t="s">
        <v>56</v>
      </c>
      <c r="E37" t="s">
        <v>57</v>
      </c>
      <c r="F37" t="s">
        <v>58</v>
      </c>
      <c r="G37" t="s">
        <v>59</v>
      </c>
      <c r="H37" t="s">
        <v>60</v>
      </c>
      <c r="J37" s="64" t="s">
        <v>87</v>
      </c>
      <c r="L37" s="74" t="s">
        <v>77</v>
      </c>
      <c r="M37" s="74"/>
      <c r="N37" s="54" t="s">
        <v>56</v>
      </c>
      <c r="O37" s="57" t="s">
        <v>57</v>
      </c>
      <c r="P37" s="54" t="s">
        <v>58</v>
      </c>
      <c r="Q37" s="56" t="s">
        <v>59</v>
      </c>
      <c r="S37" s="74" t="s">
        <v>78</v>
      </c>
      <c r="T37" s="74"/>
      <c r="U37" t="str">
        <f>scalars[[#Headers],[val_loss]]</f>
        <v>val_loss</v>
      </c>
      <c r="V37" s="55" t="str">
        <f>scalars[[#Headers],[val_acc]]</f>
        <v>val_acc</v>
      </c>
      <c r="W37" t="str">
        <f>scalars[[#Headers],[loss]]</f>
        <v>loss</v>
      </c>
      <c r="X37" s="55" t="str">
        <f>scalars[[#Headers],[acc]]</f>
        <v>acc</v>
      </c>
    </row>
    <row r="38" spans="1:24" x14ac:dyDescent="0.25">
      <c r="A38" t="s">
        <v>61</v>
      </c>
      <c r="B38" t="s">
        <v>62</v>
      </c>
      <c r="C38">
        <v>0</v>
      </c>
      <c r="D38">
        <v>0.80774545669555664</v>
      </c>
      <c r="E38">
        <v>0.70140475034713745</v>
      </c>
      <c r="F38">
        <v>0.96438568830490112</v>
      </c>
      <c r="G38">
        <v>0.67155289649963379</v>
      </c>
      <c r="H38">
        <v>1.4999999664723873E-2</v>
      </c>
      <c r="J38" s="65">
        <v>1</v>
      </c>
      <c r="L38" s="63" t="s">
        <v>61</v>
      </c>
      <c r="M38" s="53">
        <v>0</v>
      </c>
      <c r="N38" s="54">
        <f>AVERAGEIFS(scalars[val_loss],scalars[dataset],L38,scalars[step],M38)</f>
        <v>1.411189603805542</v>
      </c>
      <c r="O38" s="56">
        <f>AVERAGEIFS(scalars[val_acc],scalars[dataset],L38,scalars[step],M38)</f>
        <v>0.63600130081176753</v>
      </c>
      <c r="P38" s="54">
        <f>AVERAGEIFS(scalars[loss],scalars[dataset],L38,scalars[step],M38)</f>
        <v>1.2571551382541657</v>
      </c>
      <c r="Q38" s="56">
        <f>AVERAGEIFS(scalars[acc],scalars[dataset],L38,scalars[step],M38)</f>
        <v>0.61284470558166504</v>
      </c>
      <c r="S38" s="63" t="s">
        <v>72</v>
      </c>
      <c r="T38" s="53">
        <v>0</v>
      </c>
      <c r="U38">
        <f>AVERAGEIFS(scalars[val_loss],scalars[dataset],S38,scalars[step],T38)</f>
        <v>1.0610032439231873</v>
      </c>
      <c r="V38" s="55">
        <f>AVERAGEIFS(scalars[val_acc],scalars[dataset],S38,scalars[step],T38)</f>
        <v>0.6403789639472961</v>
      </c>
      <c r="W38">
        <f>AVERAGEIFS(scalars[loss],scalars[dataset],S38,scalars[step],T38)</f>
        <v>1.445325744152069</v>
      </c>
      <c r="X38" s="55">
        <f>AVERAGEIFS(scalars[acc],scalars[dataset],S38,scalars[step],T38)</f>
        <v>0.61864792704582217</v>
      </c>
    </row>
    <row r="39" spans="1:24" x14ac:dyDescent="0.25">
      <c r="A39" t="s">
        <v>61</v>
      </c>
      <c r="B39" t="s">
        <v>62</v>
      </c>
      <c r="C39">
        <v>1</v>
      </c>
      <c r="D39">
        <v>0.6246941089630127</v>
      </c>
      <c r="E39">
        <v>0.77491015195846558</v>
      </c>
      <c r="F39">
        <v>0.63534456491470337</v>
      </c>
      <c r="G39">
        <v>0.77469879388809204</v>
      </c>
      <c r="H39">
        <v>1.4999999664723873E-2</v>
      </c>
      <c r="J39" s="65">
        <v>2</v>
      </c>
      <c r="L39" s="63" t="s">
        <v>61</v>
      </c>
      <c r="M39" s="3">
        <v>1</v>
      </c>
      <c r="N39" s="54">
        <f>AVERAGEIFS(scalars[val_loss],scalars[dataset],L39,scalars[step],M39)</f>
        <v>1.3970607697963715</v>
      </c>
      <c r="O39" s="56">
        <f>AVERAGEIFS(scalars[val_acc],scalars[dataset],L39,scalars[step],M39)</f>
        <v>0.63364912867546086</v>
      </c>
      <c r="P39" s="54">
        <f>AVERAGEIFS(scalars[loss],scalars[dataset],L39,scalars[step],M39)</f>
        <v>0.70287892818450926</v>
      </c>
      <c r="Q39" s="56">
        <f>AVERAGEIFS(scalars[acc],scalars[dataset],L39,scalars[step],M39)</f>
        <v>0.74956493377685551</v>
      </c>
      <c r="S39" s="63" t="s">
        <v>72</v>
      </c>
      <c r="T39" s="3">
        <v>1</v>
      </c>
      <c r="U39">
        <f>AVERAGEIFS(scalars[val_loss],scalars[dataset],S39,scalars[step],T39)</f>
        <v>0.71979762315750118</v>
      </c>
      <c r="V39" s="55">
        <f>AVERAGEIFS(scalars[val_acc],scalars[dataset],S39,scalars[step],T39)</f>
        <v>0.76262658238410952</v>
      </c>
      <c r="W39">
        <f>AVERAGEIFS(scalars[loss],scalars[dataset],S39,scalars[step],T39)</f>
        <v>0.62529469132423399</v>
      </c>
      <c r="X39" s="55">
        <f>AVERAGEIFS(scalars[acc],scalars[dataset],S39,scalars[step],T39)</f>
        <v>0.77801874279975891</v>
      </c>
    </row>
    <row r="40" spans="1:24" x14ac:dyDescent="0.25">
      <c r="A40" t="s">
        <v>61</v>
      </c>
      <c r="B40" t="s">
        <v>62</v>
      </c>
      <c r="C40">
        <v>2</v>
      </c>
      <c r="D40">
        <v>0.47026211023330688</v>
      </c>
      <c r="E40">
        <v>0.8330610990524292</v>
      </c>
      <c r="F40">
        <v>0.50361007452011108</v>
      </c>
      <c r="G40">
        <v>0.82603746652603149</v>
      </c>
      <c r="H40">
        <v>1.4999999664723873E-2</v>
      </c>
      <c r="J40" s="65">
        <v>3</v>
      </c>
      <c r="L40" s="63" t="s">
        <v>61</v>
      </c>
      <c r="M40" s="53">
        <v>2</v>
      </c>
      <c r="N40" s="54">
        <f>AVERAGEIFS(scalars[val_loss],scalars[dataset],L40,scalars[step],M40)</f>
        <v>0.97371255755424502</v>
      </c>
      <c r="O40" s="56">
        <f>AVERAGEIFS(scalars[val_acc],scalars[dataset],L40,scalars[step],M40)</f>
        <v>0.72319503426551823</v>
      </c>
      <c r="P40" s="54">
        <f>AVERAGEIFS(scalars[loss],scalars[dataset],L40,scalars[step],M40)</f>
        <v>0.56418765187263487</v>
      </c>
      <c r="Q40" s="56">
        <f>AVERAGEIFS(scalars[acc],scalars[dataset],L40,scalars[step],M40)</f>
        <v>0.80149933099746706</v>
      </c>
      <c r="S40" s="63" t="s">
        <v>72</v>
      </c>
      <c r="T40" s="53">
        <v>2</v>
      </c>
      <c r="U40">
        <f>AVERAGEIFS(scalars[val_loss],scalars[dataset],S40,scalars[step],T40)</f>
        <v>0.59510024487972257</v>
      </c>
      <c r="V40" s="55">
        <f>AVERAGEIFS(scalars[val_acc],scalars[dataset],S40,scalars[step],T40)</f>
        <v>0.79866056442260747</v>
      </c>
      <c r="W40">
        <f>AVERAGEIFS(scalars[loss],scalars[dataset],S40,scalars[step],T40)</f>
        <v>0.49798839688301089</v>
      </c>
      <c r="X40" s="55">
        <f>AVERAGEIFS(scalars[acc],scalars[dataset],S40,scalars[step],T40)</f>
        <v>0.82576974630355837</v>
      </c>
    </row>
    <row r="41" spans="1:24" x14ac:dyDescent="0.25">
      <c r="A41" t="s">
        <v>61</v>
      </c>
      <c r="B41" t="s">
        <v>62</v>
      </c>
      <c r="C41">
        <v>3</v>
      </c>
      <c r="D41">
        <v>0.59015947580337524</v>
      </c>
      <c r="E41">
        <v>0.81672656536102295</v>
      </c>
      <c r="F41">
        <v>0.427329421043396</v>
      </c>
      <c r="G41">
        <v>0.85180723667144775</v>
      </c>
      <c r="H41">
        <v>1.4999999664723873E-2</v>
      </c>
      <c r="J41" s="65">
        <v>4</v>
      </c>
      <c r="L41" s="63" t="s">
        <v>61</v>
      </c>
      <c r="M41" s="53">
        <v>3</v>
      </c>
      <c r="N41" s="54">
        <f>AVERAGEIFS(scalars[val_loss],scalars[dataset],L41,scalars[step],M41)</f>
        <v>0.59833190143108372</v>
      </c>
      <c r="O41" s="56">
        <f>AVERAGEIFS(scalars[val_acc],scalars[dataset],L41,scalars[step],M41)</f>
        <v>0.79849721789360051</v>
      </c>
      <c r="P41" s="54">
        <f>AVERAGEIFS(scalars[loss],scalars[dataset],L41,scalars[step],M41)</f>
        <v>0.47556562125682833</v>
      </c>
      <c r="Q41" s="56">
        <f>AVERAGEIFS(scalars[acc],scalars[dataset],L41,scalars[step],M41)</f>
        <v>0.83408969640731812</v>
      </c>
      <c r="S41" s="63" t="s">
        <v>72</v>
      </c>
      <c r="T41" s="53">
        <v>3</v>
      </c>
      <c r="U41">
        <f>AVERAGEIFS(scalars[val_loss],scalars[dataset],S41,scalars[step],T41)</f>
        <v>0.54345805048942564</v>
      </c>
      <c r="V41" s="55">
        <f>AVERAGEIFS(scalars[val_acc],scalars[dataset],S41,scalars[step],T41)</f>
        <v>0.83263638615608215</v>
      </c>
      <c r="W41">
        <f>AVERAGEIFS(scalars[loss],scalars[dataset],S41,scalars[step],T41)</f>
        <v>0.42191497087478635</v>
      </c>
      <c r="X41" s="55">
        <f>AVERAGEIFS(scalars[acc],scalars[dataset],S41,scalars[step],T41)</f>
        <v>0.85212851166725156</v>
      </c>
    </row>
    <row r="42" spans="1:24" x14ac:dyDescent="0.25">
      <c r="A42" t="s">
        <v>61</v>
      </c>
      <c r="B42" t="s">
        <v>62</v>
      </c>
      <c r="C42">
        <v>4</v>
      </c>
      <c r="D42">
        <v>0.34808331727981567</v>
      </c>
      <c r="E42">
        <v>0.87716430425643921</v>
      </c>
      <c r="F42">
        <v>0.3668682873249054</v>
      </c>
      <c r="G42">
        <v>0.87530118227005005</v>
      </c>
      <c r="H42">
        <v>1.4999999664723873E-2</v>
      </c>
      <c r="J42" s="65">
        <v>5</v>
      </c>
      <c r="L42" s="63" t="s">
        <v>61</v>
      </c>
      <c r="M42" s="3">
        <v>4</v>
      </c>
      <c r="N42" s="54">
        <f>AVERAGEIFS(scalars[val_loss],scalars[dataset],L42,scalars[step],M42)</f>
        <v>0.56372076869010923</v>
      </c>
      <c r="O42" s="56">
        <f>AVERAGEIFS(scalars[val_acc],scalars[dataset],L42,scalars[step],M42)</f>
        <v>0.82597190141677856</v>
      </c>
      <c r="P42" s="54">
        <f>AVERAGEIFS(scalars[loss],scalars[dataset],L42,scalars[step],M42)</f>
        <v>0.4138705790042877</v>
      </c>
      <c r="Q42" s="56">
        <f>AVERAGEIFS(scalars[acc],scalars[dataset],L42,scalars[step],M42)</f>
        <v>0.85781124234199524</v>
      </c>
      <c r="S42" s="63" t="s">
        <v>72</v>
      </c>
      <c r="T42" s="3">
        <v>4</v>
      </c>
      <c r="U42">
        <f>AVERAGEIFS(scalars[val_loss],scalars[dataset],S42,scalars[step],T42)</f>
        <v>0.42850666046142577</v>
      </c>
      <c r="V42" s="55">
        <f>AVERAGEIFS(scalars[val_acc],scalars[dataset],S42,scalars[step],T42)</f>
        <v>0.85775889754295354</v>
      </c>
      <c r="W42">
        <f>AVERAGEIFS(scalars[loss],scalars[dataset],S42,scalars[step],T42)</f>
        <v>0.36154920160770415</v>
      </c>
      <c r="X42" s="55">
        <f>AVERAGEIFS(scalars[acc],scalars[dataset],S42,scalars[step],T42)</f>
        <v>0.87506024241447444</v>
      </c>
    </row>
    <row r="43" spans="1:24" x14ac:dyDescent="0.25">
      <c r="A43" t="s">
        <v>61</v>
      </c>
      <c r="B43" t="s">
        <v>62</v>
      </c>
      <c r="C43">
        <v>5</v>
      </c>
      <c r="D43">
        <v>0.31839931011199951</v>
      </c>
      <c r="E43">
        <v>0.88435149192810059</v>
      </c>
      <c r="F43">
        <v>0.3328973650932312</v>
      </c>
      <c r="G43">
        <v>0.88895583152770996</v>
      </c>
      <c r="H43">
        <v>1.4999999664723873E-2</v>
      </c>
      <c r="J43" s="65">
        <v>6</v>
      </c>
      <c r="L43" s="63" t="s">
        <v>61</v>
      </c>
      <c r="M43" s="53">
        <v>5</v>
      </c>
      <c r="N43" s="54">
        <f>AVERAGEIFS(scalars[val_loss],scalars[dataset],L43,scalars[step],M43)</f>
        <v>0.47387542724609377</v>
      </c>
      <c r="O43" s="56">
        <f>AVERAGEIFS(scalars[val_acc],scalars[dataset],L43,scalars[step],M43)</f>
        <v>0.85233583450317385</v>
      </c>
      <c r="P43" s="54">
        <f>AVERAGEIFS(scalars[loss],scalars[dataset],L43,scalars[step],M43)</f>
        <v>0.36723610758781433</v>
      </c>
      <c r="Q43" s="56">
        <f>AVERAGEIFS(scalars[acc],scalars[dataset],L43,scalars[step],M43)</f>
        <v>0.87410977482795715</v>
      </c>
      <c r="S43" s="63" t="s">
        <v>72</v>
      </c>
      <c r="T43" s="53">
        <v>5</v>
      </c>
      <c r="U43">
        <f>AVERAGEIFS(scalars[val_loss],scalars[dataset],S43,scalars[step],T43)</f>
        <v>0.33717639446258546</v>
      </c>
      <c r="V43" s="55">
        <f>AVERAGEIFS(scalars[val_acc],scalars[dataset],S43,scalars[step],T43)</f>
        <v>0.88944789171218874</v>
      </c>
      <c r="W43">
        <f>AVERAGEIFS(scalars[loss],scalars[dataset],S43,scalars[step],T43)</f>
        <v>0.32192096263170245</v>
      </c>
      <c r="X43" s="55">
        <f>AVERAGEIFS(scalars[acc],scalars[dataset],S43,scalars[step],T43)</f>
        <v>0.88948460817337038</v>
      </c>
    </row>
    <row r="44" spans="1:24" x14ac:dyDescent="0.25">
      <c r="A44" t="s">
        <v>61</v>
      </c>
      <c r="B44" t="s">
        <v>62</v>
      </c>
      <c r="C44">
        <v>6</v>
      </c>
      <c r="D44">
        <v>0.28354677557945251</v>
      </c>
      <c r="E44">
        <v>0.90427964925765991</v>
      </c>
      <c r="F44">
        <v>0.30027684569358826</v>
      </c>
      <c r="G44">
        <v>0.89859437942504883</v>
      </c>
      <c r="H44">
        <v>1.4999999664723873E-2</v>
      </c>
      <c r="J44" s="65">
        <v>7</v>
      </c>
      <c r="L44" s="63" t="s">
        <v>61</v>
      </c>
      <c r="M44" s="53">
        <v>6</v>
      </c>
      <c r="N44" s="54">
        <f>AVERAGEIFS(scalars[val_loss],scalars[dataset],L44,scalars[step],M44)</f>
        <v>0.52491529881954191</v>
      </c>
      <c r="O44" s="56">
        <f>AVERAGEIFS(scalars[val_acc],scalars[dataset],L44,scalars[step],M44)</f>
        <v>0.84426657557487483</v>
      </c>
      <c r="P44" s="54">
        <f>AVERAGEIFS(scalars[loss],scalars[dataset],L44,scalars[step],M44)</f>
        <v>0.32873443067073821</v>
      </c>
      <c r="Q44" s="56">
        <f>AVERAGEIFS(scalars[acc],scalars[dataset],L44,scalars[step],M44)</f>
        <v>0.88763721585273747</v>
      </c>
      <c r="S44" s="63" t="s">
        <v>72</v>
      </c>
      <c r="T44" s="53">
        <v>6</v>
      </c>
      <c r="U44">
        <f>AVERAGEIFS(scalars[val_loss],scalars[dataset],S44,scalars[step],T44)</f>
        <v>0.54617889672517772</v>
      </c>
      <c r="V44" s="55">
        <f>AVERAGEIFS(scalars[val_acc],scalars[dataset],S44,scalars[step],T44)</f>
        <v>0.85498203039169307</v>
      </c>
      <c r="W44">
        <f>AVERAGEIFS(scalars[loss],scalars[dataset],S44,scalars[step],T44)</f>
        <v>0.28794814497232435</v>
      </c>
      <c r="X44" s="55">
        <f>AVERAGEIFS(scalars[acc],scalars[dataset],S44,scalars[step],T44)</f>
        <v>0.90151940584182744</v>
      </c>
    </row>
    <row r="45" spans="1:24" x14ac:dyDescent="0.25">
      <c r="A45" t="s">
        <v>61</v>
      </c>
      <c r="B45" t="s">
        <v>62</v>
      </c>
      <c r="C45">
        <v>7</v>
      </c>
      <c r="D45">
        <v>0.41411253809928894</v>
      </c>
      <c r="E45">
        <v>0.87585759162902832</v>
      </c>
      <c r="F45">
        <v>0.26888936758041382</v>
      </c>
      <c r="G45">
        <v>0.90983933210372925</v>
      </c>
      <c r="H45">
        <v>1.4999999664723873E-2</v>
      </c>
      <c r="J45" s="65">
        <v>8</v>
      </c>
      <c r="L45" s="63" t="s">
        <v>61</v>
      </c>
      <c r="M45" s="3">
        <v>7</v>
      </c>
      <c r="N45" s="54">
        <f>AVERAGEIFS(scalars[val_loss],scalars[dataset],L45,scalars[step],M45)</f>
        <v>0.51132325232028963</v>
      </c>
      <c r="O45" s="56">
        <f>AVERAGEIFS(scalars[val_acc],scalars[dataset],L45,scalars[step],M45)</f>
        <v>0.85759556293487549</v>
      </c>
      <c r="P45" s="54">
        <f>AVERAGEIFS(scalars[loss],scalars[dataset],L45,scalars[step],M45)</f>
        <v>0.30277058482170105</v>
      </c>
      <c r="Q45" s="56">
        <f>AVERAGEIFS(scalars[acc],scalars[dataset],L45,scalars[step],M45)</f>
        <v>0.89688084721565242</v>
      </c>
      <c r="S45" s="63" t="s">
        <v>72</v>
      </c>
      <c r="T45" s="3">
        <v>7</v>
      </c>
      <c r="U45">
        <f>AVERAGEIFS(scalars[val_loss],scalars[dataset],S45,scalars[step],T45)</f>
        <v>0.30734963715076447</v>
      </c>
      <c r="V45" s="55">
        <f>AVERAGEIFS(scalars[val_acc],scalars[dataset],S45,scalars[step],T45)</f>
        <v>0.8972884595394135</v>
      </c>
      <c r="W45">
        <f>AVERAGEIFS(scalars[loss],scalars[dataset],S45,scalars[step],T45)</f>
        <v>0.26554207503795624</v>
      </c>
      <c r="X45" s="55">
        <f>AVERAGEIFS(scalars[acc],scalars[dataset],S45,scalars[step],T45)</f>
        <v>0.90869477987289426</v>
      </c>
    </row>
    <row r="46" spans="1:24" x14ac:dyDescent="0.25">
      <c r="A46" t="s">
        <v>61</v>
      </c>
      <c r="B46" t="s">
        <v>62</v>
      </c>
      <c r="C46">
        <v>8</v>
      </c>
      <c r="D46">
        <v>0.23764237761497498</v>
      </c>
      <c r="E46">
        <v>0.91865402460098267</v>
      </c>
      <c r="F46">
        <v>0.25682893395423889</v>
      </c>
      <c r="G46">
        <v>0.91311913728713989</v>
      </c>
      <c r="H46">
        <v>1.4999999664723873E-2</v>
      </c>
      <c r="J46" s="65">
        <v>9</v>
      </c>
      <c r="L46" s="63" t="s">
        <v>61</v>
      </c>
      <c r="M46" s="53">
        <v>8</v>
      </c>
      <c r="N46" s="54">
        <f>AVERAGEIFS(scalars[val_loss],scalars[dataset],L46,scalars[step],M46)</f>
        <v>0.2756913647055626</v>
      </c>
      <c r="O46" s="56">
        <f>AVERAGEIFS(scalars[val_acc],scalars[dataset],L46,scalars[step],M46)</f>
        <v>0.90581508874893191</v>
      </c>
      <c r="P46" s="54">
        <f>AVERAGEIFS(scalars[loss],scalars[dataset],L46,scalars[step],M46)</f>
        <v>0.27351981252431867</v>
      </c>
      <c r="Q46" s="56">
        <f>AVERAGEIFS(scalars[acc],scalars[dataset],L46,scalars[step],M46)</f>
        <v>0.90747658014297483</v>
      </c>
      <c r="S46" s="63" t="s">
        <v>72</v>
      </c>
      <c r="T46" s="53">
        <v>8</v>
      </c>
      <c r="U46">
        <f>AVERAGEIFS(scalars[val_loss],scalars[dataset],S46,scalars[step],T46)</f>
        <v>0.27070392519235609</v>
      </c>
      <c r="V46" s="55">
        <f>AVERAGEIFS(scalars[val_acc],scalars[dataset],S46,scalars[step],T46)</f>
        <v>0.90980071425437925</v>
      </c>
      <c r="W46">
        <f>AVERAGEIFS(scalars[loss],scalars[dataset],S46,scalars[step],T46)</f>
        <v>0.24457619190216065</v>
      </c>
      <c r="X46" s="55">
        <f>AVERAGEIFS(scalars[acc],scalars[dataset],S46,scalars[step],T46)</f>
        <v>0.9159504771232605</v>
      </c>
    </row>
    <row r="47" spans="1:24" x14ac:dyDescent="0.25">
      <c r="A47" t="s">
        <v>61</v>
      </c>
      <c r="B47" t="s">
        <v>62</v>
      </c>
      <c r="C47">
        <v>9</v>
      </c>
      <c r="D47">
        <v>0.20157884061336517</v>
      </c>
      <c r="E47">
        <v>0.93302839994430542</v>
      </c>
      <c r="F47">
        <v>0.23508572578430176</v>
      </c>
      <c r="G47">
        <v>0.92081660032272339</v>
      </c>
      <c r="H47">
        <v>1.4999999664723873E-2</v>
      </c>
      <c r="J47" s="65">
        <v>10</v>
      </c>
      <c r="L47" s="63" t="s">
        <v>61</v>
      </c>
      <c r="M47" s="53">
        <v>9</v>
      </c>
      <c r="N47" s="54">
        <f>AVERAGEIFS(scalars[val_loss],scalars[dataset],L47,scalars[step],M47)</f>
        <v>0.26807880103588105</v>
      </c>
      <c r="O47" s="56">
        <f>AVERAGEIFS(scalars[val_acc],scalars[dataset],L47,scalars[step],M47)</f>
        <v>0.91074812412261963</v>
      </c>
      <c r="P47" s="54">
        <f>AVERAGEIFS(scalars[loss],scalars[dataset],L47,scalars[step],M47)</f>
        <v>0.24588072597980498</v>
      </c>
      <c r="Q47" s="56">
        <f>AVERAGEIFS(scalars[acc],scalars[dataset],L47,scalars[step],M47)</f>
        <v>0.91584337949752803</v>
      </c>
      <c r="S47" s="63" t="s">
        <v>72</v>
      </c>
      <c r="T47" s="53">
        <v>9</v>
      </c>
      <c r="U47">
        <f>AVERAGEIFS(scalars[val_loss],scalars[dataset],S47,scalars[step],T47)</f>
        <v>0.23113793730735779</v>
      </c>
      <c r="V47" s="55">
        <f>AVERAGEIFS(scalars[val_acc],scalars[dataset],S47,scalars[step],T47)</f>
        <v>0.91947076320648191</v>
      </c>
      <c r="W47">
        <f>AVERAGEIFS(scalars[loss],scalars[dataset],S47,scalars[step],T47)</f>
        <v>0.22906680405139923</v>
      </c>
      <c r="X47" s="55">
        <f>AVERAGEIFS(scalars[acc],scalars[dataset],S47,scalars[step],T47)</f>
        <v>0.92217537164688113</v>
      </c>
    </row>
    <row r="48" spans="1:24" x14ac:dyDescent="0.25">
      <c r="A48" t="s">
        <v>61</v>
      </c>
      <c r="B48" t="s">
        <v>62</v>
      </c>
      <c r="C48">
        <v>10</v>
      </c>
      <c r="D48">
        <v>0.24810048937797546</v>
      </c>
      <c r="E48">
        <v>0.91408038139343262</v>
      </c>
      <c r="F48">
        <v>0.22208049893379211</v>
      </c>
      <c r="G48">
        <v>0.92597055435180664</v>
      </c>
      <c r="H48">
        <v>1.4999999664723873E-2</v>
      </c>
      <c r="J48" s="65">
        <v>11</v>
      </c>
      <c r="L48" s="63" t="s">
        <v>61</v>
      </c>
      <c r="M48" s="3">
        <v>10</v>
      </c>
      <c r="N48" s="54">
        <f>AVERAGEIFS(scalars[val_loss],scalars[dataset],L48,scalars[step],M48)</f>
        <v>0.28797277808189392</v>
      </c>
      <c r="O48" s="56">
        <f>AVERAGEIFS(scalars[val_acc],scalars[dataset],L48,scalars[step],M48)</f>
        <v>0.89911793470382695</v>
      </c>
      <c r="P48" s="54">
        <f>AVERAGEIFS(scalars[loss],scalars[dataset],L48,scalars[step],M48)</f>
        <v>0.23137675374746322</v>
      </c>
      <c r="Q48" s="56">
        <f>AVERAGEIFS(scalars[acc],scalars[dataset],L48,scalars[step],M48)</f>
        <v>0.92134538292884827</v>
      </c>
      <c r="S48" s="63" t="s">
        <v>72</v>
      </c>
      <c r="T48" s="3">
        <v>10</v>
      </c>
      <c r="U48">
        <f>AVERAGEIFS(scalars[val_loss],scalars[dataset],S48,scalars[step],T48)</f>
        <v>0.29413014501333234</v>
      </c>
      <c r="V48" s="55">
        <f>AVERAGEIFS(scalars[val_acc],scalars[dataset],S48,scalars[step],T48)</f>
        <v>0.90205815434455872</v>
      </c>
      <c r="W48">
        <f>AVERAGEIFS(scalars[loss],scalars[dataset],S48,scalars[step],T48)</f>
        <v>0.21353036016225815</v>
      </c>
      <c r="X48" s="55">
        <f>AVERAGEIFS(scalars[acc],scalars[dataset],S48,scalars[step],T48)</f>
        <v>0.92682730555534365</v>
      </c>
    </row>
    <row r="49" spans="1:24" x14ac:dyDescent="0.25">
      <c r="A49" t="s">
        <v>61</v>
      </c>
      <c r="B49" t="s">
        <v>62</v>
      </c>
      <c r="C49">
        <v>11</v>
      </c>
      <c r="D49">
        <v>0.27643045783042908</v>
      </c>
      <c r="E49">
        <v>0.89480561017990112</v>
      </c>
      <c r="F49">
        <v>0.2031027227640152</v>
      </c>
      <c r="G49">
        <v>0.92945116758346558</v>
      </c>
      <c r="H49">
        <v>1.4999999664723873E-2</v>
      </c>
      <c r="J49" s="65">
        <v>12</v>
      </c>
      <c r="L49" s="63" t="s">
        <v>61</v>
      </c>
      <c r="M49" s="53">
        <v>11</v>
      </c>
      <c r="N49" s="54">
        <f>AVERAGEIFS(scalars[val_loss],scalars[dataset],L49,scalars[step],M49)</f>
        <v>0.22580993920564651</v>
      </c>
      <c r="O49" s="56">
        <f>AVERAGEIFS(scalars[val_acc],scalars[dataset],L49,scalars[step],M49)</f>
        <v>0.92361973524093632</v>
      </c>
      <c r="P49" s="54">
        <f>AVERAGEIFS(scalars[loss],scalars[dataset],L49,scalars[step],M49)</f>
        <v>0.21613595187664031</v>
      </c>
      <c r="Q49" s="56">
        <f>AVERAGEIFS(scalars[acc],scalars[dataset],L49,scalars[step],M49)</f>
        <v>0.92578313350677488</v>
      </c>
      <c r="S49" s="63" t="s">
        <v>72</v>
      </c>
      <c r="T49" s="53">
        <v>11</v>
      </c>
      <c r="U49">
        <f>AVERAGEIFS(scalars[val_loss],scalars[dataset],S49,scalars[step],T49)</f>
        <v>0.26677249670028685</v>
      </c>
      <c r="V49" s="55">
        <f>AVERAGEIFS(scalars[val_acc],scalars[dataset],S49,scalars[step],T49)</f>
        <v>0.912936943769455</v>
      </c>
      <c r="W49">
        <f>AVERAGEIFS(scalars[loss],scalars[dataset],S49,scalars[step],T49)</f>
        <v>0.20295954197645188</v>
      </c>
      <c r="X49" s="55">
        <f>AVERAGEIFS(scalars[acc],scalars[dataset],S49,scalars[step],T49)</f>
        <v>0.93046853542327879</v>
      </c>
    </row>
    <row r="50" spans="1:24" x14ac:dyDescent="0.25">
      <c r="A50" t="s">
        <v>61</v>
      </c>
      <c r="B50" t="s">
        <v>62</v>
      </c>
      <c r="C50">
        <v>12</v>
      </c>
      <c r="D50">
        <v>0.42895025014877319</v>
      </c>
      <c r="E50">
        <v>0.86115646362304688</v>
      </c>
      <c r="F50">
        <v>0.19849574565887451</v>
      </c>
      <c r="G50">
        <v>0.93125838041305542</v>
      </c>
      <c r="H50">
        <v>1.4999999664723873E-2</v>
      </c>
      <c r="J50" s="65">
        <v>13</v>
      </c>
      <c r="L50" s="63" t="s">
        <v>61</v>
      </c>
      <c r="M50" s="53">
        <v>12</v>
      </c>
      <c r="N50" s="54">
        <f>AVERAGEIFS(scalars[val_loss],scalars[dataset],L50,scalars[step],M50)</f>
        <v>0.26486285477876664</v>
      </c>
      <c r="O50" s="56">
        <f>AVERAGEIFS(scalars[val_acc],scalars[dataset],L50,scalars[step],M50)</f>
        <v>0.91234890222549436</v>
      </c>
      <c r="P50" s="54">
        <f>AVERAGEIFS(scalars[loss],scalars[dataset],L50,scalars[step],M50)</f>
        <v>0.2034791275858879</v>
      </c>
      <c r="Q50" s="56">
        <f>AVERAGEIFS(scalars[acc],scalars[dataset],L50,scalars[step],M50)</f>
        <v>0.93022758364677427</v>
      </c>
      <c r="S50" s="63" t="s">
        <v>72</v>
      </c>
      <c r="T50" s="53">
        <v>12</v>
      </c>
      <c r="U50">
        <f>AVERAGEIFS(scalars[val_loss],scalars[dataset],S50,scalars[step],T50)</f>
        <v>0.19733398854732515</v>
      </c>
      <c r="V50" s="55">
        <f>AVERAGEIFS(scalars[val_acc],scalars[dataset],S50,scalars[step],T50)</f>
        <v>0.93198300600051875</v>
      </c>
      <c r="W50">
        <f>AVERAGEIFS(scalars[loss],scalars[dataset],S50,scalars[step],T50)</f>
        <v>0.18769036531448363</v>
      </c>
      <c r="X50" s="55">
        <f>AVERAGEIFS(scalars[acc],scalars[dataset],S50,scalars[step],T50)</f>
        <v>0.93539490699768069</v>
      </c>
    </row>
    <row r="51" spans="1:24" x14ac:dyDescent="0.25">
      <c r="A51" t="s">
        <v>61</v>
      </c>
      <c r="B51" t="s">
        <v>62</v>
      </c>
      <c r="C51">
        <v>13</v>
      </c>
      <c r="D51">
        <v>0.12551231682300568</v>
      </c>
      <c r="E51">
        <v>0.95818358659744263</v>
      </c>
      <c r="F51">
        <v>0.18636564910411835</v>
      </c>
      <c r="G51">
        <v>0.93801873922348022</v>
      </c>
      <c r="H51">
        <v>1.500000013038516E-3</v>
      </c>
      <c r="J51" s="65">
        <v>14</v>
      </c>
      <c r="L51" s="63" t="s">
        <v>61</v>
      </c>
      <c r="M51" s="3">
        <v>13</v>
      </c>
      <c r="N51" s="54">
        <f>AVERAGEIFS(scalars[val_loss],scalars[dataset],L51,scalars[step],M51)</f>
        <v>0.20076574236154557</v>
      </c>
      <c r="O51" s="56">
        <f>AVERAGEIFS(scalars[val_acc],scalars[dataset],L51,scalars[step],M51)</f>
        <v>0.93364913463592525</v>
      </c>
      <c r="P51" s="54">
        <f>AVERAGEIFS(scalars[loss],scalars[dataset],L51,scalars[step],M51)</f>
        <v>0.19417650252580643</v>
      </c>
      <c r="Q51" s="56">
        <f>AVERAGEIFS(scalars[acc],scalars[dataset],L51,scalars[step],M51)</f>
        <v>0.93350067138671877</v>
      </c>
      <c r="S51" s="63" t="s">
        <v>72</v>
      </c>
      <c r="T51" s="3">
        <v>13</v>
      </c>
      <c r="U51">
        <f>AVERAGEIFS(scalars[val_loss],scalars[dataset],S51,scalars[step],T51)</f>
        <v>0.20396178662776948</v>
      </c>
      <c r="V51" s="55">
        <f>AVERAGEIFS(scalars[val_acc],scalars[dataset],S51,scalars[step],T51)</f>
        <v>0.93021888136863706</v>
      </c>
      <c r="W51">
        <f>AVERAGEIFS(scalars[loss],scalars[dataset],S51,scalars[step],T51)</f>
        <v>0.17888354361057282</v>
      </c>
      <c r="X51" s="55">
        <f>AVERAGEIFS(scalars[acc],scalars[dataset],S51,scalars[step],T51)</f>
        <v>0.93807228803634646</v>
      </c>
    </row>
    <row r="52" spans="1:24" x14ac:dyDescent="0.25">
      <c r="A52" t="s">
        <v>61</v>
      </c>
      <c r="B52" t="s">
        <v>62</v>
      </c>
      <c r="C52">
        <v>14</v>
      </c>
      <c r="D52">
        <v>0.11599363386631012</v>
      </c>
      <c r="E52">
        <v>0.96047043800354004</v>
      </c>
      <c r="F52">
        <v>0.13559253513813019</v>
      </c>
      <c r="G52">
        <v>0.95267736911773682</v>
      </c>
      <c r="H52">
        <v>1.500000013038516E-3</v>
      </c>
      <c r="J52" s="65">
        <v>15</v>
      </c>
      <c r="L52" s="63" t="s">
        <v>61</v>
      </c>
      <c r="M52" s="53">
        <v>14</v>
      </c>
      <c r="N52" s="54">
        <f>AVERAGEIFS(scalars[val_loss],scalars[dataset],L52,scalars[step],M52)</f>
        <v>0.20214892625808717</v>
      </c>
      <c r="O52" s="56">
        <f>AVERAGEIFS(scalars[val_acc],scalars[dataset],L52,scalars[step],M52)</f>
        <v>0.929957526922226</v>
      </c>
      <c r="P52" s="54">
        <f>AVERAGEIFS(scalars[loss],scalars[dataset],L52,scalars[step],M52)</f>
        <v>0.18505489677190781</v>
      </c>
      <c r="Q52" s="56">
        <f>AVERAGEIFS(scalars[acc],scalars[dataset],L52,scalars[step],M52)</f>
        <v>0.93628513813018799</v>
      </c>
      <c r="S52" s="63" t="s">
        <v>72</v>
      </c>
      <c r="T52" s="53">
        <v>14</v>
      </c>
      <c r="U52">
        <f>AVERAGEIFS(scalars[val_loss],scalars[dataset],S52,scalars[step],T52)</f>
        <v>0.17872137427330018</v>
      </c>
      <c r="V52" s="55">
        <f>AVERAGEIFS(scalars[val_acc],scalars[dataset],S52,scalars[step],T52)</f>
        <v>0.93802677989006045</v>
      </c>
      <c r="W52">
        <f>AVERAGEIFS(scalars[loss],scalars[dataset],S52,scalars[step],T52)</f>
        <v>0.17196231335401535</v>
      </c>
      <c r="X52" s="55">
        <f>AVERAGEIFS(scalars[acc],scalars[dataset],S52,scalars[step],T52)</f>
        <v>0.94066934585571294</v>
      </c>
    </row>
    <row r="53" spans="1:24" x14ac:dyDescent="0.25">
      <c r="A53" t="s">
        <v>61</v>
      </c>
      <c r="B53" t="s">
        <v>62</v>
      </c>
      <c r="C53">
        <v>15</v>
      </c>
      <c r="D53">
        <v>0.11132966727018356</v>
      </c>
      <c r="E53">
        <v>0.96112382411956787</v>
      </c>
      <c r="F53">
        <v>0.13100281357765198</v>
      </c>
      <c r="G53">
        <v>0.95361447334289551</v>
      </c>
      <c r="H53">
        <v>1.500000013038516E-3</v>
      </c>
      <c r="J53" s="65">
        <v>16</v>
      </c>
      <c r="L53" s="63" t="s">
        <v>61</v>
      </c>
      <c r="M53" s="53">
        <v>15</v>
      </c>
      <c r="N53" s="54">
        <f>AVERAGEIFS(scalars[val_loss],scalars[dataset],L53,scalars[step],M53)</f>
        <v>0.1626413159072399</v>
      </c>
      <c r="O53" s="56">
        <f>AVERAGEIFS(scalars[val_acc],scalars[dataset],L53,scalars[step],M53)</f>
        <v>0.94547533392906191</v>
      </c>
      <c r="P53" s="54">
        <f>AVERAGEIFS(scalars[loss],scalars[dataset],L53,scalars[step],M53)</f>
        <v>0.17092597037553786</v>
      </c>
      <c r="Q53" s="56">
        <f>AVERAGEIFS(scalars[acc],scalars[dataset],L53,scalars[step],M53)</f>
        <v>0.94119143486022949</v>
      </c>
      <c r="S53" s="63" t="s">
        <v>72</v>
      </c>
      <c r="T53" s="53">
        <v>15</v>
      </c>
      <c r="U53">
        <f>AVERAGEIFS(scalars[val_loss],scalars[dataset],S53,scalars[step],T53)</f>
        <v>0.15708567947149277</v>
      </c>
      <c r="V53" s="55">
        <f>AVERAGEIFS(scalars[val_acc],scalars[dataset],S53,scalars[step],T53)</f>
        <v>0.94498530626296995</v>
      </c>
      <c r="W53">
        <f>AVERAGEIFS(scalars[loss],scalars[dataset],S53,scalars[step],T53)</f>
        <v>0.16616424918174744</v>
      </c>
      <c r="X53" s="55">
        <f>AVERAGEIFS(scalars[acc],scalars[dataset],S53,scalars[step],T53)</f>
        <v>0.9427510023117065</v>
      </c>
    </row>
    <row r="54" spans="1:24" x14ac:dyDescent="0.25">
      <c r="A54" t="s">
        <v>61</v>
      </c>
      <c r="B54" t="s">
        <v>62</v>
      </c>
      <c r="C54">
        <v>16</v>
      </c>
      <c r="D54">
        <v>0.10876546800136566</v>
      </c>
      <c r="E54">
        <v>0.9637373685836792</v>
      </c>
      <c r="F54">
        <v>0.12170913070440292</v>
      </c>
      <c r="G54">
        <v>0.95843374729156494</v>
      </c>
      <c r="H54">
        <v>1.500000013038516E-3</v>
      </c>
      <c r="J54" s="65">
        <v>17</v>
      </c>
      <c r="L54" s="63" t="s">
        <v>61</v>
      </c>
      <c r="M54" s="3">
        <v>16</v>
      </c>
      <c r="N54" s="54">
        <f>AVERAGEIFS(scalars[val_loss],scalars[dataset],L54,scalars[step],M54)</f>
        <v>0.15830729007720948</v>
      </c>
      <c r="O54" s="56">
        <f>AVERAGEIFS(scalars[val_acc],scalars[dataset],L54,scalars[step],M54)</f>
        <v>0.94603070616722107</v>
      </c>
      <c r="P54" s="54">
        <f>AVERAGEIFS(scalars[loss],scalars[dataset],L54,scalars[step],M54)</f>
        <v>0.15880774781107904</v>
      </c>
      <c r="Q54" s="56">
        <f>AVERAGEIFS(scalars[acc],scalars[dataset],L54,scalars[step],M54)</f>
        <v>0.94542168974876406</v>
      </c>
      <c r="S54" s="63" t="s">
        <v>72</v>
      </c>
      <c r="T54" s="3">
        <v>16</v>
      </c>
      <c r="U54">
        <f>AVERAGEIFS(scalars[val_loss],scalars[dataset],S54,scalars[step],T54)</f>
        <v>0.15165137127041817</v>
      </c>
      <c r="V54" s="55">
        <f>AVERAGEIFS(scalars[val_acc],scalars[dataset],S54,scalars[step],T54)</f>
        <v>0.94635740518569944</v>
      </c>
      <c r="W54">
        <f>AVERAGEIFS(scalars[loss],scalars[dataset],S54,scalars[step],T54)</f>
        <v>0.15682858005166053</v>
      </c>
      <c r="X54" s="55">
        <f>AVERAGEIFS(scalars[acc],scalars[dataset],S54,scalars[step],T54)</f>
        <v>0.94564257264137264</v>
      </c>
    </row>
    <row r="55" spans="1:24" x14ac:dyDescent="0.25">
      <c r="A55" t="s">
        <v>61</v>
      </c>
      <c r="B55" t="s">
        <v>62</v>
      </c>
      <c r="C55">
        <v>17</v>
      </c>
      <c r="D55">
        <v>0.10621518641710281</v>
      </c>
      <c r="E55">
        <v>0.96569746732711792</v>
      </c>
      <c r="F55">
        <v>0.11995362490415573</v>
      </c>
      <c r="G55">
        <v>0.9572288990020752</v>
      </c>
      <c r="H55">
        <v>1.500000013038516E-3</v>
      </c>
      <c r="J55" s="65">
        <v>18</v>
      </c>
      <c r="L55" s="63" t="s">
        <v>61</v>
      </c>
      <c r="M55" s="53">
        <v>17</v>
      </c>
      <c r="N55" s="54">
        <f>AVERAGEIFS(scalars[val_loss],scalars[dataset],L55,scalars[step],M55)</f>
        <v>0.1477006532251835</v>
      </c>
      <c r="O55" s="56">
        <f>AVERAGEIFS(scalars[val_acc],scalars[dataset],L55,scalars[step],M55)</f>
        <v>0.95040835738182072</v>
      </c>
      <c r="P55" s="54">
        <f>AVERAGEIFS(scalars[loss],scalars[dataset],L55,scalars[step],M55)</f>
        <v>0.1524742364883423</v>
      </c>
      <c r="Q55" s="56">
        <f>AVERAGEIFS(scalars[acc],scalars[dataset],L55,scalars[step],M55)</f>
        <v>0.94742301702499387</v>
      </c>
      <c r="S55" s="63" t="s">
        <v>72</v>
      </c>
      <c r="T55" s="53">
        <v>17</v>
      </c>
      <c r="U55">
        <f>AVERAGEIFS(scalars[val_loss],scalars[dataset],S55,scalars[step],T55)</f>
        <v>0.15176252424716949</v>
      </c>
      <c r="V55" s="55">
        <f>AVERAGEIFS(scalars[val_acc],scalars[dataset],S55,scalars[step],T55)</f>
        <v>0.94697811603546145</v>
      </c>
      <c r="W55">
        <f>AVERAGEIFS(scalars[loss],scalars[dataset],S55,scalars[step],T55)</f>
        <v>0.15140612646937371</v>
      </c>
      <c r="X55" s="55">
        <f>AVERAGEIFS(scalars[acc],scalars[dataset],S55,scalars[step],T55)</f>
        <v>0.94668005704879765</v>
      </c>
    </row>
    <row r="56" spans="1:24" x14ac:dyDescent="0.25">
      <c r="A56" t="s">
        <v>61</v>
      </c>
      <c r="B56" t="s">
        <v>62</v>
      </c>
      <c r="C56">
        <v>18</v>
      </c>
      <c r="D56">
        <v>0.10309069603681564</v>
      </c>
      <c r="E56">
        <v>0.96602416038513184</v>
      </c>
      <c r="F56">
        <v>0.1201120987534523</v>
      </c>
      <c r="G56">
        <v>0.9566265344619751</v>
      </c>
      <c r="H56">
        <v>1.500000013038516E-3</v>
      </c>
      <c r="J56" s="65">
        <v>19</v>
      </c>
      <c r="L56" s="63" t="s">
        <v>61</v>
      </c>
      <c r="M56" s="53">
        <v>18</v>
      </c>
      <c r="N56" s="54">
        <f>AVERAGEIFS(scalars[val_loss],scalars[dataset],L56,scalars[step],M56)</f>
        <v>0.14249563366174697</v>
      </c>
      <c r="O56" s="56">
        <f>AVERAGEIFS(scalars[val_acc],scalars[dataset],L56,scalars[step],M56)</f>
        <v>0.95191115140914917</v>
      </c>
      <c r="P56" s="54">
        <f>AVERAGEIFS(scalars[loss],scalars[dataset],L56,scalars[step],M56)</f>
        <v>0.14688272774219513</v>
      </c>
      <c r="Q56" s="56">
        <f>AVERAGEIFS(scalars[acc],scalars[dataset],L56,scalars[step],M56)</f>
        <v>0.94945783019065855</v>
      </c>
      <c r="S56" s="63" t="s">
        <v>72</v>
      </c>
      <c r="T56" s="53">
        <v>18</v>
      </c>
      <c r="U56">
        <f>AVERAGEIFS(scalars[val_loss],scalars[dataset],S56,scalars[step],T56)</f>
        <v>0.15279812142252922</v>
      </c>
      <c r="V56" s="55">
        <f>AVERAGEIFS(scalars[val_acc],scalars[dataset],S56,scalars[step],T56)</f>
        <v>0.9466840922832489</v>
      </c>
      <c r="W56">
        <f>AVERAGEIFS(scalars[loss],scalars[dataset],S56,scalars[step],T56)</f>
        <v>0.14889623299241067</v>
      </c>
      <c r="X56" s="55">
        <f>AVERAGEIFS(scalars[acc],scalars[dataset],S56,scalars[step],T56)</f>
        <v>0.9484471201896667</v>
      </c>
    </row>
    <row r="57" spans="1:24" x14ac:dyDescent="0.25">
      <c r="A57" t="s">
        <v>61</v>
      </c>
      <c r="B57" t="s">
        <v>62</v>
      </c>
      <c r="C57">
        <v>19</v>
      </c>
      <c r="D57">
        <v>0.10505184531211853</v>
      </c>
      <c r="E57">
        <v>0.96602416038513184</v>
      </c>
      <c r="F57">
        <v>0.11826711893081665</v>
      </c>
      <c r="G57">
        <v>0.95789825916290283</v>
      </c>
      <c r="H57">
        <v>1.500000013038516E-3</v>
      </c>
      <c r="J57" s="65">
        <v>20</v>
      </c>
      <c r="L57" s="63" t="s">
        <v>61</v>
      </c>
      <c r="M57" s="3">
        <v>19</v>
      </c>
      <c r="N57" s="54">
        <f>AVERAGEIFS(scalars[val_loss],scalars[dataset],L57,scalars[step],M57)</f>
        <v>0.15247973427176476</v>
      </c>
      <c r="O57" s="56">
        <f>AVERAGEIFS(scalars[val_acc],scalars[dataset],L57,scalars[step],M57)</f>
        <v>0.94988566040992739</v>
      </c>
      <c r="P57" s="54">
        <f>AVERAGEIFS(scalars[loss],scalars[dataset],L57,scalars[step],M57)</f>
        <v>0.14205167442560196</v>
      </c>
      <c r="Q57" s="56">
        <f>AVERAGEIFS(scalars[acc],scalars[dataset],L57,scalars[step],M57)</f>
        <v>0.95046854615211485</v>
      </c>
      <c r="S57" s="63" t="s">
        <v>72</v>
      </c>
      <c r="T57" s="3">
        <v>19</v>
      </c>
      <c r="U57">
        <f>AVERAGEIFS(scalars[val_loss],scalars[dataset],S57,scalars[step],T57)</f>
        <v>0.14624745026230812</v>
      </c>
      <c r="V57" s="55">
        <f>AVERAGEIFS(scalars[val_acc],scalars[dataset],S57,scalars[step],T57)</f>
        <v>0.94877490997314451</v>
      </c>
      <c r="W57">
        <f>AVERAGEIFS(scalars[loss],scalars[dataset],S57,scalars[step],T57)</f>
        <v>0.14517918080091477</v>
      </c>
      <c r="X57" s="55">
        <f>AVERAGEIFS(scalars[acc],scalars[dataset],S57,scalars[step],T57)</f>
        <v>0.94914993643760681</v>
      </c>
    </row>
    <row r="58" spans="1:24" x14ac:dyDescent="0.25">
      <c r="A58" t="s">
        <v>61</v>
      </c>
      <c r="B58" t="s">
        <v>62</v>
      </c>
      <c r="C58">
        <v>20</v>
      </c>
      <c r="D58">
        <v>0.10325014591217041</v>
      </c>
      <c r="E58">
        <v>0.96667754650115967</v>
      </c>
      <c r="F58">
        <v>0.11574923247098923</v>
      </c>
      <c r="G58">
        <v>0.95950466394424438</v>
      </c>
      <c r="H58">
        <v>1.500000013038516E-3</v>
      </c>
      <c r="J58" s="65">
        <v>21</v>
      </c>
      <c r="L58" s="63" t="s">
        <v>61</v>
      </c>
      <c r="M58" s="53">
        <v>20</v>
      </c>
      <c r="N58" s="54">
        <f>AVERAGEIFS(scalars[val_loss],scalars[dataset],L58,scalars[step],M58)</f>
        <v>0.1423027016222477</v>
      </c>
      <c r="O58" s="56">
        <f>AVERAGEIFS(scalars[val_acc],scalars[dataset],L58,scalars[step],M58)</f>
        <v>0.95233584046363828</v>
      </c>
      <c r="P58" s="54">
        <f>AVERAGEIFS(scalars[loss],scalars[dataset],L58,scalars[step],M58)</f>
        <v>0.13861006498336792</v>
      </c>
      <c r="Q58" s="56">
        <f>AVERAGEIFS(scalars[acc],scalars[dataset],L58,scalars[step],M58)</f>
        <v>0.95179384350776675</v>
      </c>
      <c r="S58" s="63" t="s">
        <v>72</v>
      </c>
      <c r="T58" s="53">
        <v>20</v>
      </c>
      <c r="U58">
        <f>AVERAGEIFS(scalars[val_loss],scalars[dataset],S58,scalars[step],T58)</f>
        <v>0.14745474234223366</v>
      </c>
      <c r="V58" s="55">
        <f>AVERAGEIFS(scalars[val_acc],scalars[dataset],S58,scalars[step],T58)</f>
        <v>0.94841555953025813</v>
      </c>
      <c r="W58">
        <f>AVERAGEIFS(scalars[loss],scalars[dataset],S58,scalars[step],T58)</f>
        <v>0.14323849603533745</v>
      </c>
      <c r="X58" s="55">
        <f>AVERAGEIFS(scalars[acc],scalars[dataset],S58,scalars[step],T58)</f>
        <v>0.95031458735466001</v>
      </c>
    </row>
    <row r="59" spans="1:24" x14ac:dyDescent="0.25">
      <c r="A59" t="s">
        <v>61</v>
      </c>
      <c r="B59" t="s">
        <v>62</v>
      </c>
      <c r="C59">
        <v>21</v>
      </c>
      <c r="D59">
        <v>0.10206984728574753</v>
      </c>
      <c r="E59">
        <v>0.96635085344314575</v>
      </c>
      <c r="F59">
        <v>0.11352884769439697</v>
      </c>
      <c r="G59">
        <v>0.96050870418548584</v>
      </c>
      <c r="H59">
        <v>1.500000013038516E-3</v>
      </c>
      <c r="J59" s="65">
        <v>22</v>
      </c>
      <c r="L59" s="63" t="s">
        <v>61</v>
      </c>
      <c r="M59" s="53">
        <v>21</v>
      </c>
      <c r="N59" s="54">
        <f>AVERAGEIFS(scalars[val_loss],scalars[dataset],L59,scalars[step],M59)</f>
        <v>0.14165211394429206</v>
      </c>
      <c r="O59" s="56">
        <f>AVERAGEIFS(scalars[val_acc],scalars[dataset],L59,scalars[step],M59)</f>
        <v>0.95318523645400999</v>
      </c>
      <c r="P59" s="54">
        <f>AVERAGEIFS(scalars[loss],scalars[dataset],L59,scalars[step],M59)</f>
        <v>0.13737461864948272</v>
      </c>
      <c r="Q59" s="56">
        <f>AVERAGEIFS(scalars[acc],scalars[dataset],L59,scalars[step],M59)</f>
        <v>0.95235608220100398</v>
      </c>
      <c r="S59" s="63" t="s">
        <v>72</v>
      </c>
      <c r="T59" s="53">
        <v>21</v>
      </c>
      <c r="U59">
        <f>AVERAGEIFS(scalars[val_loss],scalars[dataset],S59,scalars[step],T59)</f>
        <v>0.138083316385746</v>
      </c>
      <c r="V59" s="55">
        <f>AVERAGEIFS(scalars[val_acc],scalars[dataset],S59,scalars[step],T59)</f>
        <v>0.95164978504180908</v>
      </c>
      <c r="W59">
        <f>AVERAGEIFS(scalars[loss],scalars[dataset],S59,scalars[step],T59)</f>
        <v>0.13833686336874962</v>
      </c>
      <c r="X59" s="55">
        <f>AVERAGEIFS(scalars[acc],scalars[dataset],S59,scalars[step],T59)</f>
        <v>0.95220214724540708</v>
      </c>
    </row>
    <row r="60" spans="1:24" x14ac:dyDescent="0.25">
      <c r="A60" t="s">
        <v>61</v>
      </c>
      <c r="B60" t="s">
        <v>62</v>
      </c>
      <c r="C60">
        <v>22</v>
      </c>
      <c r="D60">
        <v>0.10041063278913498</v>
      </c>
      <c r="E60">
        <v>0.96569746732711792</v>
      </c>
      <c r="F60">
        <v>0.1061580702662468</v>
      </c>
      <c r="G60">
        <v>0.96178042888641357</v>
      </c>
      <c r="H60">
        <v>1.500000013038516E-3</v>
      </c>
      <c r="J60" s="65">
        <v>23</v>
      </c>
      <c r="L60" s="63" t="s">
        <v>61</v>
      </c>
      <c r="M60" s="3">
        <v>22</v>
      </c>
      <c r="N60" s="54">
        <f>AVERAGEIFS(scalars[val_loss],scalars[dataset],L60,scalars[step],M60)</f>
        <v>0.13327464461326599</v>
      </c>
      <c r="O60" s="56">
        <f>AVERAGEIFS(scalars[val_acc],scalars[dataset],L60,scalars[step],M60)</f>
        <v>0.95485135912895203</v>
      </c>
      <c r="P60" s="54">
        <f>AVERAGEIFS(scalars[loss],scalars[dataset],L60,scalars[step],M60)</f>
        <v>0.13276925161480904</v>
      </c>
      <c r="Q60" s="56">
        <f>AVERAGEIFS(scalars[acc],scalars[dataset],L60,scalars[step],M60)</f>
        <v>0.95323293209075932</v>
      </c>
      <c r="S60" s="63" t="s">
        <v>72</v>
      </c>
      <c r="T60" s="3">
        <v>22</v>
      </c>
      <c r="U60">
        <f>AVERAGEIFS(scalars[val_loss],scalars[dataset],S60,scalars[step],T60)</f>
        <v>0.13678020387887954</v>
      </c>
      <c r="V60" s="55">
        <f>AVERAGEIFS(scalars[val_acc],scalars[dataset],S60,scalars[step],T60)</f>
        <v>0.95217249393463133</v>
      </c>
      <c r="W60">
        <f>AVERAGEIFS(scalars[loss],scalars[dataset],S60,scalars[step],T60)</f>
        <v>0.13585167080163957</v>
      </c>
      <c r="X60" s="55">
        <f>AVERAGEIFS(scalars[acc],scalars[dataset],S60,scalars[step],T60)</f>
        <v>0.95272422432899473</v>
      </c>
    </row>
    <row r="61" spans="1:24" x14ac:dyDescent="0.25">
      <c r="A61" t="s">
        <v>61</v>
      </c>
      <c r="B61" t="s">
        <v>62</v>
      </c>
      <c r="C61">
        <v>23</v>
      </c>
      <c r="D61">
        <v>9.9106922745704651E-2</v>
      </c>
      <c r="E61">
        <v>0.96961778402328491</v>
      </c>
      <c r="F61">
        <v>0.10441873222589493</v>
      </c>
      <c r="G61">
        <v>0.96412312984466553</v>
      </c>
      <c r="H61">
        <v>1.500000013038516E-3</v>
      </c>
      <c r="J61" s="65">
        <v>24</v>
      </c>
      <c r="L61" s="63" t="s">
        <v>61</v>
      </c>
      <c r="M61" s="53">
        <v>23</v>
      </c>
      <c r="N61" s="54">
        <f>AVERAGEIFS(scalars[val_loss],scalars[dataset],L61,scalars[step],M61)</f>
        <v>0.13131402507424356</v>
      </c>
      <c r="O61" s="56">
        <f>AVERAGEIFS(scalars[val_acc],scalars[dataset],L61,scalars[step],M61)</f>
        <v>0.95622346401214597</v>
      </c>
      <c r="P61" s="54">
        <f>AVERAGEIFS(scalars[loss],scalars[dataset],L61,scalars[step],M61)</f>
        <v>0.12903888896107674</v>
      </c>
      <c r="Q61" s="56">
        <f>AVERAGEIFS(scalars[acc],scalars[dataset],L61,scalars[step],M61)</f>
        <v>0.95472557544708248</v>
      </c>
      <c r="S61" s="63" t="s">
        <v>72</v>
      </c>
      <c r="T61" s="53">
        <v>23</v>
      </c>
      <c r="U61">
        <f>AVERAGEIFS(scalars[val_loss],scalars[dataset],S61,scalars[step],T61)</f>
        <v>0.13653867244720458</v>
      </c>
      <c r="V61" s="55">
        <f>AVERAGEIFS(scalars[val_acc],scalars[dataset],S61,scalars[step],T61)</f>
        <v>0.95168246030807491</v>
      </c>
      <c r="W61">
        <f>AVERAGEIFS(scalars[loss],scalars[dataset],S61,scalars[step],T61)</f>
        <v>0.13294289186596869</v>
      </c>
      <c r="X61" s="55">
        <f>AVERAGEIFS(scalars[acc],scalars[dataset],S61,scalars[step],T61)</f>
        <v>0.95380187630653379</v>
      </c>
    </row>
    <row r="62" spans="1:24" x14ac:dyDescent="0.25">
      <c r="A62" t="s">
        <v>61</v>
      </c>
      <c r="B62" t="s">
        <v>62</v>
      </c>
      <c r="C62">
        <v>24</v>
      </c>
      <c r="D62">
        <v>9.7674004733562469E-2</v>
      </c>
      <c r="E62">
        <v>0.96961778402328491</v>
      </c>
      <c r="F62">
        <v>0.10524172335863113</v>
      </c>
      <c r="G62">
        <v>0.96211510896682739</v>
      </c>
      <c r="H62">
        <v>1.500000013038516E-3</v>
      </c>
      <c r="J62" s="65">
        <v>25</v>
      </c>
      <c r="L62" s="63" t="s">
        <v>61</v>
      </c>
      <c r="M62" s="53">
        <v>24</v>
      </c>
      <c r="N62" s="54">
        <f>AVERAGEIFS(scalars[val_loss],scalars[dataset],L62,scalars[step],M62)</f>
        <v>0.12931307777762413</v>
      </c>
      <c r="O62" s="56">
        <f>AVERAGEIFS(scalars[val_acc],scalars[dataset],L62,scalars[step],M62)</f>
        <v>0.95700751543045048</v>
      </c>
      <c r="P62" s="54">
        <f>AVERAGEIFS(scalars[loss],scalars[dataset],L62,scalars[step],M62)</f>
        <v>0.12592937424778938</v>
      </c>
      <c r="Q62" s="56">
        <f>AVERAGEIFS(scalars[acc],scalars[dataset],L62,scalars[step],M62)</f>
        <v>0.95593038797378538</v>
      </c>
      <c r="S62" s="63" t="s">
        <v>72</v>
      </c>
      <c r="T62" s="53">
        <v>24</v>
      </c>
      <c r="U62">
        <f>AVERAGEIFS(scalars[val_loss],scalars[dataset],S62,scalars[step],T62)</f>
        <v>0.139124795794487</v>
      </c>
      <c r="V62" s="55">
        <f>AVERAGEIFS(scalars[val_acc],scalars[dataset],S62,scalars[step],T62)</f>
        <v>0.95093106627464297</v>
      </c>
      <c r="W62">
        <f>AVERAGEIFS(scalars[loss],scalars[dataset],S62,scalars[step],T62)</f>
        <v>0.13359239250421523</v>
      </c>
      <c r="X62" s="55">
        <f>AVERAGEIFS(scalars[acc],scalars[dataset],S62,scalars[step],T62)</f>
        <v>0.95373494029045103</v>
      </c>
    </row>
    <row r="63" spans="1:24" x14ac:dyDescent="0.25">
      <c r="A63" t="s">
        <v>61</v>
      </c>
      <c r="B63" t="s">
        <v>62</v>
      </c>
      <c r="C63">
        <v>25</v>
      </c>
      <c r="D63">
        <v>9.6669957041740417E-2</v>
      </c>
      <c r="E63">
        <v>0.9673309326171875</v>
      </c>
      <c r="F63">
        <v>0.10414906591176987</v>
      </c>
      <c r="G63">
        <v>0.96285140514373779</v>
      </c>
      <c r="H63">
        <v>1.500000013038516E-3</v>
      </c>
      <c r="J63" s="65">
        <v>26</v>
      </c>
      <c r="L63" s="63" t="s">
        <v>61</v>
      </c>
      <c r="M63" s="3">
        <v>25</v>
      </c>
      <c r="N63" s="54">
        <f>AVERAGEIFS(scalars[val_loss],scalars[dataset],L63,scalars[step],M63)</f>
        <v>0.12859501019120217</v>
      </c>
      <c r="O63" s="56">
        <f>AVERAGEIFS(scalars[val_acc],scalars[dataset],L63,scalars[step],M63)</f>
        <v>0.95687683224678044</v>
      </c>
      <c r="P63" s="54">
        <f>AVERAGEIFS(scalars[loss],scalars[dataset],L63,scalars[step],M63)</f>
        <v>0.12458583936095238</v>
      </c>
      <c r="Q63" s="56">
        <f>AVERAGEIFS(scalars[acc],scalars[dataset],L63,scalars[step],M63)</f>
        <v>0.95633198618888859</v>
      </c>
      <c r="S63" s="63" t="s">
        <v>72</v>
      </c>
      <c r="T63" s="3">
        <v>25</v>
      </c>
      <c r="U63">
        <f>AVERAGEIFS(scalars[val_loss],scalars[dataset],S63,scalars[step],T63)</f>
        <v>0.13179788440465928</v>
      </c>
      <c r="V63" s="55">
        <f>AVERAGEIFS(scalars[val_acc],scalars[dataset],S63,scalars[step],T63)</f>
        <v>0.95305455327033994</v>
      </c>
      <c r="W63">
        <f>AVERAGEIFS(scalars[loss],scalars[dataset],S63,scalars[step],T63)</f>
        <v>0.13072237595915795</v>
      </c>
      <c r="X63" s="55">
        <f>AVERAGEIFS(scalars[acc],scalars[dataset],S63,scalars[step],T63)</f>
        <v>0.95421686172485354</v>
      </c>
    </row>
    <row r="64" spans="1:24" x14ac:dyDescent="0.25">
      <c r="A64" t="s">
        <v>61</v>
      </c>
      <c r="B64" t="s">
        <v>62</v>
      </c>
      <c r="C64">
        <v>26</v>
      </c>
      <c r="D64">
        <v>9.5696412026882172E-2</v>
      </c>
      <c r="E64">
        <v>0.96831101179122925</v>
      </c>
      <c r="F64">
        <v>0.10248807817697525</v>
      </c>
      <c r="G64">
        <v>0.96198123693466187</v>
      </c>
      <c r="H64">
        <v>1.500000013038516E-3</v>
      </c>
      <c r="J64" s="65">
        <v>27</v>
      </c>
      <c r="L64" s="63" t="s">
        <v>61</v>
      </c>
      <c r="M64" s="53">
        <v>26</v>
      </c>
      <c r="N64" s="54">
        <f>AVERAGEIFS(scalars[val_loss],scalars[dataset],L64,scalars[step],M64)</f>
        <v>0.12835581749677658</v>
      </c>
      <c r="O64" s="56">
        <f>AVERAGEIFS(scalars[val_acc],scalars[dataset],L64,scalars[step],M64)</f>
        <v>0.95739954113960268</v>
      </c>
      <c r="P64" s="54">
        <f>AVERAGEIFS(scalars[loss],scalars[dataset],L64,scalars[step],M64)</f>
        <v>0.1241061270236969</v>
      </c>
      <c r="Q64" s="56">
        <f>AVERAGEIFS(scalars[acc],scalars[dataset],L64,scalars[step],M64)</f>
        <v>0.95652610063552856</v>
      </c>
      <c r="S64" s="63" t="s">
        <v>72</v>
      </c>
      <c r="T64" s="53">
        <v>26</v>
      </c>
      <c r="U64">
        <f>AVERAGEIFS(scalars[val_loss],scalars[dataset],S64,scalars[step],T64)</f>
        <v>0.13096600547432899</v>
      </c>
      <c r="V64" s="55">
        <f>AVERAGEIFS(scalars[val_acc],scalars[dataset],S64,scalars[step],T64)</f>
        <v>0.95390394330024719</v>
      </c>
      <c r="W64">
        <f>AVERAGEIFS(scalars[loss],scalars[dataset],S64,scalars[step],T64)</f>
        <v>0.128184974193573</v>
      </c>
      <c r="X64" s="55">
        <f>AVERAGEIFS(scalars[acc],scalars[dataset],S64,scalars[step],T64)</f>
        <v>0.95490629673004146</v>
      </c>
    </row>
    <row r="65" spans="1:24" x14ac:dyDescent="0.25">
      <c r="A65" t="s">
        <v>61</v>
      </c>
      <c r="B65" t="s">
        <v>62</v>
      </c>
      <c r="C65">
        <v>27</v>
      </c>
      <c r="D65">
        <v>9.629078209400177E-2</v>
      </c>
      <c r="E65">
        <v>0.96863770484924316</v>
      </c>
      <c r="F65">
        <v>0.10374533385038376</v>
      </c>
      <c r="G65">
        <v>0.96298527717590332</v>
      </c>
      <c r="H65">
        <v>1.500000071246177E-4</v>
      </c>
      <c r="J65" s="65">
        <v>28</v>
      </c>
      <c r="L65" s="63" t="s">
        <v>61</v>
      </c>
      <c r="M65" s="53">
        <v>27</v>
      </c>
      <c r="N65" s="54">
        <f>AVERAGEIFS(scalars[val_loss],scalars[dataset],L65,scalars[step],M65)</f>
        <v>0.12767108529806137</v>
      </c>
      <c r="O65" s="56">
        <f>AVERAGEIFS(scalars[val_acc],scalars[dataset],L65,scalars[step],M65)</f>
        <v>0.95733421444892886</v>
      </c>
      <c r="P65" s="54">
        <f>AVERAGEIFS(scalars[loss],scalars[dataset],L65,scalars[step],M65)</f>
        <v>0.12376592308282852</v>
      </c>
      <c r="Q65" s="56">
        <f>AVERAGEIFS(scalars[acc],scalars[dataset],L65,scalars[step],M65)</f>
        <v>0.95655288696289065</v>
      </c>
      <c r="S65" s="63" t="s">
        <v>72</v>
      </c>
      <c r="T65" s="53">
        <v>27</v>
      </c>
      <c r="U65">
        <f>AVERAGEIFS(scalars[val_loss],scalars[dataset],S65,scalars[step],T65)</f>
        <v>0.12935297563672066</v>
      </c>
      <c r="V65" s="55">
        <f>AVERAGEIFS(scalars[val_acc],scalars[dataset],S65,scalars[step],T65)</f>
        <v>0.95449199080467229</v>
      </c>
      <c r="W65">
        <f>AVERAGEIFS(scalars[loss],scalars[dataset],S65,scalars[step],T65)</f>
        <v>0.12644594609737397</v>
      </c>
      <c r="X65" s="55">
        <f>AVERAGEIFS(scalars[acc],scalars[dataset],S65,scalars[step],T65)</f>
        <v>0.9561646580696106</v>
      </c>
    </row>
    <row r="66" spans="1:24" x14ac:dyDescent="0.25">
      <c r="A66" t="s">
        <v>61</v>
      </c>
      <c r="B66" t="s">
        <v>62</v>
      </c>
      <c r="C66">
        <v>28</v>
      </c>
      <c r="D66">
        <v>9.4388596713542938E-2</v>
      </c>
      <c r="E66">
        <v>0.96961778402328491</v>
      </c>
      <c r="F66">
        <v>9.7461186349391937E-2</v>
      </c>
      <c r="G66">
        <v>0.96506023406982422</v>
      </c>
      <c r="H66">
        <v>1.500000071246177E-4</v>
      </c>
      <c r="J66" s="65">
        <v>29</v>
      </c>
      <c r="L66" s="63" t="s">
        <v>61</v>
      </c>
      <c r="M66" s="3">
        <v>28</v>
      </c>
      <c r="N66" s="54">
        <f>AVERAGEIFS(scalars[val_loss],scalars[dataset],L66,scalars[step],M66)</f>
        <v>0.12721505835652352</v>
      </c>
      <c r="O66" s="56">
        <f>AVERAGEIFS(scalars[val_acc],scalars[dataset],L66,scalars[step],M66)</f>
        <v>0.95697485208511357</v>
      </c>
      <c r="P66" s="54">
        <f>AVERAGEIFS(scalars[loss],scalars[dataset],L66,scalars[step],M66)</f>
        <v>0.1226769968867302</v>
      </c>
      <c r="Q66" s="56">
        <f>AVERAGEIFS(scalars[acc],scalars[dataset],L66,scalars[step],M66)</f>
        <v>0.95703480243682859</v>
      </c>
      <c r="S66" s="63" t="s">
        <v>72</v>
      </c>
      <c r="T66" s="3">
        <v>28</v>
      </c>
      <c r="U66">
        <f>AVERAGEIFS(scalars[val_loss],scalars[dataset],S66,scalars[step],T66)</f>
        <v>0.12949052121904162</v>
      </c>
      <c r="V66" s="55">
        <f>AVERAGEIFS(scalars[val_acc],scalars[dataset],S66,scalars[step],T66)</f>
        <v>0.95404551426569617</v>
      </c>
      <c r="W66">
        <f>AVERAGEIFS(scalars[loss],scalars[dataset],S66,scalars[step],T66)</f>
        <v>0.12676745239231321</v>
      </c>
      <c r="X66" s="55">
        <f>AVERAGEIFS(scalars[acc],scalars[dataset],S66,scalars[step],T66)</f>
        <v>0.9555406901571486</v>
      </c>
    </row>
    <row r="67" spans="1:24" x14ac:dyDescent="0.25">
      <c r="A67" t="s">
        <v>61</v>
      </c>
      <c r="B67" t="s">
        <v>62</v>
      </c>
      <c r="C67">
        <v>29</v>
      </c>
      <c r="D67">
        <v>9.4364956021308899E-2</v>
      </c>
      <c r="E67">
        <v>0.97027117013931274</v>
      </c>
      <c r="F67">
        <v>9.621051698923111E-2</v>
      </c>
      <c r="G67">
        <v>0.96586346626281738</v>
      </c>
      <c r="J67" s="65">
        <v>30</v>
      </c>
      <c r="L67" s="63" t="s">
        <v>61</v>
      </c>
      <c r="M67" s="53">
        <v>29</v>
      </c>
      <c r="N67" s="54">
        <f>AVERAGEIFS(scalars[val_loss],scalars[dataset],L67,scalars[step],M67)</f>
        <v>0.12749920487403871</v>
      </c>
      <c r="O67" s="56">
        <f>AVERAGEIFS(scalars[val_acc],scalars[dataset],L67,scalars[step],M67)</f>
        <v>0.95779158473014836</v>
      </c>
      <c r="P67" s="54">
        <f>AVERAGEIFS(scalars[loss],scalars[dataset],L67,scalars[step],M67)</f>
        <v>0.12106883451342583</v>
      </c>
      <c r="Q67" s="56">
        <f>AVERAGEIFS(scalars[acc],scalars[dataset],L67,scalars[step],M67)</f>
        <v>0.95789827108383174</v>
      </c>
      <c r="S67" s="63" t="s">
        <v>72</v>
      </c>
      <c r="T67" s="53">
        <v>29</v>
      </c>
      <c r="U67">
        <f>AVERAGEIFS(scalars[val_loss],scalars[dataset],S67,scalars[step],T67)</f>
        <v>0.12814449353350532</v>
      </c>
      <c r="V67" s="55">
        <f>AVERAGEIFS(scalars[val_acc],scalars[dataset],S67,scalars[step],T67)</f>
        <v>0.95495298835966325</v>
      </c>
      <c r="W67">
        <f>AVERAGEIFS(scalars[loss],scalars[dataset],S67,scalars[step],T67)</f>
        <v>0.12473316490650177</v>
      </c>
      <c r="X67" s="55">
        <f>AVERAGEIFS(scalars[acc],scalars[dataset],S67,scalars[step],T67)</f>
        <v>0.95676780409283113</v>
      </c>
    </row>
    <row r="68" spans="1:24" x14ac:dyDescent="0.25">
      <c r="A68" t="s">
        <v>61</v>
      </c>
      <c r="B68" t="s">
        <v>63</v>
      </c>
      <c r="C68">
        <v>0</v>
      </c>
      <c r="D68">
        <v>1.9640218019485474</v>
      </c>
      <c r="E68">
        <v>0.50637048482894897</v>
      </c>
      <c r="F68">
        <v>1.4998654127120972</v>
      </c>
      <c r="G68">
        <v>0.55006694793701172</v>
      </c>
      <c r="H68">
        <v>1.4999999664723873E-2</v>
      </c>
    </row>
    <row r="69" spans="1:24" x14ac:dyDescent="0.25">
      <c r="A69" t="s">
        <v>61</v>
      </c>
      <c r="B69" t="s">
        <v>63</v>
      </c>
      <c r="C69">
        <v>1</v>
      </c>
      <c r="D69">
        <v>0.92698991298675537</v>
      </c>
      <c r="E69">
        <v>0.66187518835067749</v>
      </c>
      <c r="F69">
        <v>0.81601160764694214</v>
      </c>
      <c r="G69">
        <v>0.70609104633331299</v>
      </c>
      <c r="H69">
        <v>1.4999999664723873E-2</v>
      </c>
    </row>
    <row r="70" spans="1:24" x14ac:dyDescent="0.25">
      <c r="A70" t="s">
        <v>61</v>
      </c>
      <c r="B70" t="s">
        <v>63</v>
      </c>
      <c r="C70">
        <v>2</v>
      </c>
      <c r="D70">
        <v>0.62053984403610229</v>
      </c>
      <c r="E70">
        <v>0.77098989486694336</v>
      </c>
      <c r="F70">
        <v>0.64534366130828857</v>
      </c>
      <c r="G70">
        <v>0.77248996496200562</v>
      </c>
      <c r="H70">
        <v>1.4999999664723873E-2</v>
      </c>
      <c r="L70" s="74" t="s">
        <v>119</v>
      </c>
      <c r="M70" s="74"/>
      <c r="N70" t="str">
        <f>scalars[[#Headers],[val_loss]]</f>
        <v>val_loss</v>
      </c>
      <c r="O70" s="58" t="str">
        <f>scalars[[#Headers],[val_acc]]</f>
        <v>val_acc</v>
      </c>
      <c r="P70" t="str">
        <f>scalars[[#Headers],[loss]]</f>
        <v>loss</v>
      </c>
      <c r="Q70" s="55" t="str">
        <f>scalars[[#Headers],[acc]]</f>
        <v>acc</v>
      </c>
      <c r="S70" s="74" t="s">
        <v>118</v>
      </c>
      <c r="T70" s="74"/>
      <c r="U70" t="str">
        <f>scalars[[#Headers],[val_loss]]</f>
        <v>val_loss</v>
      </c>
      <c r="V70" s="55" t="str">
        <f>scalars[[#Headers],[val_acc]]</f>
        <v>val_acc</v>
      </c>
      <c r="W70" t="str">
        <f>scalars[[#Headers],[loss]]</f>
        <v>loss</v>
      </c>
      <c r="X70" s="55" t="str">
        <f>scalars[[#Headers],[acc]]</f>
        <v>acc</v>
      </c>
    </row>
    <row r="71" spans="1:24" x14ac:dyDescent="0.25">
      <c r="A71" t="s">
        <v>61</v>
      </c>
      <c r="B71" t="s">
        <v>63</v>
      </c>
      <c r="C71">
        <v>3</v>
      </c>
      <c r="D71">
        <v>0.84710818529129028</v>
      </c>
      <c r="E71">
        <v>0.71643251180648804</v>
      </c>
      <c r="F71">
        <v>0.52682024240493774</v>
      </c>
      <c r="G71">
        <v>0.81546187400817871</v>
      </c>
      <c r="H71">
        <v>1.4999999664723873E-2</v>
      </c>
      <c r="L71" s="63" t="s">
        <v>73</v>
      </c>
      <c r="M71" s="53">
        <v>0</v>
      </c>
      <c r="N71">
        <f>AVERAGEIFS(scalars[val_loss],scalars[dataset],L71,scalars[step],M71)</f>
        <v>1.1942733466625213</v>
      </c>
      <c r="O71" s="55">
        <f>AVERAGEIFS(scalars[val_acc],scalars[dataset],L71,scalars[step],M71)</f>
        <v>0.64233911037445068</v>
      </c>
      <c r="P71">
        <f>AVERAGEIFS(scalars[loss],scalars[dataset],L71,scalars[step],M71)</f>
        <v>1.3216353535652161</v>
      </c>
      <c r="Q71" s="55">
        <f>AVERAGEIFS(scalars[acc],scalars[dataset],L71,scalars[step],M71)</f>
        <v>0.64042838811874392</v>
      </c>
      <c r="S71" s="63" t="s">
        <v>74</v>
      </c>
      <c r="T71" s="53">
        <v>0</v>
      </c>
      <c r="U71">
        <f>AVERAGEIFS(scalars[val_loss],scalars[dataset],S71,scalars[step],T71)</f>
        <v>2.3781876862049103</v>
      </c>
      <c r="V71" s="55">
        <f>AVERAGEIFS(scalars[val_acc],scalars[dataset],S71,scalars[step],T71)</f>
        <v>0.56860503256320949</v>
      </c>
      <c r="W71">
        <f>AVERAGEIFS(scalars[loss],scalars[dataset],S71,scalars[step],T71)</f>
        <v>1.5564337134361268</v>
      </c>
      <c r="X71" s="55">
        <f>AVERAGEIFS(scalars[acc],scalars[dataset],S71,scalars[step],T71)</f>
        <v>0.62170013785362244</v>
      </c>
    </row>
    <row r="72" spans="1:24" x14ac:dyDescent="0.25">
      <c r="A72" t="s">
        <v>61</v>
      </c>
      <c r="B72" t="s">
        <v>63</v>
      </c>
      <c r="C72">
        <v>4</v>
      </c>
      <c r="D72">
        <v>1.0004709959030151</v>
      </c>
      <c r="E72">
        <v>0.7350538969039917</v>
      </c>
      <c r="F72">
        <v>0.46794027090072632</v>
      </c>
      <c r="G72">
        <v>0.83835339546203613</v>
      </c>
      <c r="H72">
        <v>1.4999999664723873E-2</v>
      </c>
      <c r="L72" s="63" t="s">
        <v>73</v>
      </c>
      <c r="M72" s="3">
        <v>1</v>
      </c>
      <c r="N72">
        <f>AVERAGEIFS(scalars[val_loss],scalars[dataset],L72,scalars[step],M72)</f>
        <v>1.3525393217802049</v>
      </c>
      <c r="O72" s="55">
        <f>AVERAGEIFS(scalars[val_acc],scalars[dataset],L72,scalars[step],M72)</f>
        <v>0.63939889371395109</v>
      </c>
      <c r="P72">
        <f>AVERAGEIFS(scalars[loss],scalars[dataset],L72,scalars[step],M72)</f>
        <v>0.63151423335075374</v>
      </c>
      <c r="Q72" s="55">
        <f>AVERAGEIFS(scalars[acc],scalars[dataset],L72,scalars[step],M72)</f>
        <v>0.78024097084999089</v>
      </c>
      <c r="S72" s="63" t="s">
        <v>74</v>
      </c>
      <c r="T72" s="3">
        <v>1</v>
      </c>
      <c r="U72">
        <f>AVERAGEIFS(scalars[val_loss],scalars[dataset],S72,scalars[step],T72)</f>
        <v>0.85590556263923645</v>
      </c>
      <c r="V72" s="55">
        <f>AVERAGEIFS(scalars[val_acc],scalars[dataset],S72,scalars[step],T72)</f>
        <v>0.73508656620979307</v>
      </c>
      <c r="W72">
        <f>AVERAGEIFS(scalars[loss],scalars[dataset],S72,scalars[step],T72)</f>
        <v>0.63998530805110931</v>
      </c>
      <c r="X72" s="55">
        <f>AVERAGEIFS(scalars[acc],scalars[dataset],S72,scalars[step],T72)</f>
        <v>0.77567604780197141</v>
      </c>
    </row>
    <row r="73" spans="1:24" x14ac:dyDescent="0.25">
      <c r="A73" t="s">
        <v>61</v>
      </c>
      <c r="B73" t="s">
        <v>63</v>
      </c>
      <c r="C73">
        <v>5</v>
      </c>
      <c r="D73">
        <v>0.36215314269065857</v>
      </c>
      <c r="E73">
        <v>0.87847107648849487</v>
      </c>
      <c r="F73">
        <v>0.38648921251296997</v>
      </c>
      <c r="G73">
        <v>0.86579650640487671</v>
      </c>
      <c r="H73">
        <v>1.4999999664723873E-2</v>
      </c>
      <c r="L73" s="63" t="s">
        <v>73</v>
      </c>
      <c r="M73" s="53">
        <v>2</v>
      </c>
      <c r="N73">
        <f>AVERAGEIFS(scalars[val_loss],scalars[dataset],L73,scalars[step],M73)</f>
        <v>1.063436171412468</v>
      </c>
      <c r="O73" s="55">
        <f>AVERAGEIFS(scalars[val_acc],scalars[dataset],L73,scalars[step],M73)</f>
        <v>0.75566807985305784</v>
      </c>
      <c r="P73">
        <f>AVERAGEIFS(scalars[loss],scalars[dataset],L73,scalars[step],M73)</f>
        <v>0.50267844498157499</v>
      </c>
      <c r="Q73" s="55">
        <f>AVERAGEIFS(scalars[acc],scalars[dataset],L73,scalars[step],M73)</f>
        <v>0.82605757117271428</v>
      </c>
      <c r="S73" s="63" t="s">
        <v>74</v>
      </c>
      <c r="T73" s="53">
        <v>2</v>
      </c>
      <c r="U73">
        <f>AVERAGEIFS(scalars[val_loss],scalars[dataset],S73,scalars[step],T73)</f>
        <v>1.1530678838491439</v>
      </c>
      <c r="V73" s="55">
        <f>AVERAGEIFS(scalars[val_acc],scalars[dataset],S73,scalars[step],T73)</f>
        <v>0.68092126250267027</v>
      </c>
      <c r="W73">
        <f>AVERAGEIFS(scalars[loss],scalars[dataset],S73,scalars[step],T73)</f>
        <v>0.50371914803981777</v>
      </c>
      <c r="X73" s="55">
        <f>AVERAGEIFS(scalars[acc],scalars[dataset],S73,scalars[step],T73)</f>
        <v>0.82392905950546269</v>
      </c>
    </row>
    <row r="74" spans="1:24" x14ac:dyDescent="0.25">
      <c r="A74" t="s">
        <v>61</v>
      </c>
      <c r="B74" t="s">
        <v>63</v>
      </c>
      <c r="C74">
        <v>6</v>
      </c>
      <c r="D74">
        <v>0.39134600758552551</v>
      </c>
      <c r="E74">
        <v>0.86867034435272217</v>
      </c>
      <c r="F74">
        <v>0.34480607509613037</v>
      </c>
      <c r="G74">
        <v>0.8819277286529541</v>
      </c>
      <c r="H74">
        <v>1.4999999664723873E-2</v>
      </c>
      <c r="L74" s="63" t="s">
        <v>73</v>
      </c>
      <c r="M74" s="53">
        <v>3</v>
      </c>
      <c r="N74">
        <f>AVERAGEIFS(scalars[val_loss],scalars[dataset],L74,scalars[step],M74)</f>
        <v>0.59890237748622899</v>
      </c>
      <c r="O74" s="55">
        <f>AVERAGEIFS(scalars[val_acc],scalars[dataset],L74,scalars[step],M74)</f>
        <v>0.79820320010185242</v>
      </c>
      <c r="P74">
        <f>AVERAGEIFS(scalars[loss],scalars[dataset],L74,scalars[step],M74)</f>
        <v>0.42268097698688506</v>
      </c>
      <c r="Q74" s="55">
        <f>AVERAGEIFS(scalars[acc],scalars[dataset],L74,scalars[step],M74)</f>
        <v>0.85376839637756352</v>
      </c>
      <c r="S74" s="63" t="s">
        <v>74</v>
      </c>
      <c r="T74" s="53">
        <v>3</v>
      </c>
      <c r="U74">
        <f>AVERAGEIFS(scalars[val_loss],scalars[dataset],S74,scalars[step],T74)</f>
        <v>0.63941077888011932</v>
      </c>
      <c r="V74" s="55">
        <f>AVERAGEIFS(scalars[val_acc],scalars[dataset],S74,scalars[step],T74)</f>
        <v>0.79245344996452327</v>
      </c>
      <c r="W74">
        <f>AVERAGEIFS(scalars[loss],scalars[dataset],S74,scalars[step],T74)</f>
        <v>0.42741923630237577</v>
      </c>
      <c r="X74" s="55">
        <f>AVERAGEIFS(scalars[acc],scalars[dataset],S74,scalars[step],T74)</f>
        <v>0.8518072307109833</v>
      </c>
    </row>
    <row r="75" spans="1:24" x14ac:dyDescent="0.25">
      <c r="A75" t="s">
        <v>61</v>
      </c>
      <c r="B75" t="s">
        <v>63</v>
      </c>
      <c r="C75">
        <v>7</v>
      </c>
      <c r="D75">
        <v>0.43057262897491455</v>
      </c>
      <c r="E75">
        <v>0.84155505895614624</v>
      </c>
      <c r="F75">
        <v>0.30491626262664795</v>
      </c>
      <c r="G75">
        <v>0.89457833766937256</v>
      </c>
      <c r="H75">
        <v>1.4999999664723873E-2</v>
      </c>
      <c r="L75" s="63" t="s">
        <v>73</v>
      </c>
      <c r="M75" s="3">
        <v>4</v>
      </c>
      <c r="N75">
        <f>AVERAGEIFS(scalars[val_loss],scalars[dataset],L75,scalars[step],M75)</f>
        <v>0.50326827466487889</v>
      </c>
      <c r="O75" s="55">
        <f>AVERAGEIFS(scalars[val_acc],scalars[dataset],L75,scalars[step],M75)</f>
        <v>0.83443319797515869</v>
      </c>
      <c r="P75">
        <f>AVERAGEIFS(scalars[loss],scalars[dataset],L75,scalars[step],M75)</f>
        <v>0.36174232661724093</v>
      </c>
      <c r="Q75" s="55">
        <f>AVERAGEIFS(scalars[acc],scalars[dataset],L75,scalars[step],M75)</f>
        <v>0.87517402768135066</v>
      </c>
      <c r="S75" s="63" t="s">
        <v>74</v>
      </c>
      <c r="T75" s="3">
        <v>4</v>
      </c>
      <c r="U75">
        <f>AVERAGEIFS(scalars[val_loss],scalars[dataset],S75,scalars[step],T75)</f>
        <v>0.48660427033901216</v>
      </c>
      <c r="V75" s="55">
        <f>AVERAGEIFS(scalars[val_acc],scalars[dataset],S75,scalars[step],T75)</f>
        <v>0.83672001957893372</v>
      </c>
      <c r="W75">
        <f>AVERAGEIFS(scalars[loss],scalars[dataset],S75,scalars[step],T75)</f>
        <v>0.36931591629981997</v>
      </c>
      <c r="X75" s="55">
        <f>AVERAGEIFS(scalars[acc],scalars[dataset],S75,scalars[step],T75)</f>
        <v>0.87155957221984859</v>
      </c>
    </row>
    <row r="76" spans="1:24" x14ac:dyDescent="0.25">
      <c r="A76" t="s">
        <v>61</v>
      </c>
      <c r="B76" t="s">
        <v>63</v>
      </c>
      <c r="C76">
        <v>8</v>
      </c>
      <c r="D76">
        <v>0.38550075888633728</v>
      </c>
      <c r="E76">
        <v>0.86475008726119995</v>
      </c>
      <c r="F76">
        <v>0.29219859838485718</v>
      </c>
      <c r="G76">
        <v>0.90153950452804565</v>
      </c>
      <c r="H76">
        <v>1.4999999664723873E-2</v>
      </c>
      <c r="L76" s="63" t="s">
        <v>73</v>
      </c>
      <c r="M76" s="53">
        <v>5</v>
      </c>
      <c r="N76">
        <f>AVERAGEIFS(scalars[val_loss],scalars[dataset],L76,scalars[step],M76)</f>
        <v>0.36450749486684797</v>
      </c>
      <c r="O76" s="55">
        <f>AVERAGEIFS(scalars[val_acc],scalars[dataset],L76,scalars[step],M76)</f>
        <v>0.8751061797142029</v>
      </c>
      <c r="P76">
        <f>AVERAGEIFS(scalars[loss],scalars[dataset],L76,scalars[step],M76)</f>
        <v>0.32226724326610567</v>
      </c>
      <c r="Q76" s="55">
        <f>AVERAGEIFS(scalars[acc],scalars[dataset],L76,scalars[step],M76)</f>
        <v>0.88836680054664607</v>
      </c>
      <c r="S76" s="63" t="s">
        <v>74</v>
      </c>
      <c r="T76" s="53">
        <v>5</v>
      </c>
      <c r="U76">
        <f>AVERAGEIFS(scalars[val_loss],scalars[dataset],S76,scalars[step],T76)</f>
        <v>0.43091525137424469</v>
      </c>
      <c r="V76" s="55">
        <f>AVERAGEIFS(scalars[val_acc],scalars[dataset],S76,scalars[step],T76)</f>
        <v>0.85377327203750608</v>
      </c>
      <c r="W76">
        <f>AVERAGEIFS(scalars[loss],scalars[dataset],S76,scalars[step],T76)</f>
        <v>0.32989911139011385</v>
      </c>
      <c r="X76" s="55">
        <f>AVERAGEIFS(scalars[acc],scalars[dataset],S76,scalars[step],T76)</f>
        <v>0.88604418039321897</v>
      </c>
    </row>
    <row r="77" spans="1:24" x14ac:dyDescent="0.25">
      <c r="A77" t="s">
        <v>61</v>
      </c>
      <c r="B77" t="s">
        <v>63</v>
      </c>
      <c r="C77">
        <v>9</v>
      </c>
      <c r="D77">
        <v>0.21046042442321777</v>
      </c>
      <c r="E77">
        <v>0.93074160814285278</v>
      </c>
      <c r="F77">
        <v>0.25044199824333191</v>
      </c>
      <c r="G77">
        <v>0.91405624151229858</v>
      </c>
      <c r="H77">
        <v>1.500000013038516E-3</v>
      </c>
      <c r="L77" s="63" t="s">
        <v>73</v>
      </c>
      <c r="M77" s="53">
        <v>6</v>
      </c>
      <c r="N77">
        <f>AVERAGEIFS(scalars[val_loss],scalars[dataset],L77,scalars[step],M77)</f>
        <v>0.35094366371631625</v>
      </c>
      <c r="O77" s="55">
        <f>AVERAGEIFS(scalars[val_acc],scalars[dataset],L77,scalars[step],M77)</f>
        <v>0.87994118928909304</v>
      </c>
      <c r="P77">
        <f>AVERAGEIFS(scalars[loss],scalars[dataset],L77,scalars[step],M77)</f>
        <v>0.2834621801972389</v>
      </c>
      <c r="Q77" s="55">
        <f>AVERAGEIFS(scalars[acc],scalars[dataset],L77,scalars[step],M77)</f>
        <v>0.9021820664405823</v>
      </c>
      <c r="S77" s="63" t="s">
        <v>74</v>
      </c>
      <c r="T77" s="53">
        <v>6</v>
      </c>
      <c r="U77">
        <f>AVERAGEIFS(scalars[val_loss],scalars[dataset],S77,scalars[step],T77)</f>
        <v>0.46699718832969667</v>
      </c>
      <c r="V77" s="55">
        <f>AVERAGEIFS(scalars[val_acc],scalars[dataset],S77,scalars[step],T77)</f>
        <v>0.86377001404762266</v>
      </c>
      <c r="W77">
        <f>AVERAGEIFS(scalars[loss],scalars[dataset],S77,scalars[step],T77)</f>
        <v>0.29518431574106219</v>
      </c>
      <c r="X77" s="55">
        <f>AVERAGEIFS(scalars[acc],scalars[dataset],S77,scalars[step],T77)</f>
        <v>0.89759036302566531</v>
      </c>
    </row>
    <row r="78" spans="1:24" x14ac:dyDescent="0.25">
      <c r="A78" t="s">
        <v>61</v>
      </c>
      <c r="B78" t="s">
        <v>63</v>
      </c>
      <c r="C78">
        <v>10</v>
      </c>
      <c r="D78">
        <v>0.19205461442470551</v>
      </c>
      <c r="E78">
        <v>0.93302839994430542</v>
      </c>
      <c r="F78">
        <v>0.20748521387577057</v>
      </c>
      <c r="G78">
        <v>0.9309237003326416</v>
      </c>
      <c r="H78">
        <v>1.500000013038516E-3</v>
      </c>
      <c r="L78" s="63" t="s">
        <v>73</v>
      </c>
      <c r="M78" s="3">
        <v>7</v>
      </c>
      <c r="N78">
        <f>AVERAGEIFS(scalars[val_loss],scalars[dataset],L78,scalars[step],M78)</f>
        <v>0.31529620438814165</v>
      </c>
      <c r="O78" s="55">
        <f>AVERAGEIFS(scalars[val_acc],scalars[dataset],L78,scalars[step],M78)</f>
        <v>0.89127735495567317</v>
      </c>
      <c r="P78">
        <f>AVERAGEIFS(scalars[loss],scalars[dataset],L78,scalars[step],M78)</f>
        <v>0.26026040315628052</v>
      </c>
      <c r="Q78" s="55">
        <f>AVERAGEIFS(scalars[acc],scalars[dataset],L78,scalars[step],M78)</f>
        <v>0.90933735966682439</v>
      </c>
      <c r="S78" s="63" t="s">
        <v>74</v>
      </c>
      <c r="T78" s="3">
        <v>7</v>
      </c>
      <c r="U78">
        <f>AVERAGEIFS(scalars[val_loss],scalars[dataset],S78,scalars[step],T78)</f>
        <v>0.38524644970893862</v>
      </c>
      <c r="V78" s="55">
        <f>AVERAGEIFS(scalars[val_acc],scalars[dataset],S78,scalars[step],T78)</f>
        <v>0.87504084706306462</v>
      </c>
      <c r="W78">
        <f>AVERAGEIFS(scalars[loss],scalars[dataset],S78,scalars[step],T78)</f>
        <v>0.26118007600307463</v>
      </c>
      <c r="X78" s="55">
        <f>AVERAGEIFS(scalars[acc],scalars[dataset],S78,scalars[step],T78)</f>
        <v>0.910053551197052</v>
      </c>
    </row>
    <row r="79" spans="1:24" x14ac:dyDescent="0.25">
      <c r="A79" t="s">
        <v>61</v>
      </c>
      <c r="B79" t="s">
        <v>63</v>
      </c>
      <c r="C79">
        <v>11</v>
      </c>
      <c r="D79">
        <v>0.19338114559650421</v>
      </c>
      <c r="E79">
        <v>0.93727540969848633</v>
      </c>
      <c r="F79">
        <v>0.19539768993854523</v>
      </c>
      <c r="G79">
        <v>0.93246316909790039</v>
      </c>
      <c r="H79">
        <v>1.500000013038516E-3</v>
      </c>
      <c r="L79" s="63" t="s">
        <v>73</v>
      </c>
      <c r="M79" s="53">
        <v>8</v>
      </c>
      <c r="N79">
        <f>AVERAGEIFS(scalars[val_loss],scalars[dataset],L79,scalars[step],M79)</f>
        <v>0.27892918586730958</v>
      </c>
      <c r="O79" s="55">
        <f>AVERAGEIFS(scalars[val_acc],scalars[dataset],L79,scalars[step],M79)</f>
        <v>0.90509636998176579</v>
      </c>
      <c r="P79">
        <f>AVERAGEIFS(scalars[loss],scalars[dataset],L79,scalars[step],M79)</f>
        <v>0.23489558845758438</v>
      </c>
      <c r="Q79" s="55">
        <f>AVERAGEIFS(scalars[acc],scalars[dataset],L79,scalars[step],M79)</f>
        <v>0.91806558966636653</v>
      </c>
      <c r="S79" s="63" t="s">
        <v>74</v>
      </c>
      <c r="T79" s="53">
        <v>8</v>
      </c>
      <c r="U79">
        <f>AVERAGEIFS(scalars[val_loss],scalars[dataset],S79,scalars[step],T79)</f>
        <v>0.30990978628396987</v>
      </c>
      <c r="V79" s="55">
        <f>AVERAGEIFS(scalars[val_acc],scalars[dataset],S79,scalars[step],T79)</f>
        <v>0.89349885582923894</v>
      </c>
      <c r="W79">
        <f>AVERAGEIFS(scalars[loss],scalars[dataset],S79,scalars[step],T79)</f>
        <v>0.24262122064828873</v>
      </c>
      <c r="X79" s="55">
        <f>AVERAGEIFS(scalars[acc],scalars[dataset],S79,scalars[step],T79)</f>
        <v>0.91588354706764219</v>
      </c>
    </row>
    <row r="80" spans="1:24" x14ac:dyDescent="0.25">
      <c r="A80" t="s">
        <v>61</v>
      </c>
      <c r="B80" t="s">
        <v>63</v>
      </c>
      <c r="C80">
        <v>12</v>
      </c>
      <c r="D80">
        <v>0.18803282082080841</v>
      </c>
      <c r="E80">
        <v>0.93629533052444458</v>
      </c>
      <c r="F80">
        <v>0.18870943784713745</v>
      </c>
      <c r="G80">
        <v>0.93413656949996948</v>
      </c>
      <c r="H80">
        <v>1.500000013038516E-3</v>
      </c>
      <c r="L80" s="63" t="s">
        <v>73</v>
      </c>
      <c r="M80" s="53">
        <v>9</v>
      </c>
      <c r="N80">
        <f>AVERAGEIFS(scalars[val_loss],scalars[dataset],L80,scalars[step],M80)</f>
        <v>0.25321833193302157</v>
      </c>
      <c r="O80" s="55">
        <f>AVERAGEIFS(scalars[val_acc],scalars[dataset],L80,scalars[step],M80)</f>
        <v>0.91166284680366516</v>
      </c>
      <c r="P80">
        <f>AVERAGEIFS(scalars[loss],scalars[dataset],L80,scalars[step],M80)</f>
        <v>0.2174398496747017</v>
      </c>
      <c r="Q80" s="55">
        <f>AVERAGEIFS(scalars[acc],scalars[dataset],L80,scalars[step],M80)</f>
        <v>0.92441766858100893</v>
      </c>
      <c r="S80" s="63" t="s">
        <v>74</v>
      </c>
      <c r="T80" s="53">
        <v>9</v>
      </c>
      <c r="U80">
        <f>AVERAGEIFS(scalars[val_loss],scalars[dataset],S80,scalars[step],T80)</f>
        <v>0.26053209900856017</v>
      </c>
      <c r="V80" s="55">
        <f>AVERAGEIFS(scalars[val_acc],scalars[dataset],S80,scalars[step],T80)</f>
        <v>0.90976805090904234</v>
      </c>
      <c r="W80">
        <f>AVERAGEIFS(scalars[loss],scalars[dataset],S80,scalars[step],T80)</f>
        <v>0.22954315543174744</v>
      </c>
      <c r="X80" s="55">
        <f>AVERAGEIFS(scalars[acc],scalars[dataset],S80,scalars[step],T80)</f>
        <v>0.92109102606773374</v>
      </c>
    </row>
    <row r="81" spans="1:24" x14ac:dyDescent="0.25">
      <c r="A81" t="s">
        <v>61</v>
      </c>
      <c r="B81" t="s">
        <v>63</v>
      </c>
      <c r="C81">
        <v>13</v>
      </c>
      <c r="D81">
        <v>0.18050858378410339</v>
      </c>
      <c r="E81">
        <v>0.93858218193054199</v>
      </c>
      <c r="F81">
        <v>0.17931820452213287</v>
      </c>
      <c r="G81">
        <v>0.93701469898223877</v>
      </c>
      <c r="H81">
        <v>1.500000013038516E-3</v>
      </c>
      <c r="L81" s="63" t="s">
        <v>73</v>
      </c>
      <c r="M81" s="3">
        <v>10</v>
      </c>
      <c r="N81">
        <f>AVERAGEIFS(scalars[val_loss],scalars[dataset],L81,scalars[step],M81)</f>
        <v>0.25461951047182085</v>
      </c>
      <c r="O81" s="55">
        <f>AVERAGEIFS(scalars[val_acc],scalars[dataset],L81,scalars[step],M81)</f>
        <v>0.91512578129768374</v>
      </c>
      <c r="P81">
        <f>AVERAGEIFS(scalars[loss],scalars[dataset],L81,scalars[step],M81)</f>
        <v>0.20355554074048995</v>
      </c>
      <c r="Q81" s="55">
        <f>AVERAGEIFS(scalars[acc],scalars[dataset],L81,scalars[step],M81)</f>
        <v>0.9292436480522156</v>
      </c>
      <c r="S81" s="63" t="s">
        <v>74</v>
      </c>
      <c r="T81" s="3">
        <v>10</v>
      </c>
      <c r="U81">
        <f>AVERAGEIFS(scalars[val_loss],scalars[dataset],S81,scalars[step],T81)</f>
        <v>0.24614262878894805</v>
      </c>
      <c r="V81" s="55">
        <f>AVERAGEIFS(scalars[val_acc],scalars[dataset],S81,scalars[step],T81)</f>
        <v>0.91806600093841551</v>
      </c>
      <c r="W81">
        <f>AVERAGEIFS(scalars[loss],scalars[dataset],S81,scalars[step],T81)</f>
        <v>0.209274061024189</v>
      </c>
      <c r="X81" s="55">
        <f>AVERAGEIFS(scalars[acc],scalars[dataset],S81,scalars[step],T81)</f>
        <v>0.92700134515762334</v>
      </c>
    </row>
    <row r="82" spans="1:24" x14ac:dyDescent="0.25">
      <c r="A82" t="s">
        <v>61</v>
      </c>
      <c r="B82" t="s">
        <v>63</v>
      </c>
      <c r="C82">
        <v>14</v>
      </c>
      <c r="D82">
        <v>0.17531083524227142</v>
      </c>
      <c r="E82">
        <v>0.94054228067398071</v>
      </c>
      <c r="F82">
        <v>0.17774315178394318</v>
      </c>
      <c r="G82">
        <v>0.93835341930389404</v>
      </c>
      <c r="H82">
        <v>1.500000013038516E-3</v>
      </c>
      <c r="L82" s="63" t="s">
        <v>73</v>
      </c>
      <c r="M82" s="53">
        <v>11</v>
      </c>
      <c r="N82">
        <f>AVERAGEIFS(scalars[val_loss],scalars[dataset],L82,scalars[step],M82)</f>
        <v>0.25156461223959925</v>
      </c>
      <c r="O82" s="55">
        <f>AVERAGEIFS(scalars[val_acc],scalars[dataset],L82,scalars[step],M82)</f>
        <v>0.91535446643829343</v>
      </c>
      <c r="P82">
        <f>AVERAGEIFS(scalars[loss],scalars[dataset],L82,scalars[step],M82)</f>
        <v>0.18979813307523727</v>
      </c>
      <c r="Q82" s="55">
        <f>AVERAGEIFS(scalars[acc],scalars[dataset],L82,scalars[step],M82)</f>
        <v>0.93387550115585327</v>
      </c>
      <c r="S82" s="63" t="s">
        <v>74</v>
      </c>
      <c r="T82" s="53">
        <v>11</v>
      </c>
      <c r="U82">
        <f>AVERAGEIFS(scalars[val_loss],scalars[dataset],S82,scalars[step],T82)</f>
        <v>0.19811963886022568</v>
      </c>
      <c r="V82" s="55">
        <f>AVERAGEIFS(scalars[val_acc],scalars[dataset],S82,scalars[step],T82)</f>
        <v>0.93263639211654659</v>
      </c>
      <c r="W82">
        <f>AVERAGEIFS(scalars[loss],scalars[dataset],S82,scalars[step],T82)</f>
        <v>0.19246630370616913</v>
      </c>
      <c r="X82" s="55">
        <f>AVERAGEIFS(scalars[acc],scalars[dataset],S82,scalars[step],T82)</f>
        <v>0.9331459105014801</v>
      </c>
    </row>
    <row r="83" spans="1:24" x14ac:dyDescent="0.25">
      <c r="A83" t="s">
        <v>61</v>
      </c>
      <c r="B83" t="s">
        <v>63</v>
      </c>
      <c r="C83">
        <v>15</v>
      </c>
      <c r="D83">
        <v>0.17045523226261139</v>
      </c>
      <c r="E83">
        <v>0.94152235984802246</v>
      </c>
      <c r="F83">
        <v>0.17324179410934448</v>
      </c>
      <c r="G83">
        <v>0.93902277946472168</v>
      </c>
      <c r="H83">
        <v>1.500000013038516E-3</v>
      </c>
      <c r="L83" s="63" t="s">
        <v>73</v>
      </c>
      <c r="M83" s="53">
        <v>12</v>
      </c>
      <c r="N83">
        <f>AVERAGEIFS(scalars[val_loss],scalars[dataset],L83,scalars[step],M83)</f>
        <v>0.25306714028120042</v>
      </c>
      <c r="O83" s="55">
        <f>AVERAGEIFS(scalars[val_acc],scalars[dataset],L83,scalars[step],M83)</f>
        <v>0.91283893585205078</v>
      </c>
      <c r="P83">
        <f>AVERAGEIFS(scalars[loss],scalars[dataset],L83,scalars[step],M83)</f>
        <v>0.18043257743120195</v>
      </c>
      <c r="Q83" s="55">
        <f>AVERAGEIFS(scalars[acc],scalars[dataset],L83,scalars[step],M83)</f>
        <v>0.9369879543781281</v>
      </c>
      <c r="S83" s="63" t="s">
        <v>74</v>
      </c>
      <c r="T83" s="53">
        <v>12</v>
      </c>
      <c r="U83">
        <f>AVERAGEIFS(scalars[val_loss],scalars[dataset],S83,scalars[step],T83)</f>
        <v>0.19896064102649688</v>
      </c>
      <c r="V83" s="55">
        <f>AVERAGEIFS(scalars[val_acc],scalars[dataset],S83,scalars[step],T83)</f>
        <v>0.93263639211654659</v>
      </c>
      <c r="W83">
        <f>AVERAGEIFS(scalars[loss],scalars[dataset],S83,scalars[step],T83)</f>
        <v>0.17722190022468567</v>
      </c>
      <c r="X83" s="55">
        <f>AVERAGEIFS(scalars[acc],scalars[dataset],S83,scalars[step],T83)</f>
        <v>0.93865461945533757</v>
      </c>
    </row>
    <row r="84" spans="1:24" x14ac:dyDescent="0.25">
      <c r="A84" t="s">
        <v>61</v>
      </c>
      <c r="B84" t="s">
        <v>63</v>
      </c>
      <c r="C84">
        <v>16</v>
      </c>
      <c r="D84">
        <v>0.17184425890445709</v>
      </c>
      <c r="E84">
        <v>0.94054228067398071</v>
      </c>
      <c r="F84">
        <v>0.17135405540466309</v>
      </c>
      <c r="G84">
        <v>0.94136548042297363</v>
      </c>
      <c r="H84">
        <v>1.500000013038516E-3</v>
      </c>
      <c r="L84" s="63" t="s">
        <v>73</v>
      </c>
      <c r="M84" s="3">
        <v>13</v>
      </c>
      <c r="N84">
        <f>AVERAGEIFS(scalars[val_loss],scalars[dataset],L84,scalars[step],M84)</f>
        <v>0.43717637509107588</v>
      </c>
      <c r="O84" s="55">
        <f>AVERAGEIFS(scalars[val_acc],scalars[dataset],L84,scalars[step],M84)</f>
        <v>0.88366547524929051</v>
      </c>
      <c r="P84">
        <f>AVERAGEIFS(scalars[loss],scalars[dataset],L84,scalars[step],M84)</f>
        <v>0.16976078301668168</v>
      </c>
      <c r="Q84" s="55">
        <f>AVERAGEIFS(scalars[acc],scalars[dataset],L84,scalars[step],M84)</f>
        <v>0.94113118052482603</v>
      </c>
      <c r="S84" s="63" t="s">
        <v>74</v>
      </c>
      <c r="T84" s="3">
        <v>13</v>
      </c>
      <c r="U84">
        <f>AVERAGEIFS(scalars[val_loss],scalars[dataset],S84,scalars[step],T84)</f>
        <v>0.16862274557352067</v>
      </c>
      <c r="V84" s="55">
        <f>AVERAGEIFS(scalars[val_acc],scalars[dataset],S84,scalars[step],T84)</f>
        <v>0.94044430851936345</v>
      </c>
      <c r="W84">
        <f>AVERAGEIFS(scalars[loss],scalars[dataset],S84,scalars[step],T84)</f>
        <v>0.16974465548992157</v>
      </c>
      <c r="X84" s="55">
        <f>AVERAGEIFS(scalars[acc],scalars[dataset],S84,scalars[step],T84)</f>
        <v>0.94030790328979497</v>
      </c>
    </row>
    <row r="85" spans="1:24" x14ac:dyDescent="0.25">
      <c r="A85" t="s">
        <v>61</v>
      </c>
      <c r="B85" t="s">
        <v>63</v>
      </c>
      <c r="C85">
        <v>17</v>
      </c>
      <c r="D85">
        <v>0.16642718017101288</v>
      </c>
      <c r="E85">
        <v>0.94119566679000854</v>
      </c>
      <c r="F85">
        <v>0.1693011075258255</v>
      </c>
      <c r="G85">
        <v>0.93942433595657349</v>
      </c>
      <c r="H85">
        <v>1.500000013038516E-3</v>
      </c>
      <c r="L85" s="63" t="s">
        <v>73</v>
      </c>
      <c r="M85" s="53">
        <v>14</v>
      </c>
      <c r="N85">
        <f>AVERAGEIFS(scalars[val_loss],scalars[dataset],L85,scalars[step],M85)</f>
        <v>0.14993352815508842</v>
      </c>
      <c r="O85" s="55">
        <f>AVERAGEIFS(scalars[val_acc],scalars[dataset],L85,scalars[step],M85)</f>
        <v>0.94727213382720943</v>
      </c>
      <c r="P85">
        <f>AVERAGEIFS(scalars[loss],scalars[dataset],L85,scalars[step],M85)</f>
        <v>0.15493679046630859</v>
      </c>
      <c r="Q85" s="55">
        <f>AVERAGEIFS(scalars[acc],scalars[dataset],L85,scalars[step],M85)</f>
        <v>0.94538821578025822</v>
      </c>
      <c r="S85" s="63" t="s">
        <v>74</v>
      </c>
      <c r="T85" s="53">
        <v>14</v>
      </c>
      <c r="U85">
        <f>AVERAGEIFS(scalars[val_loss],scalars[dataset],S85,scalars[step],T85)</f>
        <v>0.17727774381637573</v>
      </c>
      <c r="V85" s="55">
        <f>AVERAGEIFS(scalars[val_acc],scalars[dataset],S85,scalars[step],T85)</f>
        <v>0.93900686502456665</v>
      </c>
      <c r="W85">
        <f>AVERAGEIFS(scalars[loss],scalars[dataset],S85,scalars[step],T85)</f>
        <v>0.16244756132364274</v>
      </c>
      <c r="X85" s="55">
        <f>AVERAGEIFS(scalars[acc],scalars[dataset],S85,scalars[step],T85)</f>
        <v>0.94265729784965513</v>
      </c>
    </row>
    <row r="86" spans="1:24" x14ac:dyDescent="0.25">
      <c r="A86" t="s">
        <v>61</v>
      </c>
      <c r="B86" t="s">
        <v>63</v>
      </c>
      <c r="C86">
        <v>18</v>
      </c>
      <c r="D86">
        <v>0.16094189882278442</v>
      </c>
      <c r="E86">
        <v>0.94544267654418945</v>
      </c>
      <c r="F86">
        <v>0.16640736162662506</v>
      </c>
      <c r="G86">
        <v>0.94236946105957031</v>
      </c>
      <c r="H86">
        <v>1.500000013038516E-3</v>
      </c>
      <c r="L86" s="63" t="s">
        <v>73</v>
      </c>
      <c r="M86" s="53">
        <v>15</v>
      </c>
      <c r="N86">
        <f>AVERAGEIFS(scalars[val_loss],scalars[dataset],L86,scalars[step],M86)</f>
        <v>0.14272434115409852</v>
      </c>
      <c r="O86" s="55">
        <f>AVERAGEIFS(scalars[val_acc],scalars[dataset],L86,scalars[step],M86)</f>
        <v>0.94962431192398067</v>
      </c>
      <c r="P86">
        <f>AVERAGEIFS(scalars[loss],scalars[dataset],L86,scalars[step],M86)</f>
        <v>0.1418726548552513</v>
      </c>
      <c r="Q86" s="55">
        <f>AVERAGEIFS(scalars[acc],scalars[dataset],L86,scalars[step],M86)</f>
        <v>0.95029451251029973</v>
      </c>
      <c r="S86" s="63" t="s">
        <v>74</v>
      </c>
      <c r="T86" s="53">
        <v>15</v>
      </c>
      <c r="U86">
        <f>AVERAGEIFS(scalars[val_loss],scalars[dataset],S86,scalars[step],T86)</f>
        <v>0.17112860083580017</v>
      </c>
      <c r="V86" s="55">
        <f>AVERAGEIFS(scalars[val_acc],scalars[dataset],S86,scalars[step],T86)</f>
        <v>0.94191440939903259</v>
      </c>
      <c r="W86">
        <f>AVERAGEIFS(scalars[loss],scalars[dataset],S86,scalars[step],T86)</f>
        <v>0.16065701618790626</v>
      </c>
      <c r="X86" s="55">
        <f>AVERAGEIFS(scalars[acc],scalars[dataset],S86,scalars[step],T86)</f>
        <v>0.94397590160369871</v>
      </c>
    </row>
    <row r="87" spans="1:24" x14ac:dyDescent="0.25">
      <c r="A87" t="s">
        <v>61</v>
      </c>
      <c r="B87" t="s">
        <v>63</v>
      </c>
      <c r="C87">
        <v>19</v>
      </c>
      <c r="D87">
        <v>0.15820854902267456</v>
      </c>
      <c r="E87">
        <v>0.94740283489227295</v>
      </c>
      <c r="F87">
        <v>0.15985287725925446</v>
      </c>
      <c r="G87">
        <v>0.94585007429122925</v>
      </c>
      <c r="H87">
        <v>1.500000013038516E-3</v>
      </c>
      <c r="L87" s="63" t="s">
        <v>73</v>
      </c>
      <c r="M87" s="3">
        <v>16</v>
      </c>
      <c r="N87">
        <f>AVERAGEIFS(scalars[val_loss],scalars[dataset],L87,scalars[step],M87)</f>
        <v>0.15048914179205894</v>
      </c>
      <c r="O87" s="55">
        <f>AVERAGEIFS(scalars[val_acc],scalars[dataset],L87,scalars[step],M87)</f>
        <v>0.94694544076919551</v>
      </c>
      <c r="P87">
        <f>AVERAGEIFS(scalars[loss],scalars[dataset],L87,scalars[step],M87)</f>
        <v>0.13838845565915109</v>
      </c>
      <c r="Q87" s="55">
        <f>AVERAGEIFS(scalars[acc],scalars[dataset],L87,scalars[step],M87)</f>
        <v>0.95129182934761047</v>
      </c>
      <c r="S87" s="63" t="s">
        <v>74</v>
      </c>
      <c r="T87" s="3">
        <v>16</v>
      </c>
      <c r="U87">
        <f>AVERAGEIFS(scalars[val_loss],scalars[dataset],S87,scalars[step],T87)</f>
        <v>0.1637861505150795</v>
      </c>
      <c r="V87" s="55">
        <f>AVERAGEIFS(scalars[val_acc],scalars[dataset],S87,scalars[step],T87)</f>
        <v>0.94263312220573425</v>
      </c>
      <c r="W87">
        <f>AVERAGEIFS(scalars[loss],scalars[dataset],S87,scalars[step],T87)</f>
        <v>0.15564031973481179</v>
      </c>
      <c r="X87" s="55">
        <f>AVERAGEIFS(scalars[acc],scalars[dataset],S87,scalars[step],T87)</f>
        <v>0.94546853303909306</v>
      </c>
    </row>
    <row r="88" spans="1:24" x14ac:dyDescent="0.25">
      <c r="A88" t="s">
        <v>61</v>
      </c>
      <c r="B88" t="s">
        <v>63</v>
      </c>
      <c r="C88">
        <v>20</v>
      </c>
      <c r="D88">
        <v>0.15817031264305115</v>
      </c>
      <c r="E88">
        <v>0.94380921125411987</v>
      </c>
      <c r="F88">
        <v>0.156344935297966</v>
      </c>
      <c r="G88">
        <v>0.94578313827514648</v>
      </c>
      <c r="H88">
        <v>1.500000013038516E-3</v>
      </c>
      <c r="L88" s="63" t="s">
        <v>73</v>
      </c>
      <c r="M88" s="53">
        <v>17</v>
      </c>
      <c r="N88">
        <f>AVERAGEIFS(scalars[val_loss],scalars[dataset],L88,scalars[step],M88)</f>
        <v>0.13577162474393845</v>
      </c>
      <c r="O88" s="55">
        <f>AVERAGEIFS(scalars[val_acc],scalars[dataset],L88,scalars[step],M88)</f>
        <v>0.95168245434761045</v>
      </c>
      <c r="P88">
        <f>AVERAGEIFS(scalars[loss],scalars[dataset],L88,scalars[step],M88)</f>
        <v>0.1339342027902603</v>
      </c>
      <c r="Q88" s="55">
        <f>AVERAGEIFS(scalars[acc],scalars[dataset],L88,scalars[step],M88)</f>
        <v>0.95220882892608638</v>
      </c>
      <c r="S88" s="63" t="s">
        <v>74</v>
      </c>
      <c r="T88" s="53">
        <v>17</v>
      </c>
      <c r="U88">
        <f>AVERAGEIFS(scalars[val_loss],scalars[dataset],S88,scalars[step],T88)</f>
        <v>0.15229489058256149</v>
      </c>
      <c r="V88" s="55">
        <f>AVERAGEIFS(scalars[val_acc],scalars[dataset],S88,scalars[step],T88)</f>
        <v>0.94691277146339414</v>
      </c>
      <c r="W88">
        <f>AVERAGEIFS(scalars[loss],scalars[dataset],S88,scalars[step],T88)</f>
        <v>0.14760725051164628</v>
      </c>
      <c r="X88" s="55">
        <f>AVERAGEIFS(scalars[acc],scalars[dataset],S88,scalars[step],T88)</f>
        <v>0.94827978014945979</v>
      </c>
    </row>
    <row r="89" spans="1:24" x14ac:dyDescent="0.25">
      <c r="A89" t="s">
        <v>61</v>
      </c>
      <c r="B89" t="s">
        <v>63</v>
      </c>
      <c r="C89">
        <v>21</v>
      </c>
      <c r="D89">
        <v>0.16149049997329712</v>
      </c>
      <c r="E89">
        <v>0.94544267654418945</v>
      </c>
      <c r="F89">
        <v>0.15760010480880737</v>
      </c>
      <c r="G89">
        <v>0.94471216201782227</v>
      </c>
      <c r="H89">
        <v>1.500000013038516E-3</v>
      </c>
      <c r="L89" s="63" t="s">
        <v>73</v>
      </c>
      <c r="M89" s="53">
        <v>18</v>
      </c>
      <c r="N89">
        <f>AVERAGEIFS(scalars[val_loss],scalars[dataset],L89,scalars[step],M89)</f>
        <v>0.13351393491029739</v>
      </c>
      <c r="O89" s="55">
        <f>AVERAGEIFS(scalars[val_acc],scalars[dataset],L89,scalars[step],M89)</f>
        <v>0.95295655727386475</v>
      </c>
      <c r="P89">
        <f>AVERAGEIFS(scalars[loss],scalars[dataset],L89,scalars[step],M89)</f>
        <v>0.12999767884612085</v>
      </c>
      <c r="Q89" s="55">
        <f>AVERAGEIFS(scalars[acc],scalars[dataset],L89,scalars[step],M89)</f>
        <v>0.95439089536666866</v>
      </c>
      <c r="S89" s="63" t="s">
        <v>74</v>
      </c>
      <c r="T89" s="53">
        <v>18</v>
      </c>
      <c r="U89">
        <f>AVERAGEIFS(scalars[val_loss],scalars[dataset],S89,scalars[step],T89)</f>
        <v>0.14624760746955873</v>
      </c>
      <c r="V89" s="55">
        <f>AVERAGEIFS(scalars[val_acc],scalars[dataset],S89,scalars[step],T89)</f>
        <v>0.94864422678947447</v>
      </c>
      <c r="W89">
        <f>AVERAGEIFS(scalars[loss],scalars[dataset],S89,scalars[step],T89)</f>
        <v>0.14647064954042435</v>
      </c>
      <c r="X89" s="55">
        <f>AVERAGEIFS(scalars[acc],scalars[dataset],S89,scalars[step],T89)</f>
        <v>0.94818607568740843</v>
      </c>
    </row>
    <row r="90" spans="1:24" x14ac:dyDescent="0.25">
      <c r="A90" t="s">
        <v>61</v>
      </c>
      <c r="B90" t="s">
        <v>63</v>
      </c>
      <c r="C90">
        <v>22</v>
      </c>
      <c r="D90">
        <v>0.17201827466487885</v>
      </c>
      <c r="E90">
        <v>0.93988895416259766</v>
      </c>
      <c r="F90">
        <v>0.15393593907356262</v>
      </c>
      <c r="G90">
        <v>0.94725567102432251</v>
      </c>
      <c r="H90">
        <v>1.500000013038516E-3</v>
      </c>
      <c r="L90" s="63" t="s">
        <v>73</v>
      </c>
      <c r="M90" s="3">
        <v>19</v>
      </c>
      <c r="N90">
        <f>AVERAGEIFS(scalars[val_loss],scalars[dataset],L90,scalars[step],M90)</f>
        <v>0.13572031632065773</v>
      </c>
      <c r="O90" s="55">
        <f>AVERAGEIFS(scalars[val_acc],scalars[dataset],L90,scalars[step],M90)</f>
        <v>0.95240117311477657</v>
      </c>
      <c r="P90">
        <f>AVERAGEIFS(scalars[loss],scalars[dataset],L90,scalars[step],M90)</f>
        <v>0.128532575070858</v>
      </c>
      <c r="Q90" s="55">
        <f>AVERAGEIFS(scalars[acc],scalars[dataset],L90,scalars[step],M90)</f>
        <v>0.95451806187629695</v>
      </c>
      <c r="S90" s="63" t="s">
        <v>74</v>
      </c>
      <c r="T90" s="3">
        <v>19</v>
      </c>
      <c r="U90">
        <f>AVERAGEIFS(scalars[val_loss],scalars[dataset],S90,scalars[step],T90)</f>
        <v>0.14618662595748902</v>
      </c>
      <c r="V90" s="55">
        <f>AVERAGEIFS(scalars[val_acc],scalars[dataset],S90,scalars[step],T90)</f>
        <v>0.94919959902763362</v>
      </c>
      <c r="W90">
        <f>AVERAGEIFS(scalars[loss],scalars[dataset],S90,scalars[step],T90)</f>
        <v>0.14399842843413352</v>
      </c>
      <c r="X90" s="55">
        <f>AVERAGEIFS(scalars[acc],scalars[dataset],S90,scalars[step],T90)</f>
        <v>0.94933065176010134</v>
      </c>
    </row>
    <row r="91" spans="1:24" x14ac:dyDescent="0.25">
      <c r="A91" t="s">
        <v>61</v>
      </c>
      <c r="B91" t="s">
        <v>63</v>
      </c>
      <c r="C91">
        <v>23</v>
      </c>
      <c r="D91">
        <v>0.15118658542633057</v>
      </c>
      <c r="E91">
        <v>0.94707614183425903</v>
      </c>
      <c r="F91">
        <v>0.1505436897277832</v>
      </c>
      <c r="G91">
        <v>0.94805890321731567</v>
      </c>
      <c r="H91">
        <v>1.500000071246177E-4</v>
      </c>
      <c r="L91" s="63" t="s">
        <v>73</v>
      </c>
      <c r="M91" s="53">
        <v>20</v>
      </c>
      <c r="N91">
        <f>AVERAGEIFS(scalars[val_loss],scalars[dataset],L91,scalars[step],M91)</f>
        <v>0.13070869594812393</v>
      </c>
      <c r="O91" s="55">
        <f>AVERAGEIFS(scalars[val_acc],scalars[dataset],L91,scalars[step],M91)</f>
        <v>0.95432865023612978</v>
      </c>
      <c r="P91">
        <f>AVERAGEIFS(scalars[loss],scalars[dataset],L91,scalars[step],M91)</f>
        <v>0.1257219709455967</v>
      </c>
      <c r="Q91" s="55">
        <f>AVERAGEIFS(scalars[acc],scalars[dataset],L91,scalars[step],M91)</f>
        <v>0.95615795850753782</v>
      </c>
      <c r="S91" s="63" t="s">
        <v>74</v>
      </c>
      <c r="T91" s="53">
        <v>20</v>
      </c>
      <c r="U91">
        <f>AVERAGEIFS(scalars[val_loss],scalars[dataset],S91,scalars[step],T91)</f>
        <v>0.13581527248024941</v>
      </c>
      <c r="V91" s="55">
        <f>AVERAGEIFS(scalars[val_acc],scalars[dataset],S91,scalars[step],T91)</f>
        <v>0.95204181075096128</v>
      </c>
      <c r="W91">
        <f>AVERAGEIFS(scalars[loss],scalars[dataset],S91,scalars[step],T91)</f>
        <v>0.1400757536292076</v>
      </c>
      <c r="X91" s="55">
        <f>AVERAGEIFS(scalars[acc],scalars[dataset],S91,scalars[step],T91)</f>
        <v>0.95054216980934148</v>
      </c>
    </row>
    <row r="92" spans="1:24" x14ac:dyDescent="0.25">
      <c r="A92" t="s">
        <v>61</v>
      </c>
      <c r="B92" t="s">
        <v>63</v>
      </c>
      <c r="C92">
        <v>24</v>
      </c>
      <c r="D92">
        <v>0.15075023472309113</v>
      </c>
      <c r="E92">
        <v>0.94674944877624512</v>
      </c>
      <c r="F92">
        <v>0.14562582969665527</v>
      </c>
      <c r="G92">
        <v>0.94919681549072266</v>
      </c>
      <c r="H92">
        <v>1.500000071246177E-4</v>
      </c>
      <c r="L92" s="63" t="s">
        <v>73</v>
      </c>
      <c r="M92" s="53">
        <v>21</v>
      </c>
      <c r="N92">
        <f>AVERAGEIFS(scalars[val_loss],scalars[dataset],L92,scalars[step],M92)</f>
        <v>0.12895423397421837</v>
      </c>
      <c r="O92" s="55">
        <f>AVERAGEIFS(scalars[val_acc],scalars[dataset],L92,scalars[step],M92)</f>
        <v>0.95563541650772099</v>
      </c>
      <c r="P92">
        <f>AVERAGEIFS(scalars[loss],scalars[dataset],L92,scalars[step],M92)</f>
        <v>0.12436284199357032</v>
      </c>
      <c r="Q92" s="55">
        <f>AVERAGEIFS(scalars[acc],scalars[dataset],L92,scalars[step],M92)</f>
        <v>0.95614457726478574</v>
      </c>
      <c r="S92" s="63" t="s">
        <v>74</v>
      </c>
      <c r="T92" s="53">
        <v>21</v>
      </c>
      <c r="U92">
        <f>AVERAGEIFS(scalars[val_loss],scalars[dataset],S92,scalars[step],T92)</f>
        <v>0.13377401530742644</v>
      </c>
      <c r="V92" s="55">
        <f>AVERAGEIFS(scalars[val_acc],scalars[dataset],S92,scalars[step],T92)</f>
        <v>0.95256451964378352</v>
      </c>
      <c r="W92">
        <f>AVERAGEIFS(scalars[loss],scalars[dataset],S92,scalars[step],T92)</f>
        <v>0.13559977635741233</v>
      </c>
      <c r="X92" s="55">
        <f>AVERAGEIFS(scalars[acc],scalars[dataset],S92,scalars[step],T92)</f>
        <v>0.95185407996177673</v>
      </c>
    </row>
    <row r="93" spans="1:24" x14ac:dyDescent="0.25">
      <c r="A93" t="s">
        <v>61</v>
      </c>
      <c r="B93" t="s">
        <v>63</v>
      </c>
      <c r="C93">
        <v>25</v>
      </c>
      <c r="D93">
        <v>0.15104106068611145</v>
      </c>
      <c r="E93">
        <v>0.94674944877624512</v>
      </c>
      <c r="F93">
        <v>0.143641397356987</v>
      </c>
      <c r="G93">
        <v>0.95006692409515381</v>
      </c>
      <c r="H93">
        <v>1.500000071246177E-4</v>
      </c>
      <c r="L93" s="63" t="s">
        <v>73</v>
      </c>
      <c r="M93" s="3">
        <v>22</v>
      </c>
      <c r="N93">
        <f>AVERAGEIFS(scalars[val_loss],scalars[dataset],L93,scalars[step],M93)</f>
        <v>0.12317689135670662</v>
      </c>
      <c r="O93" s="55">
        <f>AVERAGEIFS(scalars[val_acc],scalars[dataset],L93,scalars[step],M93)</f>
        <v>0.95615811347961421</v>
      </c>
      <c r="P93">
        <f>AVERAGEIFS(scalars[loss],scalars[dataset],L93,scalars[step],M93)</f>
        <v>0.12053397223353386</v>
      </c>
      <c r="Q93" s="55">
        <f>AVERAGEIFS(scalars[acc],scalars[dataset],L93,scalars[step],M93)</f>
        <v>0.95735608935356142</v>
      </c>
      <c r="S93" s="63" t="s">
        <v>74</v>
      </c>
      <c r="T93" s="3">
        <v>22</v>
      </c>
      <c r="U93">
        <f>AVERAGEIFS(scalars[val_loss],scalars[dataset],S93,scalars[step],T93)</f>
        <v>0.13289606720209121</v>
      </c>
      <c r="V93" s="55">
        <f>AVERAGEIFS(scalars[val_acc],scalars[dataset],S93,scalars[step],T93)</f>
        <v>0.95289121270179744</v>
      </c>
      <c r="W93">
        <f>AVERAGEIFS(scalars[loss],scalars[dataset],S93,scalars[step],T93)</f>
        <v>0.13458579108119012</v>
      </c>
      <c r="X93" s="55">
        <f>AVERAGEIFS(scalars[acc],scalars[dataset],S93,scalars[step],T93)</f>
        <v>0.95242971777915952</v>
      </c>
    </row>
    <row r="94" spans="1:24" x14ac:dyDescent="0.25">
      <c r="A94" t="s">
        <v>61</v>
      </c>
      <c r="B94" t="s">
        <v>63</v>
      </c>
      <c r="C94">
        <v>26</v>
      </c>
      <c r="D94">
        <v>0.15090711414813995</v>
      </c>
      <c r="E94">
        <v>0.94674944877624512</v>
      </c>
      <c r="F94">
        <v>0.14436669647693634</v>
      </c>
      <c r="G94">
        <v>0.95013386011123657</v>
      </c>
      <c r="H94">
        <v>9.9999997473787516E-5</v>
      </c>
      <c r="L94" s="63" t="s">
        <v>73</v>
      </c>
      <c r="M94" s="53">
        <v>23</v>
      </c>
      <c r="N94">
        <f>AVERAGEIFS(scalars[val_loss],scalars[dataset],L94,scalars[step],M94)</f>
        <v>0.12244962751865388</v>
      </c>
      <c r="O94" s="55">
        <f>AVERAGEIFS(scalars[val_acc],scalars[dataset],L94,scalars[step],M94)</f>
        <v>0.95700751543045048</v>
      </c>
      <c r="P94">
        <f>AVERAGEIFS(scalars[loss],scalars[dataset],L94,scalars[step],M94)</f>
        <v>0.11728057935833931</v>
      </c>
      <c r="Q94" s="55">
        <f>AVERAGEIFS(scalars[acc],scalars[dataset],L94,scalars[step],M94)</f>
        <v>0.95841366052627563</v>
      </c>
      <c r="S94" s="63" t="s">
        <v>74</v>
      </c>
      <c r="T94" s="53">
        <v>23</v>
      </c>
      <c r="U94">
        <f>AVERAGEIFS(scalars[val_loss],scalars[dataset],S94,scalars[step],T94)</f>
        <v>0.132252848893404</v>
      </c>
      <c r="V94" s="55">
        <f>AVERAGEIFS(scalars[val_acc],scalars[dataset],S94,scalars[step],T94)</f>
        <v>0.9532178997993469</v>
      </c>
      <c r="W94">
        <f>AVERAGEIFS(scalars[loss],scalars[dataset],S94,scalars[step],T94)</f>
        <v>0.13308665603399278</v>
      </c>
      <c r="X94" s="55">
        <f>AVERAGEIFS(scalars[acc],scalars[dataset],S94,scalars[step],T94)</f>
        <v>0.95334671735763554</v>
      </c>
    </row>
    <row r="95" spans="1:24" x14ac:dyDescent="0.25">
      <c r="A95" t="s">
        <v>61</v>
      </c>
      <c r="B95" t="s">
        <v>63</v>
      </c>
      <c r="C95">
        <v>27</v>
      </c>
      <c r="D95">
        <v>0.15031436085700989</v>
      </c>
      <c r="E95">
        <v>0.94740283489227295</v>
      </c>
      <c r="F95">
        <v>0.14579735696315765</v>
      </c>
      <c r="G95">
        <v>0.95113790035247803</v>
      </c>
      <c r="H95">
        <v>9.9999997473787516E-5</v>
      </c>
      <c r="L95" s="63" t="s">
        <v>73</v>
      </c>
      <c r="M95" s="53">
        <v>24</v>
      </c>
      <c r="N95">
        <f>AVERAGEIFS(scalars[val_loss],scalars[dataset],L95,scalars[step],M95)</f>
        <v>0.12228133305907249</v>
      </c>
      <c r="O95" s="55">
        <f>AVERAGEIFS(scalars[val_acc],scalars[dataset],L95,scalars[step],M95)</f>
        <v>0.95717086195945744</v>
      </c>
      <c r="P95">
        <f>AVERAGEIFS(scalars[loss],scalars[dataset],L95,scalars[step],M95)</f>
        <v>0.11614207550883293</v>
      </c>
      <c r="Q95" s="55">
        <f>AVERAGEIFS(scalars[acc],scalars[dataset],L95,scalars[step],M95)</f>
        <v>0.95884203910827637</v>
      </c>
      <c r="S95" s="63" t="s">
        <v>74</v>
      </c>
      <c r="T95" s="53">
        <v>24</v>
      </c>
      <c r="U95">
        <f>AVERAGEIFS(scalars[val_loss],scalars[dataset],S95,scalars[step],T95)</f>
        <v>0.13223641067743303</v>
      </c>
      <c r="V95" s="55">
        <f>AVERAGEIFS(scalars[val_acc],scalars[dataset],S95,scalars[step],T95)</f>
        <v>0.95308722257614131</v>
      </c>
      <c r="W95">
        <f>AVERAGEIFS(scalars[loss],scalars[dataset],S95,scalars[step],T95)</f>
        <v>0.13267931714653969</v>
      </c>
      <c r="X95" s="55">
        <f>AVERAGEIFS(scalars[acc],scalars[dataset],S95,scalars[step],T95)</f>
        <v>0.95327978730201723</v>
      </c>
    </row>
    <row r="96" spans="1:24" x14ac:dyDescent="0.25">
      <c r="A96" t="s">
        <v>61</v>
      </c>
      <c r="B96" t="s">
        <v>63</v>
      </c>
      <c r="C96">
        <v>28</v>
      </c>
      <c r="D96">
        <v>0.1501128077507019</v>
      </c>
      <c r="E96">
        <v>0.94740283489227295</v>
      </c>
      <c r="F96">
        <v>0.14495500922203064</v>
      </c>
      <c r="G96">
        <v>0.9502677321434021</v>
      </c>
      <c r="H96">
        <v>9.9999997473787516E-5</v>
      </c>
      <c r="L96" s="63" t="s">
        <v>73</v>
      </c>
      <c r="M96" s="3">
        <v>25</v>
      </c>
      <c r="N96">
        <f>AVERAGEIFS(scalars[val_loss],scalars[dataset],L96,scalars[step],M96)</f>
        <v>0.12180386930704117</v>
      </c>
      <c r="O96" s="55">
        <f>AVERAGEIFS(scalars[val_acc],scalars[dataset],L96,scalars[step],M96)</f>
        <v>0.95707286000251768</v>
      </c>
      <c r="P96">
        <f>AVERAGEIFS(scalars[loss],scalars[dataset],L96,scalars[step],M96)</f>
        <v>0.11452061757445335</v>
      </c>
      <c r="Q96" s="55">
        <f>AVERAGEIFS(scalars[acc],scalars[dataset],L96,scalars[step],M96)</f>
        <v>0.95902945399284367</v>
      </c>
      <c r="S96" s="63" t="s">
        <v>74</v>
      </c>
      <c r="T96" s="3">
        <v>25</v>
      </c>
      <c r="U96">
        <f>AVERAGEIFS(scalars[val_loss],scalars[dataset],S96,scalars[step],T96)</f>
        <v>0.13222235515713693</v>
      </c>
      <c r="V96" s="55">
        <f>AVERAGEIFS(scalars[val_acc],scalars[dataset],S96,scalars[step],T96)</f>
        <v>0.95328323841094975</v>
      </c>
      <c r="W96">
        <f>AVERAGEIFS(scalars[loss],scalars[dataset],S96,scalars[step],T96)</f>
        <v>0.13230829685926437</v>
      </c>
      <c r="X96" s="55">
        <f>AVERAGEIFS(scalars[acc],scalars[dataset],S96,scalars[step],T96)</f>
        <v>0.95348727703094482</v>
      </c>
    </row>
    <row r="97" spans="1:24" x14ac:dyDescent="0.25">
      <c r="A97" t="s">
        <v>61</v>
      </c>
      <c r="B97" t="s">
        <v>63</v>
      </c>
      <c r="C97">
        <v>29</v>
      </c>
      <c r="D97">
        <v>0.15060682594776154</v>
      </c>
      <c r="E97">
        <v>0.94772952795028687</v>
      </c>
      <c r="F97">
        <v>0.14380906522274017</v>
      </c>
      <c r="G97">
        <v>0.95147258043289185</v>
      </c>
      <c r="L97" s="63" t="s">
        <v>73</v>
      </c>
      <c r="M97" s="53">
        <v>26</v>
      </c>
      <c r="N97">
        <f>AVERAGEIFS(scalars[val_loss],scalars[dataset],L97,scalars[step],M97)</f>
        <v>0.11932207345962524</v>
      </c>
      <c r="O97" s="55">
        <f>AVERAGEIFS(scalars[val_acc],scalars[dataset],L97,scalars[step],M97)</f>
        <v>0.95811826586723325</v>
      </c>
      <c r="P97">
        <f>AVERAGEIFS(scalars[loss],scalars[dataset],L97,scalars[step],M97)</f>
        <v>0.1124393954873085</v>
      </c>
      <c r="Q97" s="55">
        <f>AVERAGEIFS(scalars[acc],scalars[dataset],L97,scalars[step],M97)</f>
        <v>0.9599397540092468</v>
      </c>
      <c r="S97" s="63" t="s">
        <v>74</v>
      </c>
      <c r="T97" s="53">
        <v>26</v>
      </c>
      <c r="U97">
        <f>AVERAGEIFS(scalars[val_loss],scalars[dataset],S97,scalars[step],T97)</f>
        <v>0.13151842877268791</v>
      </c>
      <c r="V97" s="55">
        <f>AVERAGEIFS(scalars[val_acc],scalars[dataset],S97,scalars[step],T97)</f>
        <v>0.95344658493995671</v>
      </c>
      <c r="W97">
        <f>AVERAGEIFS(scalars[loss],scalars[dataset],S97,scalars[step],T97)</f>
        <v>0.13027627468109132</v>
      </c>
      <c r="X97" s="55">
        <f>AVERAGEIFS(scalars[acc],scalars[dataset],S97,scalars[step],T97)</f>
        <v>0.95396252274513249</v>
      </c>
    </row>
    <row r="98" spans="1:24" x14ac:dyDescent="0.25">
      <c r="A98" t="s">
        <v>61</v>
      </c>
      <c r="B98" t="s">
        <v>64</v>
      </c>
      <c r="C98">
        <v>0</v>
      </c>
      <c r="D98">
        <v>0.99952793121337891</v>
      </c>
      <c r="E98">
        <v>0.7004246711730957</v>
      </c>
      <c r="F98">
        <v>1.0665817260742188</v>
      </c>
      <c r="G98">
        <v>0.64397591352462769</v>
      </c>
      <c r="H98">
        <v>1.4999999664723873E-2</v>
      </c>
      <c r="L98" s="63" t="s">
        <v>73</v>
      </c>
      <c r="M98" s="53">
        <v>27</v>
      </c>
      <c r="N98">
        <f>AVERAGEIFS(scalars[val_loss],scalars[dataset],L98,scalars[step],M98)</f>
        <v>0.12044133245944977</v>
      </c>
      <c r="O98" s="55">
        <f>AVERAGEIFS(scalars[val_acc],scalars[dataset],L98,scalars[step],M98)</f>
        <v>0.95815093517303462</v>
      </c>
      <c r="P98">
        <f>AVERAGEIFS(scalars[loss],scalars[dataset],L98,scalars[step],M98)</f>
        <v>0.11235885843634605</v>
      </c>
      <c r="Q98" s="55">
        <f>AVERAGEIFS(scalars[acc],scalars[dataset],L98,scalars[step],M98)</f>
        <v>0.95985943675041197</v>
      </c>
      <c r="S98" s="63" t="s">
        <v>74</v>
      </c>
      <c r="T98" s="53">
        <v>27</v>
      </c>
      <c r="U98">
        <f>AVERAGEIFS(scalars[val_loss],scalars[dataset],S98,scalars[step],T98)</f>
        <v>0.13184796944260596</v>
      </c>
      <c r="V98" s="55">
        <f>AVERAGEIFS(scalars[val_acc],scalars[dataset],S98,scalars[step],T98)</f>
        <v>0.95374060273170469</v>
      </c>
      <c r="W98">
        <f>AVERAGEIFS(scalars[loss],scalars[dataset],S98,scalars[step],T98)</f>
        <v>0.12968835458159447</v>
      </c>
      <c r="X98" s="55">
        <f>AVERAGEIFS(scalars[acc],scalars[dataset],S98,scalars[step],T98)</f>
        <v>0.95439089536666866</v>
      </c>
    </row>
    <row r="99" spans="1:24" x14ac:dyDescent="0.25">
      <c r="A99" t="s">
        <v>61</v>
      </c>
      <c r="B99" t="s">
        <v>64</v>
      </c>
      <c r="C99">
        <v>1</v>
      </c>
      <c r="D99">
        <v>1.3087204694747925</v>
      </c>
      <c r="E99">
        <v>0.53969293832778931</v>
      </c>
      <c r="F99">
        <v>0.66688024997711182</v>
      </c>
      <c r="G99">
        <v>0.76111114025115967</v>
      </c>
      <c r="H99">
        <v>1.4999999664723873E-2</v>
      </c>
      <c r="L99" s="63" t="s">
        <v>73</v>
      </c>
      <c r="M99" s="3">
        <v>28</v>
      </c>
      <c r="N99">
        <f>AVERAGEIFS(scalars[val_loss],scalars[dataset],L99,scalars[step],M99)</f>
        <v>0.11926282569766045</v>
      </c>
      <c r="O99" s="55">
        <f>AVERAGEIFS(scalars[val_acc],scalars[dataset],L99,scalars[step],M99)</f>
        <v>0.95864096879959104</v>
      </c>
      <c r="P99">
        <f>AVERAGEIFS(scalars[loss],scalars[dataset],L99,scalars[step],M99)</f>
        <v>0.11310930922627449</v>
      </c>
      <c r="Q99" s="55">
        <f>AVERAGEIFS(scalars[acc],scalars[dataset],L99,scalars[step],M99)</f>
        <v>0.96006693840026858</v>
      </c>
      <c r="S99" s="63" t="s">
        <v>74</v>
      </c>
      <c r="T99" s="3">
        <v>28</v>
      </c>
      <c r="U99">
        <f>AVERAGEIFS(scalars[val_loss],scalars[dataset],S99,scalars[step],T99)</f>
        <v>0.13091486990451812</v>
      </c>
      <c r="V99" s="55">
        <f>AVERAGEIFS(scalars[val_acc],scalars[dataset],S99,scalars[step],T99)</f>
        <v>0.95341391563415523</v>
      </c>
      <c r="W99">
        <f>AVERAGEIFS(scalars[loss],scalars[dataset],S99,scalars[step],T99)</f>
        <v>0.13045179396867751</v>
      </c>
      <c r="X99" s="55">
        <f>AVERAGEIFS(scalars[acc],scalars[dataset],S99,scalars[step],T99)</f>
        <v>0.95385542511940002</v>
      </c>
    </row>
    <row r="100" spans="1:24" x14ac:dyDescent="0.25">
      <c r="A100" t="s">
        <v>61</v>
      </c>
      <c r="B100" t="s">
        <v>64</v>
      </c>
      <c r="C100">
        <v>2</v>
      </c>
      <c r="D100">
        <v>1.0807349681854248</v>
      </c>
      <c r="E100">
        <v>0.61352497339248657</v>
      </c>
      <c r="F100">
        <v>0.55217480659484863</v>
      </c>
      <c r="G100">
        <v>0.80716198682785034</v>
      </c>
      <c r="H100">
        <v>1.4999999664723873E-2</v>
      </c>
      <c r="L100" s="63" t="s">
        <v>73</v>
      </c>
      <c r="M100" s="53">
        <v>29</v>
      </c>
      <c r="N100">
        <f>AVERAGEIFS(scalars[val_loss],scalars[dataset],L100,scalars[step],M100)</f>
        <v>0.11974880769848824</v>
      </c>
      <c r="O100" s="55">
        <f>AVERAGEIFS(scalars[val_acc],scalars[dataset],L100,scalars[step],M100)</f>
        <v>0.95854297280311584</v>
      </c>
      <c r="P100">
        <f>AVERAGEIFS(scalars[loss],scalars[dataset],L100,scalars[step],M100)</f>
        <v>0.11162086576223373</v>
      </c>
      <c r="Q100" s="55">
        <f>AVERAGEIFS(scalars[acc],scalars[dataset],L100,scalars[step],M100)</f>
        <v>0.96014725565910342</v>
      </c>
      <c r="S100" s="63" t="s">
        <v>74</v>
      </c>
      <c r="T100" s="53">
        <v>29</v>
      </c>
      <c r="U100">
        <f>AVERAGEIFS(scalars[val_loss],scalars[dataset],S100,scalars[step],T100)</f>
        <v>0.13111168816685675</v>
      </c>
      <c r="V100" s="55">
        <f>AVERAGEIFS(scalars[val_acc],scalars[dataset],S100,scalars[step],T100)</f>
        <v>0.95374060273170469</v>
      </c>
      <c r="W100">
        <f>AVERAGEIFS(scalars[loss],scalars[dataset],S100,scalars[step],T100)</f>
        <v>0.12953137829899788</v>
      </c>
      <c r="X100" s="55">
        <f>AVERAGEIFS(scalars[acc],scalars[dataset],S100,scalars[step],T100)</f>
        <v>0.95401604771614079</v>
      </c>
    </row>
    <row r="101" spans="1:24" x14ac:dyDescent="0.25">
      <c r="A101" t="s">
        <v>61</v>
      </c>
      <c r="B101" t="s">
        <v>64</v>
      </c>
      <c r="C101">
        <v>3</v>
      </c>
      <c r="D101">
        <v>0.47147691249847412</v>
      </c>
      <c r="E101">
        <v>0.8275073766708374</v>
      </c>
      <c r="F101">
        <v>0.45885199308395386</v>
      </c>
      <c r="G101">
        <v>0.84029453992843628</v>
      </c>
      <c r="H101">
        <v>1.4999999664723873E-2</v>
      </c>
    </row>
    <row r="102" spans="1:24" x14ac:dyDescent="0.25">
      <c r="A102" t="s">
        <v>61</v>
      </c>
      <c r="B102" t="s">
        <v>64</v>
      </c>
      <c r="C102">
        <v>4</v>
      </c>
      <c r="D102">
        <v>0.32121929526329041</v>
      </c>
      <c r="E102">
        <v>0.8846781849861145</v>
      </c>
      <c r="F102">
        <v>0.40272060036659241</v>
      </c>
      <c r="G102">
        <v>0.86365461349487305</v>
      </c>
      <c r="H102">
        <v>1.4999999664723873E-2</v>
      </c>
    </row>
    <row r="103" spans="1:24" x14ac:dyDescent="0.25">
      <c r="A103" t="s">
        <v>61</v>
      </c>
      <c r="B103" t="s">
        <v>64</v>
      </c>
      <c r="C103">
        <v>5</v>
      </c>
      <c r="D103">
        <v>0.3241557776927948</v>
      </c>
      <c r="E103">
        <v>0.89611238241195679</v>
      </c>
      <c r="F103">
        <v>0.3542843759059906</v>
      </c>
      <c r="G103">
        <v>0.87958502769470215</v>
      </c>
      <c r="H103">
        <v>1.4999999664723873E-2</v>
      </c>
      <c r="L103" s="74" t="s">
        <v>81</v>
      </c>
      <c r="M103" s="74"/>
      <c r="N103" t="str">
        <f>scalars[[#Headers],[val_loss]]</f>
        <v>val_loss</v>
      </c>
      <c r="O103" s="58" t="str">
        <f>scalars[[#Headers],[val_acc]]</f>
        <v>val_acc</v>
      </c>
      <c r="P103" t="str">
        <f>scalars[[#Headers],[loss]]</f>
        <v>loss</v>
      </c>
      <c r="Q103" s="55" t="str">
        <f>scalars[[#Headers],[acc]]</f>
        <v>acc</v>
      </c>
      <c r="S103" s="74" t="s">
        <v>82</v>
      </c>
      <c r="T103" s="74"/>
      <c r="U103" t="str">
        <f>scalars[[#Headers],[val_loss]]</f>
        <v>val_loss</v>
      </c>
      <c r="V103" s="55" t="str">
        <f>scalars[[#Headers],[val_acc]]</f>
        <v>val_acc</v>
      </c>
      <c r="W103" t="str">
        <f>scalars[[#Headers],[loss]]</f>
        <v>loss</v>
      </c>
      <c r="X103" s="55" t="str">
        <f>scalars[[#Headers],[acc]]</f>
        <v>acc</v>
      </c>
    </row>
    <row r="104" spans="1:24" x14ac:dyDescent="0.25">
      <c r="A104" t="s">
        <v>61</v>
      </c>
      <c r="B104" t="s">
        <v>64</v>
      </c>
      <c r="C104">
        <v>6</v>
      </c>
      <c r="D104">
        <v>0.74870318174362183</v>
      </c>
      <c r="E104">
        <v>0.74583470821380615</v>
      </c>
      <c r="F104">
        <v>0.32448190450668335</v>
      </c>
      <c r="G104">
        <v>0.88989287614822388</v>
      </c>
      <c r="H104">
        <v>1.4999999664723873E-2</v>
      </c>
      <c r="L104" s="63" t="s">
        <v>75</v>
      </c>
      <c r="M104" s="53">
        <v>0</v>
      </c>
      <c r="N104">
        <f>AVERAGEIFS(scalars[val_loss],scalars[dataset],L104,scalars[step],M104)</f>
        <v>0.97424139380455022</v>
      </c>
      <c r="O104" s="55">
        <f>AVERAGEIFS(scalars[val_acc],scalars[dataset],L104,scalars[step],M104)</f>
        <v>0.7074158787727356</v>
      </c>
      <c r="P104">
        <f>AVERAGEIFS(scalars[loss],scalars[dataset],L104,scalars[step],M104)</f>
        <v>1.1666038095951081</v>
      </c>
      <c r="Q104" s="55">
        <f>AVERAGEIFS(scalars[acc],scalars[dataset],L104,scalars[step],M104)</f>
        <v>0.66011378765106199</v>
      </c>
      <c r="S104" s="63" t="s">
        <v>76</v>
      </c>
      <c r="T104" s="53">
        <v>0</v>
      </c>
      <c r="U104">
        <f>AVERAGEIFS(scalars[val_loss],scalars[dataset],S104,scalars[step],T104)</f>
        <v>1.2577070858743455</v>
      </c>
      <c r="V104" s="55">
        <f>AVERAGEIFS(scalars[val_acc],scalars[dataset],S104,scalars[step],T104)</f>
        <v>0.63577626811133492</v>
      </c>
      <c r="W104">
        <f>AVERAGEIFS(scalars[loss],scalars[dataset],S104,scalars[step],T104)</f>
        <v>1.3351529704199896</v>
      </c>
      <c r="X104" s="55">
        <f>AVERAGEIFS(scalars[acc],scalars[dataset],S104,scalars[step],T104)</f>
        <v>0.63331846396128333</v>
      </c>
    </row>
    <row r="105" spans="1:24" x14ac:dyDescent="0.25">
      <c r="A105" t="s">
        <v>61</v>
      </c>
      <c r="B105" t="s">
        <v>64</v>
      </c>
      <c r="C105">
        <v>7</v>
      </c>
      <c r="D105">
        <v>0.25931864976882935</v>
      </c>
      <c r="E105">
        <v>0.9137536883354187</v>
      </c>
      <c r="F105">
        <v>0.29838845133781433</v>
      </c>
      <c r="G105">
        <v>0.89899599552154541</v>
      </c>
      <c r="H105">
        <v>1.4999999664723873E-2</v>
      </c>
      <c r="L105" s="63" t="s">
        <v>75</v>
      </c>
      <c r="M105" s="3">
        <v>1</v>
      </c>
      <c r="N105">
        <f>AVERAGEIFS(scalars[val_loss],scalars[dataset],L105,scalars[step],M105)</f>
        <v>0.78288805782794957</v>
      </c>
      <c r="O105" s="55">
        <f>AVERAGEIFS(scalars[val_acc],scalars[dataset],L105,scalars[step],M105)</f>
        <v>0.74253512024879453</v>
      </c>
      <c r="P105">
        <f>AVERAGEIFS(scalars[loss],scalars[dataset],L105,scalars[step],M105)</f>
        <v>0.57053532600402834</v>
      </c>
      <c r="Q105" s="55">
        <f>AVERAGEIFS(scalars[acc],scalars[dataset],L105,scalars[step],M105)</f>
        <v>0.7976639926433563</v>
      </c>
      <c r="S105" s="63" t="s">
        <v>76</v>
      </c>
      <c r="T105" s="3">
        <v>1</v>
      </c>
      <c r="U105">
        <f>AVERAGEIFS(scalars[val_loss],scalars[dataset],S105,scalars[step],T105)</f>
        <v>0.96782928705215454</v>
      </c>
      <c r="V105" s="55">
        <f>AVERAGEIFS(scalars[val_acc],scalars[dataset],S105,scalars[step],T105)</f>
        <v>0.65345384677251184</v>
      </c>
      <c r="W105">
        <f>AVERAGEIFS(scalars[loss],scalars[dataset],S105,scalars[step],T105)</f>
        <v>0.61846044990751481</v>
      </c>
      <c r="X105" s="55">
        <f>AVERAGEIFS(scalars[acc],scalars[dataset],S105,scalars[step],T105)</f>
        <v>0.78044772148132324</v>
      </c>
    </row>
    <row r="106" spans="1:24" x14ac:dyDescent="0.25">
      <c r="A106" t="s">
        <v>61</v>
      </c>
      <c r="B106" t="s">
        <v>64</v>
      </c>
      <c r="C106">
        <v>8</v>
      </c>
      <c r="D106">
        <v>0.27993455529212952</v>
      </c>
      <c r="E106">
        <v>0.90329957008361816</v>
      </c>
      <c r="F106">
        <v>0.2712760865688324</v>
      </c>
      <c r="G106">
        <v>0.90696120262145996</v>
      </c>
      <c r="H106">
        <v>1.4999999664723873E-2</v>
      </c>
      <c r="L106" s="63" t="s">
        <v>75</v>
      </c>
      <c r="M106" s="53">
        <v>2</v>
      </c>
      <c r="N106">
        <f>AVERAGEIFS(scalars[val_loss],scalars[dataset],L106,scalars[step],M106)</f>
        <v>0.60498327910900118</v>
      </c>
      <c r="O106" s="55">
        <f>AVERAGEIFS(scalars[val_acc],scalars[dataset],L106,scalars[step],M106)</f>
        <v>0.79153870940208437</v>
      </c>
      <c r="P106">
        <f>AVERAGEIFS(scalars[loss],scalars[dataset],L106,scalars[step],M106)</f>
        <v>0.46682730019092561</v>
      </c>
      <c r="Q106" s="55">
        <f>AVERAGEIFS(scalars[acc],scalars[dataset],L106,scalars[step],M106)</f>
        <v>0.83659303188323975</v>
      </c>
      <c r="S106" s="63" t="s">
        <v>76</v>
      </c>
      <c r="T106" s="53">
        <v>2</v>
      </c>
      <c r="U106">
        <f>AVERAGEIFS(scalars[val_loss],scalars[dataset],S106,scalars[step],T106)</f>
        <v>0.57349602712525261</v>
      </c>
      <c r="V106" s="55">
        <f>AVERAGEIFS(scalars[val_acc],scalars[dataset],S106,scalars[step],T106)</f>
        <v>0.80137210422092009</v>
      </c>
      <c r="W106">
        <f>AVERAGEIFS(scalars[loss],scalars[dataset],S106,scalars[step],T106)</f>
        <v>0.50499020682440865</v>
      </c>
      <c r="X106" s="55">
        <f>AVERAGEIFS(scalars[acc],scalars[dataset],S106,scalars[step],T106)</f>
        <v>0.82260894113116789</v>
      </c>
    </row>
    <row r="107" spans="1:24" x14ac:dyDescent="0.25">
      <c r="A107" t="s">
        <v>61</v>
      </c>
      <c r="B107" t="s">
        <v>64</v>
      </c>
      <c r="C107">
        <v>9</v>
      </c>
      <c r="D107">
        <v>0.41545388102531433</v>
      </c>
      <c r="E107">
        <v>0.86442339420318604</v>
      </c>
      <c r="F107">
        <v>0.25714316964149475</v>
      </c>
      <c r="G107">
        <v>0.91137886047363281</v>
      </c>
      <c r="H107">
        <v>1.4999999664723873E-2</v>
      </c>
      <c r="L107" s="63" t="s">
        <v>75</v>
      </c>
      <c r="M107" s="53">
        <v>3</v>
      </c>
      <c r="N107">
        <f>AVERAGEIFS(scalars[val_loss],scalars[dataset],L107,scalars[step],M107)</f>
        <v>0.66956310570240019</v>
      </c>
      <c r="O107" s="55">
        <f>AVERAGEIFS(scalars[val_acc],scalars[dataset],L107,scalars[step],M107)</f>
        <v>0.78239136934280396</v>
      </c>
      <c r="P107">
        <f>AVERAGEIFS(scalars[loss],scalars[dataset],L107,scalars[step],M107)</f>
        <v>0.39945058822631835</v>
      </c>
      <c r="Q107" s="55">
        <f>AVERAGEIFS(scalars[acc],scalars[dataset],L107,scalars[step],M107)</f>
        <v>0.86129182577133179</v>
      </c>
      <c r="S107" s="63" t="s">
        <v>76</v>
      </c>
      <c r="T107" s="53">
        <v>3</v>
      </c>
      <c r="U107">
        <f>AVERAGEIFS(scalars[val_loss],scalars[dataset],S107,scalars[step],T107)</f>
        <v>0.7941525346703</v>
      </c>
      <c r="V107" s="55">
        <f>AVERAGEIFS(scalars[val_acc],scalars[dataset],S107,scalars[step],T107)</f>
        <v>0.74423754215240479</v>
      </c>
      <c r="W107">
        <f>AVERAGEIFS(scalars[loss],scalars[dataset],S107,scalars[step],T107)</f>
        <v>0.42925312452846104</v>
      </c>
      <c r="X107" s="55">
        <f>AVERAGEIFS(scalars[acc],scalars[dataset],S107,scalars[step],T107)</f>
        <v>0.84991076257493758</v>
      </c>
    </row>
    <row r="108" spans="1:24" x14ac:dyDescent="0.25">
      <c r="A108" t="s">
        <v>61</v>
      </c>
      <c r="B108" t="s">
        <v>64</v>
      </c>
      <c r="C108">
        <v>10</v>
      </c>
      <c r="D108">
        <v>0.53045451641082764</v>
      </c>
      <c r="E108">
        <v>0.80006533861160278</v>
      </c>
      <c r="F108">
        <v>0.23628997802734375</v>
      </c>
      <c r="G108">
        <v>0.91874164342880249</v>
      </c>
      <c r="H108">
        <v>1.4999999664723873E-2</v>
      </c>
      <c r="L108" s="63" t="s">
        <v>75</v>
      </c>
      <c r="M108" s="3">
        <v>4</v>
      </c>
      <c r="N108">
        <f>AVERAGEIFS(scalars[val_loss],scalars[dataset],L108,scalars[step],M108)</f>
        <v>0.6443201810121536</v>
      </c>
      <c r="O108" s="55">
        <f>AVERAGEIFS(scalars[val_acc],scalars[dataset],L108,scalars[step],M108)</f>
        <v>0.80931069254875188</v>
      </c>
      <c r="P108">
        <f>AVERAGEIFS(scalars[loss],scalars[dataset],L108,scalars[step],M108)</f>
        <v>0.35377437472343443</v>
      </c>
      <c r="Q108" s="55">
        <f>AVERAGEIFS(scalars[acc],scalars[dataset],L108,scalars[step],M108)</f>
        <v>0.87692771553993221</v>
      </c>
      <c r="S108" s="63" t="s">
        <v>76</v>
      </c>
      <c r="T108" s="3">
        <v>4</v>
      </c>
      <c r="U108">
        <f>AVERAGEIFS(scalars[val_loss],scalars[dataset],S108,scalars[step],T108)</f>
        <v>0.36710517936282688</v>
      </c>
      <c r="V108" s="55">
        <f>AVERAGEIFS(scalars[val_acc],scalars[dataset],S108,scalars[step],T108)</f>
        <v>0.87324405378765535</v>
      </c>
      <c r="W108">
        <f>AVERAGEIFS(scalars[loss],scalars[dataset],S108,scalars[step],T108)</f>
        <v>0.38080402215321857</v>
      </c>
      <c r="X108" s="55">
        <f>AVERAGEIFS(scalars[acc],scalars[dataset],S108,scalars[step],T108)</f>
        <v>0.86630968252817786</v>
      </c>
    </row>
    <row r="109" spans="1:24" x14ac:dyDescent="0.25">
      <c r="A109" t="s">
        <v>61</v>
      </c>
      <c r="B109" t="s">
        <v>64</v>
      </c>
      <c r="C109">
        <v>11</v>
      </c>
      <c r="D109">
        <v>0.16188886761665344</v>
      </c>
      <c r="E109">
        <v>0.9464227557182312</v>
      </c>
      <c r="F109">
        <v>0.20277734100818634</v>
      </c>
      <c r="G109">
        <v>0.93112450838088989</v>
      </c>
      <c r="H109">
        <v>1.500000013038516E-3</v>
      </c>
      <c r="L109" s="63" t="s">
        <v>75</v>
      </c>
      <c r="M109" s="53">
        <v>5</v>
      </c>
      <c r="N109">
        <f>AVERAGEIFS(scalars[val_loss],scalars[dataset],L109,scalars[step],M109)</f>
        <v>0.55289957523345945</v>
      </c>
      <c r="O109" s="55">
        <f>AVERAGEIFS(scalars[val_acc],scalars[dataset],L109,scalars[step],M109)</f>
        <v>0.83070892095565796</v>
      </c>
      <c r="P109">
        <f>AVERAGEIFS(scalars[loss],scalars[dataset],L109,scalars[step],M109)</f>
        <v>0.31817748248577116</v>
      </c>
      <c r="Q109" s="55">
        <f>AVERAGEIFS(scalars[acc],scalars[dataset],L109,scalars[step],M109)</f>
        <v>0.88939090371131901</v>
      </c>
      <c r="S109" s="63" t="s">
        <v>76</v>
      </c>
      <c r="T109" s="53">
        <v>5</v>
      </c>
      <c r="U109">
        <f>AVERAGEIFS(scalars[val_loss],scalars[dataset],S109,scalars[step],T109)</f>
        <v>0.4881051348315345</v>
      </c>
      <c r="V109" s="55">
        <f>AVERAGEIFS(scalars[val_acc],scalars[dataset],S109,scalars[step],T109)</f>
        <v>0.84438636567857528</v>
      </c>
      <c r="W109">
        <f>AVERAGEIFS(scalars[loss],scalars[dataset],S109,scalars[step],T109)</f>
        <v>0.34185636705822414</v>
      </c>
      <c r="X109" s="55">
        <f>AVERAGEIFS(scalars[acc],scalars[dataset],S109,scalars[step],T109)</f>
        <v>0.88041796286900842</v>
      </c>
    </row>
    <row r="110" spans="1:24" x14ac:dyDescent="0.25">
      <c r="A110" t="s">
        <v>61</v>
      </c>
      <c r="B110" t="s">
        <v>64</v>
      </c>
      <c r="C110">
        <v>12</v>
      </c>
      <c r="D110">
        <v>0.15326184034347534</v>
      </c>
      <c r="E110">
        <v>0.94740283489227295</v>
      </c>
      <c r="F110">
        <v>0.16755609214305878</v>
      </c>
      <c r="G110">
        <v>0.94344043731689453</v>
      </c>
      <c r="H110">
        <v>1.500000013038516E-3</v>
      </c>
      <c r="L110" s="63" t="s">
        <v>75</v>
      </c>
      <c r="M110" s="53">
        <v>6</v>
      </c>
      <c r="N110">
        <f>AVERAGEIFS(scalars[val_loss],scalars[dataset],L110,scalars[step],M110)</f>
        <v>0.38821724653244016</v>
      </c>
      <c r="O110" s="55">
        <f>AVERAGEIFS(scalars[val_acc],scalars[dataset],L110,scalars[step],M110)</f>
        <v>0.86974844336509705</v>
      </c>
      <c r="P110">
        <f>AVERAGEIFS(scalars[loss],scalars[dataset],L110,scalars[step],M110)</f>
        <v>0.28230805844068529</v>
      </c>
      <c r="Q110" s="55">
        <f>AVERAGEIFS(scalars[acc],scalars[dataset],L110,scalars[step],M110)</f>
        <v>0.90080990791320803</v>
      </c>
      <c r="S110" s="63" t="s">
        <v>76</v>
      </c>
      <c r="T110" s="53">
        <v>6</v>
      </c>
      <c r="U110">
        <f>AVERAGEIFS(scalars[val_loss],scalars[dataset],S110,scalars[step],T110)</f>
        <v>0.29390251305368209</v>
      </c>
      <c r="V110" s="55">
        <f>AVERAGEIFS(scalars[val_acc],scalars[dataset],S110,scalars[step],T110)</f>
        <v>0.89868959453370834</v>
      </c>
      <c r="W110">
        <f>AVERAGEIFS(scalars[loss],scalars[dataset],S110,scalars[step],T110)</f>
        <v>0.3129386173354255</v>
      </c>
      <c r="X110" s="55">
        <f>AVERAGEIFS(scalars[acc],scalars[dataset],S110,scalars[step],T110)</f>
        <v>0.89186376333236694</v>
      </c>
    </row>
    <row r="111" spans="1:24" x14ac:dyDescent="0.25">
      <c r="A111" t="s">
        <v>61</v>
      </c>
      <c r="B111" t="s">
        <v>64</v>
      </c>
      <c r="C111">
        <v>13</v>
      </c>
      <c r="D111">
        <v>0.1452295184135437</v>
      </c>
      <c r="E111">
        <v>0.95295655727386475</v>
      </c>
      <c r="F111">
        <v>0.15659379959106445</v>
      </c>
      <c r="G111">
        <v>0.94651943445205688</v>
      </c>
      <c r="H111">
        <v>1.500000013038516E-3</v>
      </c>
      <c r="L111" s="63" t="s">
        <v>75</v>
      </c>
      <c r="M111" s="3">
        <v>7</v>
      </c>
      <c r="N111">
        <f>AVERAGEIFS(scalars[val_loss],scalars[dataset],L111,scalars[step],M111)</f>
        <v>0.49165630936622617</v>
      </c>
      <c r="O111" s="55">
        <f>AVERAGEIFS(scalars[val_acc],scalars[dataset],L111,scalars[step],M111)</f>
        <v>0.84926493763923649</v>
      </c>
      <c r="P111">
        <f>AVERAGEIFS(scalars[loss],scalars[dataset],L111,scalars[step],M111)</f>
        <v>0.26308073848485947</v>
      </c>
      <c r="Q111" s="55">
        <f>AVERAGEIFS(scalars[acc],scalars[dataset],L111,scalars[step],M111)</f>
        <v>0.90914993286132817</v>
      </c>
      <c r="S111" s="63" t="s">
        <v>76</v>
      </c>
      <c r="T111" s="3">
        <v>7</v>
      </c>
      <c r="U111">
        <f>AVERAGEIFS(scalars[val_loss],scalars[dataset],S111,scalars[step],T111)</f>
        <v>0.3865562660826577</v>
      </c>
      <c r="V111" s="55">
        <f>AVERAGEIFS(scalars[val_acc],scalars[dataset],S111,scalars[step],T111)</f>
        <v>0.87015861935085725</v>
      </c>
      <c r="W111">
        <f>AVERAGEIFS(scalars[loss],scalars[dataset],S111,scalars[step],T111)</f>
        <v>0.28314318425125545</v>
      </c>
      <c r="X111" s="55">
        <f>AVERAGEIFS(scalars[acc],scalars[dataset],S111,scalars[step],T111)</f>
        <v>0.90219396352767944</v>
      </c>
    </row>
    <row r="112" spans="1:24" x14ac:dyDescent="0.25">
      <c r="A112" t="s">
        <v>61</v>
      </c>
      <c r="B112" t="s">
        <v>64</v>
      </c>
      <c r="C112">
        <v>14</v>
      </c>
      <c r="D112">
        <v>0.1593824028968811</v>
      </c>
      <c r="E112">
        <v>0.94968962669372559</v>
      </c>
      <c r="F112">
        <v>0.15760229527950287</v>
      </c>
      <c r="G112">
        <v>0.94591701030731201</v>
      </c>
      <c r="H112">
        <v>1.500000013038516E-3</v>
      </c>
      <c r="L112" s="63" t="s">
        <v>75</v>
      </c>
      <c r="M112" s="53">
        <v>8</v>
      </c>
      <c r="N112">
        <f>AVERAGEIFS(scalars[val_loss],scalars[dataset],L112,scalars[step],M112)</f>
        <v>0.33658564984798434</v>
      </c>
      <c r="O112" s="55">
        <f>AVERAGEIFS(scalars[val_acc],scalars[dataset],L112,scalars[step],M112)</f>
        <v>0.88484155535697939</v>
      </c>
      <c r="P112">
        <f>AVERAGEIFS(scalars[loss],scalars[dataset],L112,scalars[step],M112)</f>
        <v>0.2458965301513672</v>
      </c>
      <c r="Q112" s="55">
        <f>AVERAGEIFS(scalars[acc],scalars[dataset],L112,scalars[step],M112)</f>
        <v>0.91423025727272034</v>
      </c>
      <c r="S112" s="63" t="s">
        <v>76</v>
      </c>
      <c r="T112" s="53">
        <v>8</v>
      </c>
      <c r="U112">
        <f>AVERAGEIFS(scalars[val_loss],scalars[dataset],S112,scalars[step],T112)</f>
        <v>0.39704626798629761</v>
      </c>
      <c r="V112" s="55">
        <f>AVERAGEIFS(scalars[val_acc],scalars[dataset],S112,scalars[step],T112)</f>
        <v>0.86986823876698816</v>
      </c>
      <c r="W112">
        <f>AVERAGEIFS(scalars[loss],scalars[dataset],S112,scalars[step],T112)</f>
        <v>0.26282642616166008</v>
      </c>
      <c r="X112" s="55">
        <f>AVERAGEIFS(scalars[acc],scalars[dataset],S112,scalars[step],T112)</f>
        <v>0.90853041410446167</v>
      </c>
    </row>
    <row r="113" spans="1:24" x14ac:dyDescent="0.25">
      <c r="A113" t="s">
        <v>61</v>
      </c>
      <c r="B113" t="s">
        <v>64</v>
      </c>
      <c r="C113">
        <v>15</v>
      </c>
      <c r="D113">
        <v>0.14119608700275421</v>
      </c>
      <c r="E113">
        <v>0.951976478099823</v>
      </c>
      <c r="F113">
        <v>0.15334561467170715</v>
      </c>
      <c r="G113">
        <v>0.94665330648422241</v>
      </c>
      <c r="H113">
        <v>1.500000013038516E-3</v>
      </c>
      <c r="L113" s="63" t="s">
        <v>75</v>
      </c>
      <c r="M113" s="53">
        <v>9</v>
      </c>
      <c r="N113">
        <f>AVERAGEIFS(scalars[val_loss],scalars[dataset],L113,scalars[step],M113)</f>
        <v>0.27117248326539994</v>
      </c>
      <c r="O113" s="55">
        <f>AVERAGEIFS(scalars[val_acc],scalars[dataset],L113,scalars[step],M113)</f>
        <v>0.9028095424175262</v>
      </c>
      <c r="P113">
        <f>AVERAGEIFS(scalars[loss],scalars[dataset],L113,scalars[step],M113)</f>
        <v>0.22085182070732118</v>
      </c>
      <c r="Q113" s="55">
        <f>AVERAGEIFS(scalars[acc],scalars[dataset],L113,scalars[step],M113)</f>
        <v>0.92244979739189148</v>
      </c>
      <c r="S113" s="63" t="s">
        <v>76</v>
      </c>
      <c r="T113" s="53">
        <v>9</v>
      </c>
      <c r="U113">
        <f>AVERAGEIFS(scalars[val_loss],scalars[dataset],S113,scalars[step],T113)</f>
        <v>0.33274149729145897</v>
      </c>
      <c r="V113" s="55">
        <f>AVERAGEIFS(scalars[val_acc],scalars[dataset],S113,scalars[step],T113)</f>
        <v>0.88609386814965141</v>
      </c>
      <c r="W113">
        <f>AVERAGEIFS(scalars[loss],scalars[dataset],S113,scalars[step],T113)</f>
        <v>0.24563193321228027</v>
      </c>
      <c r="X113" s="55">
        <f>AVERAGEIFS(scalars[acc],scalars[dataset],S113,scalars[step],T113)</f>
        <v>0.91494124465518523</v>
      </c>
    </row>
    <row r="114" spans="1:24" x14ac:dyDescent="0.25">
      <c r="A114" t="s">
        <v>61</v>
      </c>
      <c r="B114" t="s">
        <v>64</v>
      </c>
      <c r="C114">
        <v>16</v>
      </c>
      <c r="D114">
        <v>0.14371076226234436</v>
      </c>
      <c r="E114">
        <v>0.95328325033187866</v>
      </c>
      <c r="F114">
        <v>0.14599210023880005</v>
      </c>
      <c r="G114">
        <v>0.94966530799865723</v>
      </c>
      <c r="H114">
        <v>1.500000013038516E-3</v>
      </c>
      <c r="L114" s="63" t="s">
        <v>75</v>
      </c>
      <c r="M114" s="3">
        <v>10</v>
      </c>
      <c r="N114">
        <f>AVERAGEIFS(scalars[val_loss],scalars[dataset],L114,scalars[step],M114)</f>
        <v>0.23099790513515472</v>
      </c>
      <c r="O114" s="55">
        <f>AVERAGEIFS(scalars[val_acc],scalars[dataset],L114,scalars[step],M114)</f>
        <v>0.9207448542118073</v>
      </c>
      <c r="P114">
        <f>AVERAGEIFS(scalars[loss],scalars[dataset],L114,scalars[step],M114)</f>
        <v>0.20013782382011414</v>
      </c>
      <c r="Q114" s="55">
        <f>AVERAGEIFS(scalars[acc],scalars[dataset],L114,scalars[step],M114)</f>
        <v>0.92979250550270076</v>
      </c>
      <c r="S114" s="63" t="s">
        <v>76</v>
      </c>
      <c r="T114" s="3">
        <v>10</v>
      </c>
      <c r="U114">
        <f>AVERAGEIFS(scalars[val_loss],scalars[dataset],S114,scalars[step],T114)</f>
        <v>0.25420552988847095</v>
      </c>
      <c r="V114" s="55">
        <f>AVERAGEIFS(scalars[val_acc],scalars[dataset],S114,scalars[step],T114)</f>
        <v>0.91288250022464323</v>
      </c>
      <c r="W114">
        <f>AVERAGEIFS(scalars[loss],scalars[dataset],S114,scalars[step],T114)</f>
        <v>0.22616980473200479</v>
      </c>
      <c r="X114" s="55">
        <f>AVERAGEIFS(scalars[acc],scalars[dataset],S114,scalars[step],T114)</f>
        <v>0.92173881000942659</v>
      </c>
    </row>
    <row r="115" spans="1:24" x14ac:dyDescent="0.25">
      <c r="A115" t="s">
        <v>61</v>
      </c>
      <c r="B115" t="s">
        <v>64</v>
      </c>
      <c r="C115">
        <v>17</v>
      </c>
      <c r="D115">
        <v>0.14124976098537445</v>
      </c>
      <c r="E115">
        <v>0.95622342824935913</v>
      </c>
      <c r="F115">
        <v>0.14422185719013214</v>
      </c>
      <c r="G115">
        <v>0.95013386011123657</v>
      </c>
      <c r="H115">
        <v>1.500000013038516E-3</v>
      </c>
      <c r="L115" s="63" t="s">
        <v>75</v>
      </c>
      <c r="M115" s="53">
        <v>11</v>
      </c>
      <c r="N115">
        <f>AVERAGEIFS(scalars[val_loss],scalars[dataset],L115,scalars[step],M115)</f>
        <v>0.17759877145290376</v>
      </c>
      <c r="O115" s="55">
        <f>AVERAGEIFS(scalars[val_acc],scalars[dataset],L115,scalars[step],M115)</f>
        <v>0.93717739582061765</v>
      </c>
      <c r="P115">
        <f>AVERAGEIFS(scalars[loss],scalars[dataset],L115,scalars[step],M115)</f>
        <v>0.18397861868143081</v>
      </c>
      <c r="Q115" s="55">
        <f>AVERAGEIFS(scalars[acc],scalars[dataset],L115,scalars[step],M115)</f>
        <v>0.93452476859092715</v>
      </c>
      <c r="S115" s="63" t="s">
        <v>76</v>
      </c>
      <c r="T115" s="53">
        <v>11</v>
      </c>
      <c r="U115">
        <f>AVERAGEIFS(scalars[val_loss],scalars[dataset],S115,scalars[step],T115)</f>
        <v>0.25141064160399967</v>
      </c>
      <c r="V115" s="55">
        <f>AVERAGEIFS(scalars[val_acc],scalars[dataset],S115,scalars[step],T115)</f>
        <v>0.9156412151124742</v>
      </c>
      <c r="W115">
        <f>AVERAGEIFS(scalars[loss],scalars[dataset],S115,scalars[step],T115)</f>
        <v>0.20957396262221867</v>
      </c>
      <c r="X115" s="55">
        <f>AVERAGEIFS(scalars[acc],scalars[dataset],S115,scalars[step],T115)</f>
        <v>0.92723486158582902</v>
      </c>
    </row>
    <row r="116" spans="1:24" x14ac:dyDescent="0.25">
      <c r="A116" t="s">
        <v>61</v>
      </c>
      <c r="B116" t="s">
        <v>64</v>
      </c>
      <c r="C116">
        <v>18</v>
      </c>
      <c r="D116">
        <v>0.1381487101316452</v>
      </c>
      <c r="E116">
        <v>0.95426332950592041</v>
      </c>
      <c r="F116">
        <v>0.14599564671516418</v>
      </c>
      <c r="G116">
        <v>0.95127177238464355</v>
      </c>
      <c r="H116">
        <v>1.500000013038516E-3</v>
      </c>
      <c r="L116" s="63" t="s">
        <v>75</v>
      </c>
      <c r="M116" s="53">
        <v>12</v>
      </c>
      <c r="N116">
        <f>AVERAGEIFS(scalars[val_loss],scalars[dataset],L116,scalars[step],M116)</f>
        <v>0.17497963905334474</v>
      </c>
      <c r="O116" s="55">
        <f>AVERAGEIFS(scalars[val_acc],scalars[dataset],L116,scalars[step],M116)</f>
        <v>0.9379287898540497</v>
      </c>
      <c r="P116">
        <f>AVERAGEIFS(scalars[loss],scalars[dataset],L116,scalars[step],M116)</f>
        <v>0.17312729507684707</v>
      </c>
      <c r="Q116" s="55">
        <f>AVERAGEIFS(scalars[acc],scalars[dataset],L116,scalars[step],M116)</f>
        <v>0.93860107660293579</v>
      </c>
      <c r="S116" s="63" t="s">
        <v>76</v>
      </c>
      <c r="T116" s="53">
        <v>12</v>
      </c>
      <c r="U116">
        <f>AVERAGEIFS(scalars[val_loss],scalars[dataset],S116,scalars[step],T116)</f>
        <v>0.19342795511086783</v>
      </c>
      <c r="V116" s="55">
        <f>AVERAGEIFS(scalars[val_acc],scalars[dataset],S116,scalars[step],T116)</f>
        <v>0.93535156382454765</v>
      </c>
      <c r="W116">
        <f>AVERAGEIFS(scalars[loss],scalars[dataset],S116,scalars[step],T116)</f>
        <v>0.19657044278250801</v>
      </c>
      <c r="X116" s="55">
        <f>AVERAGEIFS(scalars[acc],scalars[dataset],S116,scalars[step],T116)</f>
        <v>0.93165997664133704</v>
      </c>
    </row>
    <row r="117" spans="1:24" x14ac:dyDescent="0.25">
      <c r="A117" t="s">
        <v>61</v>
      </c>
      <c r="B117" t="s">
        <v>64</v>
      </c>
      <c r="C117">
        <v>19</v>
      </c>
      <c r="D117">
        <v>0.14007225632667542</v>
      </c>
      <c r="E117">
        <v>0.951976478099823</v>
      </c>
      <c r="F117">
        <v>0.14004944264888763</v>
      </c>
      <c r="G117">
        <v>0.94993305206298828</v>
      </c>
      <c r="H117">
        <v>1.500000013038516E-3</v>
      </c>
      <c r="L117" s="63" t="s">
        <v>75</v>
      </c>
      <c r="M117" s="3">
        <v>13</v>
      </c>
      <c r="N117">
        <f>AVERAGEIFS(scalars[val_loss],scalars[dataset],L117,scalars[step],M117)</f>
        <v>0.2015600547194481</v>
      </c>
      <c r="O117" s="55">
        <f>AVERAGEIFS(scalars[val_acc],scalars[dataset],L117,scalars[step],M117)</f>
        <v>0.93351845741271977</v>
      </c>
      <c r="P117">
        <f>AVERAGEIFS(scalars[loss],scalars[dataset],L117,scalars[step],M117)</f>
        <v>0.16787046641111375</v>
      </c>
      <c r="Q117" s="55">
        <f>AVERAGEIFS(scalars[acc],scalars[dataset],L117,scalars[step],M117)</f>
        <v>0.94078981876373291</v>
      </c>
      <c r="S117" s="63" t="s">
        <v>76</v>
      </c>
      <c r="T117" s="3">
        <v>13</v>
      </c>
      <c r="U117">
        <f>AVERAGEIFS(scalars[val_loss],scalars[dataset],S117,scalars[step],T117)</f>
        <v>0.19082135293218824</v>
      </c>
      <c r="V117" s="55">
        <f>AVERAGEIFS(scalars[val_acc],scalars[dataset],S117,scalars[step],T117)</f>
        <v>0.93560565180248689</v>
      </c>
      <c r="W117">
        <f>AVERAGEIFS(scalars[loss],scalars[dataset],S117,scalars[step],T117)</f>
        <v>0.1816482510831621</v>
      </c>
      <c r="X117" s="55">
        <f>AVERAGEIFS(scalars[acc],scalars[dataset],S117,scalars[step],T117)</f>
        <v>0.93679904275470305</v>
      </c>
    </row>
    <row r="118" spans="1:24" x14ac:dyDescent="0.25">
      <c r="A118" t="s">
        <v>61</v>
      </c>
      <c r="B118" t="s">
        <v>64</v>
      </c>
      <c r="C118">
        <v>20</v>
      </c>
      <c r="D118">
        <v>0.13820564746856689</v>
      </c>
      <c r="E118">
        <v>0.95393663644790649</v>
      </c>
      <c r="F118">
        <v>0.13407979905605316</v>
      </c>
      <c r="G118">
        <v>0.95374834537506104</v>
      </c>
      <c r="H118">
        <v>1.500000013038516E-3</v>
      </c>
      <c r="L118" s="63" t="s">
        <v>75</v>
      </c>
      <c r="M118" s="53">
        <v>14</v>
      </c>
      <c r="N118">
        <f>AVERAGEIFS(scalars[val_loss],scalars[dataset],L118,scalars[step],M118)</f>
        <v>0.16273384392261506</v>
      </c>
      <c r="O118" s="55">
        <f>AVERAGEIFS(scalars[val_acc],scalars[dataset],L118,scalars[step],M118)</f>
        <v>0.94312316179275513</v>
      </c>
      <c r="P118">
        <f>AVERAGEIFS(scalars[loss],scalars[dataset],L118,scalars[step],M118)</f>
        <v>0.16151779592037202</v>
      </c>
      <c r="Q118" s="55">
        <f>AVERAGEIFS(scalars[acc],scalars[dataset],L118,scalars[step],M118)</f>
        <v>0.94259036183357237</v>
      </c>
      <c r="S118" s="63" t="s">
        <v>76</v>
      </c>
      <c r="T118" s="53">
        <v>14</v>
      </c>
      <c r="U118">
        <f>AVERAGEIFS(scalars[val_loss],scalars[dataset],S118,scalars[step],T118)</f>
        <v>0.32970232764879864</v>
      </c>
      <c r="V118" s="55">
        <f>AVERAGEIFS(scalars[val_acc],scalars[dataset],S118,scalars[step],T118)</f>
        <v>0.90968819459279382</v>
      </c>
      <c r="W118">
        <f>AVERAGEIFS(scalars[loss],scalars[dataset],S118,scalars[step],T118)</f>
        <v>0.17540525562233394</v>
      </c>
      <c r="X118" s="55">
        <f>AVERAGEIFS(scalars[acc],scalars[dataset],S118,scalars[step],T118)</f>
        <v>0.93824929661220979</v>
      </c>
    </row>
    <row r="119" spans="1:24" x14ac:dyDescent="0.25">
      <c r="A119" t="s">
        <v>61</v>
      </c>
      <c r="B119" t="s">
        <v>64</v>
      </c>
      <c r="C119">
        <v>21</v>
      </c>
      <c r="D119">
        <v>0.13558897376060486</v>
      </c>
      <c r="E119">
        <v>0.95622342824935913</v>
      </c>
      <c r="F119">
        <v>0.13120843470096588</v>
      </c>
      <c r="G119">
        <v>0.9551539421081543</v>
      </c>
      <c r="H119">
        <v>1.500000071246177E-4</v>
      </c>
      <c r="L119" s="63" t="s">
        <v>75</v>
      </c>
      <c r="M119" s="53">
        <v>15</v>
      </c>
      <c r="N119">
        <f>AVERAGEIFS(scalars[val_loss],scalars[dataset],L119,scalars[step],M119)</f>
        <v>0.151154126226902</v>
      </c>
      <c r="O119" s="55">
        <f>AVERAGEIFS(scalars[val_acc],scalars[dataset],L119,scalars[step],M119)</f>
        <v>0.94606337547302244</v>
      </c>
      <c r="P119">
        <f>AVERAGEIFS(scalars[loss],scalars[dataset],L119,scalars[step],M119)</f>
        <v>0.15340487882494927</v>
      </c>
      <c r="Q119" s="55">
        <f>AVERAGEIFS(scalars[acc],scalars[dataset],L119,scalars[step],M119)</f>
        <v>0.94570949077606203</v>
      </c>
      <c r="S119" s="63" t="s">
        <v>76</v>
      </c>
      <c r="T119" s="53">
        <v>15</v>
      </c>
      <c r="U119">
        <f>AVERAGEIFS(scalars[val_loss],scalars[dataset],S119,scalars[step],T119)</f>
        <v>0.19463134308656058</v>
      </c>
      <c r="V119" s="55">
        <f>AVERAGEIFS(scalars[val_acc],scalars[dataset],S119,scalars[step],T119)</f>
        <v>0.93270172013176811</v>
      </c>
      <c r="W119">
        <f>AVERAGEIFS(scalars[loss],scalars[dataset],S119,scalars[step],T119)</f>
        <v>0.16706362201107872</v>
      </c>
      <c r="X119" s="55">
        <f>AVERAGEIFS(scalars[acc],scalars[dataset],S119,scalars[step],T119)</f>
        <v>0.941662953959571</v>
      </c>
    </row>
    <row r="120" spans="1:24" x14ac:dyDescent="0.25">
      <c r="A120" t="s">
        <v>61</v>
      </c>
      <c r="B120" t="s">
        <v>64</v>
      </c>
      <c r="C120">
        <v>22</v>
      </c>
      <c r="D120">
        <v>0.1337638646364212</v>
      </c>
      <c r="E120">
        <v>0.95687681436538696</v>
      </c>
      <c r="F120">
        <v>0.1314641535282135</v>
      </c>
      <c r="G120">
        <v>0.95368140935897827</v>
      </c>
      <c r="H120">
        <v>1.500000071246177E-4</v>
      </c>
      <c r="L120" s="63" t="s">
        <v>75</v>
      </c>
      <c r="M120" s="3">
        <v>16</v>
      </c>
      <c r="N120">
        <f>AVERAGEIFS(scalars[val_loss],scalars[dataset],L120,scalars[step],M120)</f>
        <v>0.14965268224477768</v>
      </c>
      <c r="O120" s="55">
        <f>AVERAGEIFS(scalars[val_acc],scalars[dataset],L120,scalars[step],M120)</f>
        <v>0.94766415953636174</v>
      </c>
      <c r="P120">
        <f>AVERAGEIFS(scalars[loss],scalars[dataset],L120,scalars[step],M120)</f>
        <v>0.14784826785326005</v>
      </c>
      <c r="Q120" s="55">
        <f>AVERAGEIFS(scalars[acc],scalars[dataset],L120,scalars[step],M120)</f>
        <v>0.9472891509532928</v>
      </c>
      <c r="S120" s="63" t="s">
        <v>76</v>
      </c>
      <c r="T120" s="3">
        <v>16</v>
      </c>
      <c r="U120">
        <f>AVERAGEIFS(scalars[val_loss],scalars[dataset],S120,scalars[step],T120)</f>
        <v>0.15424964659743839</v>
      </c>
      <c r="V120" s="55">
        <f>AVERAGEIFS(scalars[val_acc],scalars[dataset],S120,scalars[step],T120)</f>
        <v>0.9458782407972548</v>
      </c>
      <c r="W120">
        <f>AVERAGEIFS(scalars[loss],scalars[dataset],S120,scalars[step],T120)</f>
        <v>0.15819120572672951</v>
      </c>
      <c r="X120" s="55">
        <f>AVERAGEIFS(scalars[acc],scalars[dataset],S120,scalars[step],T120)</f>
        <v>0.94483117924796212</v>
      </c>
    </row>
    <row r="121" spans="1:24" x14ac:dyDescent="0.25">
      <c r="A121" t="s">
        <v>61</v>
      </c>
      <c r="B121" t="s">
        <v>64</v>
      </c>
      <c r="C121">
        <v>23</v>
      </c>
      <c r="D121">
        <v>0.13376858830451965</v>
      </c>
      <c r="E121">
        <v>0.95687681436538696</v>
      </c>
      <c r="F121">
        <v>0.12561249732971191</v>
      </c>
      <c r="G121">
        <v>0.95542168617248535</v>
      </c>
      <c r="H121">
        <v>1.500000071246177E-4</v>
      </c>
      <c r="L121" s="63" t="s">
        <v>75</v>
      </c>
      <c r="M121" s="53">
        <v>17</v>
      </c>
      <c r="N121">
        <f>AVERAGEIFS(scalars[val_loss],scalars[dataset],L121,scalars[step],M121)</f>
        <v>0.14623232558369637</v>
      </c>
      <c r="O121" s="55">
        <f>AVERAGEIFS(scalars[val_acc],scalars[dataset],L121,scalars[step],M121)</f>
        <v>0.94884024262428279</v>
      </c>
      <c r="P121">
        <f>AVERAGEIFS(scalars[loss],scalars[dataset],L121,scalars[step],M121)</f>
        <v>0.14514467492699623</v>
      </c>
      <c r="Q121" s="55">
        <f>AVERAGEIFS(scalars[acc],scalars[dataset],L121,scalars[step],M121)</f>
        <v>0.94828647375106812</v>
      </c>
      <c r="S121" s="63" t="s">
        <v>76</v>
      </c>
      <c r="T121" s="53">
        <v>17</v>
      </c>
      <c r="U121">
        <f>AVERAGEIFS(scalars[val_loss],scalars[dataset],S121,scalars[step],T121)</f>
        <v>0.15085440377394357</v>
      </c>
      <c r="V121" s="55">
        <f>AVERAGEIFS(scalars[val_acc],scalars[dataset],S121,scalars[step],T121)</f>
        <v>0.94740280840131974</v>
      </c>
      <c r="W121">
        <f>AVERAGEIFS(scalars[loss],scalars[dataset],S121,scalars[step],T121)</f>
        <v>0.14642217672533459</v>
      </c>
      <c r="X121" s="55">
        <f>AVERAGEIFS(scalars[acc],scalars[dataset],S121,scalars[step],T121)</f>
        <v>0.94847537411583793</v>
      </c>
    </row>
    <row r="122" spans="1:24" x14ac:dyDescent="0.25">
      <c r="A122" t="s">
        <v>61</v>
      </c>
      <c r="B122" t="s">
        <v>64</v>
      </c>
      <c r="C122">
        <v>24</v>
      </c>
      <c r="D122">
        <v>0.1331067830324173</v>
      </c>
      <c r="E122">
        <v>0.95720350742340088</v>
      </c>
      <c r="F122">
        <v>0.12582708895206451</v>
      </c>
      <c r="G122">
        <v>0.9566265344619751</v>
      </c>
      <c r="H122">
        <v>1.500000071246177E-4</v>
      </c>
      <c r="L122" s="63" t="s">
        <v>75</v>
      </c>
      <c r="M122" s="53">
        <v>18</v>
      </c>
      <c r="N122">
        <f>AVERAGEIFS(scalars[val_loss],scalars[dataset],L122,scalars[step],M122)</f>
        <v>0.15019880756735801</v>
      </c>
      <c r="O122" s="55">
        <f>AVERAGEIFS(scalars[val_acc],scalars[dataset],L122,scalars[step],M122)</f>
        <v>0.94632473587989807</v>
      </c>
      <c r="P122">
        <f>AVERAGEIFS(scalars[loss],scalars[dataset],L122,scalars[step],M122)</f>
        <v>0.14293688386678696</v>
      </c>
      <c r="Q122" s="55">
        <f>AVERAGEIFS(scalars[acc],scalars[dataset],L122,scalars[step],M122)</f>
        <v>0.94870815873146053</v>
      </c>
      <c r="S122" s="63" t="s">
        <v>76</v>
      </c>
      <c r="T122" s="53">
        <v>18</v>
      </c>
      <c r="U122">
        <f>AVERAGEIFS(scalars[val_loss],scalars[dataset],S122,scalars[step],T122)</f>
        <v>0.14861707637707391</v>
      </c>
      <c r="V122" s="55">
        <f>AVERAGEIFS(scalars[val_acc],scalars[dataset],S122,scalars[step],T122)</f>
        <v>0.94787469837400651</v>
      </c>
      <c r="W122">
        <f>AVERAGEIFS(scalars[loss],scalars[dataset],S122,scalars[step],T122)</f>
        <v>0.14474684993426004</v>
      </c>
      <c r="X122" s="55">
        <f>AVERAGEIFS(scalars[acc],scalars[dataset],S122,scalars[step],T122)</f>
        <v>0.94924883710013497</v>
      </c>
    </row>
    <row r="123" spans="1:24" x14ac:dyDescent="0.25">
      <c r="A123" t="s">
        <v>61</v>
      </c>
      <c r="B123" t="s">
        <v>64</v>
      </c>
      <c r="C123">
        <v>25</v>
      </c>
      <c r="D123">
        <v>0.13325881958007813</v>
      </c>
      <c r="E123">
        <v>0.95720350742340088</v>
      </c>
      <c r="F123">
        <v>0.12556862831115723</v>
      </c>
      <c r="G123">
        <v>0.9570280909538269</v>
      </c>
      <c r="H123">
        <v>1.500000071246177E-4</v>
      </c>
      <c r="L123" s="63" t="s">
        <v>75</v>
      </c>
      <c r="M123" s="3">
        <v>19</v>
      </c>
      <c r="N123">
        <f>AVERAGEIFS(scalars[val_loss],scalars[dataset],L123,scalars[step],M123)</f>
        <v>0.14060836508870125</v>
      </c>
      <c r="O123" s="55">
        <f>AVERAGEIFS(scalars[val_acc],scalars[dataset],L123,scalars[step],M123)</f>
        <v>0.95024501681327822</v>
      </c>
      <c r="P123">
        <f>AVERAGEIFS(scalars[loss],scalars[dataset],L123,scalars[step],M123)</f>
        <v>0.13945218026638032</v>
      </c>
      <c r="Q123" s="55">
        <f>AVERAGEIFS(scalars[acc],scalars[dataset],L123,scalars[step],M123)</f>
        <v>0.95024766921997073</v>
      </c>
      <c r="S123" s="63" t="s">
        <v>76</v>
      </c>
      <c r="T123" s="3">
        <v>19</v>
      </c>
      <c r="U123">
        <f>AVERAGEIFS(scalars[val_loss],scalars[dataset],S123,scalars[step],T123)</f>
        <v>0.14576905800236595</v>
      </c>
      <c r="V123" s="55">
        <f>AVERAGEIFS(scalars[val_acc],scalars[dataset],S123,scalars[step],T123)</f>
        <v>0.94899996783998275</v>
      </c>
      <c r="W123">
        <f>AVERAGEIFS(scalars[loss],scalars[dataset],S123,scalars[step],T123)</f>
        <v>0.13913707766267988</v>
      </c>
      <c r="X123" s="55">
        <f>AVERAGEIFS(scalars[acc],scalars[dataset],S123,scalars[step],T123)</f>
        <v>0.95049085219701135</v>
      </c>
    </row>
    <row r="124" spans="1:24" x14ac:dyDescent="0.25">
      <c r="A124" t="s">
        <v>61</v>
      </c>
      <c r="B124" t="s">
        <v>64</v>
      </c>
      <c r="C124">
        <v>26</v>
      </c>
      <c r="D124">
        <v>0.133128821849823</v>
      </c>
      <c r="E124">
        <v>0.95753020048141479</v>
      </c>
      <c r="F124">
        <v>0.12907344102859497</v>
      </c>
      <c r="G124">
        <v>0.95401608943939209</v>
      </c>
      <c r="H124">
        <v>1.500000071246177E-4</v>
      </c>
      <c r="L124" s="63" t="s">
        <v>75</v>
      </c>
      <c r="M124" s="53">
        <v>20</v>
      </c>
      <c r="N124">
        <f>AVERAGEIFS(scalars[val_loss],scalars[dataset],L124,scalars[step],M124)</f>
        <v>0.14292660877108573</v>
      </c>
      <c r="O124" s="55">
        <f>AVERAGEIFS(scalars[val_acc],scalars[dataset],L124,scalars[step],M124)</f>
        <v>0.94933028817176823</v>
      </c>
      <c r="P124">
        <f>AVERAGEIFS(scalars[loss],scalars[dataset],L124,scalars[step],M124)</f>
        <v>0.13763255327939988</v>
      </c>
      <c r="Q124" s="55">
        <f>AVERAGEIFS(scalars[acc],scalars[dataset],L124,scalars[step],M124)</f>
        <v>0.95099732875823972</v>
      </c>
      <c r="S124" s="63" t="s">
        <v>76</v>
      </c>
      <c r="T124" s="53">
        <v>20</v>
      </c>
      <c r="U124">
        <f>AVERAGEIFS(scalars[val_loss],scalars[dataset],S124,scalars[step],T124)</f>
        <v>0.14504007084502113</v>
      </c>
      <c r="V124" s="55">
        <f>AVERAGEIFS(scalars[val_acc],scalars[dataset],S124,scalars[step],T124)</f>
        <v>0.94845547940995956</v>
      </c>
      <c r="W124">
        <f>AVERAGEIFS(scalars[loss],scalars[dataset],S124,scalars[step],T124)</f>
        <v>0.13549063023593691</v>
      </c>
      <c r="X124" s="55">
        <f>AVERAGEIFS(scalars[acc],scalars[dataset],S124,scalars[step],T124)</f>
        <v>0.9523798889584012</v>
      </c>
    </row>
    <row r="125" spans="1:24" x14ac:dyDescent="0.25">
      <c r="A125" t="s">
        <v>61</v>
      </c>
      <c r="B125" t="s">
        <v>64</v>
      </c>
      <c r="C125">
        <v>27</v>
      </c>
      <c r="D125">
        <v>0.13259817659854889</v>
      </c>
      <c r="E125">
        <v>0.95655012130737305</v>
      </c>
      <c r="F125">
        <v>0.12532925605773926</v>
      </c>
      <c r="G125">
        <v>0.95562249422073364</v>
      </c>
      <c r="H125">
        <v>1.500000071246177E-4</v>
      </c>
      <c r="L125" s="63" t="s">
        <v>75</v>
      </c>
      <c r="M125" s="53">
        <v>21</v>
      </c>
      <c r="N125">
        <f>AVERAGEIFS(scalars[val_loss],scalars[dataset],L125,scalars[step],M125)</f>
        <v>0.14153750538825988</v>
      </c>
      <c r="O125" s="55">
        <f>AVERAGEIFS(scalars[val_acc],scalars[dataset],L125,scalars[step],M125)</f>
        <v>0.950147008895874</v>
      </c>
      <c r="P125">
        <f>AVERAGEIFS(scalars[loss],scalars[dataset],L125,scalars[step],M125)</f>
        <v>0.13561757504940034</v>
      </c>
      <c r="Q125" s="55">
        <f>AVERAGEIFS(scalars[acc],scalars[dataset],L125,scalars[step],M125)</f>
        <v>0.95188756585121159</v>
      </c>
      <c r="S125" s="63" t="s">
        <v>76</v>
      </c>
      <c r="T125" s="53">
        <v>21</v>
      </c>
      <c r="U125">
        <f>AVERAGEIFS(scalars[val_loss],scalars[dataset],S125,scalars[step],T125)</f>
        <v>0.15629322661293876</v>
      </c>
      <c r="V125" s="55">
        <f>AVERAGEIFS(scalars[val_acc],scalars[dataset],S125,scalars[step],T125)</f>
        <v>0.94664053122202552</v>
      </c>
      <c r="W125">
        <f>AVERAGEIFS(scalars[loss],scalars[dataset],S125,scalars[step],T125)</f>
        <v>0.13504265993833542</v>
      </c>
      <c r="X125" s="55">
        <f>AVERAGEIFS(scalars[acc],scalars[dataset],S125,scalars[step],T125)</f>
        <v>0.95264019568761193</v>
      </c>
    </row>
    <row r="126" spans="1:24" x14ac:dyDescent="0.25">
      <c r="A126" t="s">
        <v>61</v>
      </c>
      <c r="B126" t="s">
        <v>64</v>
      </c>
      <c r="C126">
        <v>28</v>
      </c>
      <c r="D126">
        <v>0.13243921101093292</v>
      </c>
      <c r="E126">
        <v>0.95622342824935913</v>
      </c>
      <c r="F126">
        <v>0.12761211395263672</v>
      </c>
      <c r="G126">
        <v>0.95421683788299561</v>
      </c>
      <c r="H126">
        <v>1.500000071246177E-4</v>
      </c>
      <c r="L126" s="63" t="s">
        <v>75</v>
      </c>
      <c r="M126" s="3">
        <v>22</v>
      </c>
      <c r="N126">
        <f>AVERAGEIFS(scalars[val_loss],scalars[dataset],L126,scalars[step],M126)</f>
        <v>0.13709806278347969</v>
      </c>
      <c r="O126" s="55">
        <f>AVERAGEIFS(scalars[val_acc],scalars[dataset],L126,scalars[step],M126)</f>
        <v>0.95178046226501467</v>
      </c>
      <c r="P126">
        <f>AVERAGEIFS(scalars[loss],scalars[dataset],L126,scalars[step],M126)</f>
        <v>0.13301562219858171</v>
      </c>
      <c r="Q126" s="55">
        <f>AVERAGEIFS(scalars[acc],scalars[dataset],L126,scalars[step],M126)</f>
        <v>0.95222222208976748</v>
      </c>
      <c r="S126" s="63" t="s">
        <v>76</v>
      </c>
      <c r="T126" s="3">
        <v>22</v>
      </c>
      <c r="U126">
        <f>AVERAGEIFS(scalars[val_loss],scalars[dataset],S126,scalars[step],T126)</f>
        <v>0.1419304832816124</v>
      </c>
      <c r="V126" s="55">
        <f>AVERAGEIFS(scalars[val_acc],scalars[dataset],S126,scalars[step],T126)</f>
        <v>0.94987114270528161</v>
      </c>
      <c r="W126">
        <f>AVERAGEIFS(scalars[loss],scalars[dataset],S126,scalars[step],T126)</f>
        <v>0.13211692455742094</v>
      </c>
      <c r="X126" s="55">
        <f>AVERAGEIFS(scalars[acc],scalars[dataset],S126,scalars[step],T126)</f>
        <v>0.95307897859149504</v>
      </c>
    </row>
    <row r="127" spans="1:24" x14ac:dyDescent="0.25">
      <c r="A127" t="s">
        <v>61</v>
      </c>
      <c r="B127" t="s">
        <v>64</v>
      </c>
      <c r="C127">
        <v>29</v>
      </c>
      <c r="D127">
        <v>0.13270869851112366</v>
      </c>
      <c r="E127">
        <v>0.95557010173797607</v>
      </c>
      <c r="F127">
        <v>0.12715840339660645</v>
      </c>
      <c r="G127">
        <v>0.95669341087341309</v>
      </c>
      <c r="L127" s="63" t="s">
        <v>75</v>
      </c>
      <c r="M127" s="53">
        <v>23</v>
      </c>
      <c r="N127">
        <f>AVERAGEIFS(scalars[val_loss],scalars[dataset],L127,scalars[step],M127)</f>
        <v>0.13966790810227395</v>
      </c>
      <c r="O127" s="55">
        <f>AVERAGEIFS(scalars[val_acc],scalars[dataset],L127,scalars[step],M127)</f>
        <v>0.95076771378517155</v>
      </c>
      <c r="P127">
        <f>AVERAGEIFS(scalars[loss],scalars[dataset],L127,scalars[step],M127)</f>
        <v>0.13143638744950295</v>
      </c>
      <c r="Q127" s="55">
        <f>AVERAGEIFS(scalars[acc],scalars[dataset],L127,scalars[step],M127)</f>
        <v>0.95278447270393374</v>
      </c>
      <c r="S127" s="63" t="s">
        <v>76</v>
      </c>
      <c r="T127" s="53">
        <v>23</v>
      </c>
      <c r="U127">
        <f>AVERAGEIFS(scalars[val_loss],scalars[dataset],S127,scalars[step],T127)</f>
        <v>0.13891339550415674</v>
      </c>
      <c r="V127" s="55">
        <f>AVERAGEIFS(scalars[val_acc],scalars[dataset],S127,scalars[step],T127)</f>
        <v>0.95135939783520174</v>
      </c>
      <c r="W127">
        <f>AVERAGEIFS(scalars[loss],scalars[dataset],S127,scalars[step],T127)</f>
        <v>0.13186948912011254</v>
      </c>
      <c r="X127" s="55">
        <f>AVERAGEIFS(scalars[acc],scalars[dataset],S127,scalars[step],T127)</f>
        <v>0.95354009336895418</v>
      </c>
    </row>
    <row r="128" spans="1:24" x14ac:dyDescent="0.25">
      <c r="A128" t="s">
        <v>61</v>
      </c>
      <c r="B128" t="s">
        <v>65</v>
      </c>
      <c r="C128">
        <v>0</v>
      </c>
      <c r="D128">
        <v>0.76122874021530151</v>
      </c>
      <c r="E128">
        <v>0.73472720384597778</v>
      </c>
      <c r="F128">
        <v>1.269749641418457</v>
      </c>
      <c r="G128">
        <v>0.59544843435287476</v>
      </c>
      <c r="H128">
        <v>1.4999999664723873E-2</v>
      </c>
      <c r="L128" s="63" t="s">
        <v>75</v>
      </c>
      <c r="M128" s="53">
        <v>24</v>
      </c>
      <c r="N128">
        <f>AVERAGEIFS(scalars[val_loss],scalars[dataset],L128,scalars[step],M128)</f>
        <v>0.13710287287831308</v>
      </c>
      <c r="O128" s="55">
        <f>AVERAGEIFS(scalars[val_acc],scalars[dataset],L128,scalars[step],M128)</f>
        <v>0.95142109394073482</v>
      </c>
      <c r="P128">
        <f>AVERAGEIFS(scalars[loss],scalars[dataset],L128,scalars[step],M128)</f>
        <v>0.13005650043487549</v>
      </c>
      <c r="Q128" s="55">
        <f>AVERAGEIFS(scalars[acc],scalars[dataset],L128,scalars[step],M128)</f>
        <v>0.95375502109527588</v>
      </c>
      <c r="S128" s="63" t="s">
        <v>76</v>
      </c>
      <c r="T128" s="53">
        <v>24</v>
      </c>
      <c r="U128">
        <f>AVERAGEIFS(scalars[val_loss],scalars[dataset],S128,scalars[step],T128)</f>
        <v>0.13545210328367022</v>
      </c>
      <c r="V128" s="55">
        <f>AVERAGEIFS(scalars[val_acc],scalars[dataset],S128,scalars[step],T128)</f>
        <v>0.95266616344451904</v>
      </c>
      <c r="W128">
        <f>AVERAGEIFS(scalars[loss],scalars[dataset],S128,scalars[step],T128)</f>
        <v>0.12581762919823328</v>
      </c>
      <c r="X128" s="55">
        <f>AVERAGEIFS(scalars[acc],scalars[dataset],S128,scalars[step],T128)</f>
        <v>0.95502007669872713</v>
      </c>
    </row>
    <row r="129" spans="1:24" x14ac:dyDescent="0.25">
      <c r="A129" t="s">
        <v>61</v>
      </c>
      <c r="B129" t="s">
        <v>65</v>
      </c>
      <c r="C129">
        <v>1</v>
      </c>
      <c r="D129">
        <v>1.4367132186889648</v>
      </c>
      <c r="E129">
        <v>0.55145376920700073</v>
      </c>
      <c r="F129">
        <v>0.73202568292617798</v>
      </c>
      <c r="G129">
        <v>0.74431055784225464</v>
      </c>
      <c r="H129">
        <v>1.4999999664723873E-2</v>
      </c>
      <c r="L129" s="63" t="s">
        <v>75</v>
      </c>
      <c r="M129" s="3">
        <v>25</v>
      </c>
      <c r="N129">
        <f>AVERAGEIFS(scalars[val_loss],scalars[dataset],L129,scalars[step],M129)</f>
        <v>0.13419898897409438</v>
      </c>
      <c r="O129" s="55">
        <f>AVERAGEIFS(scalars[val_acc],scalars[dataset],L129,scalars[step],M129)</f>
        <v>0.95178046226501467</v>
      </c>
      <c r="P129">
        <f>AVERAGEIFS(scalars[loss],scalars[dataset],L129,scalars[step],M129)</f>
        <v>0.12814526483416558</v>
      </c>
      <c r="Q129" s="55">
        <f>AVERAGEIFS(scalars[acc],scalars[dataset],L129,scalars[step],M129)</f>
        <v>0.95431057214736936</v>
      </c>
      <c r="S129" s="63" t="s">
        <v>76</v>
      </c>
      <c r="T129" s="3">
        <v>25</v>
      </c>
      <c r="U129">
        <f>AVERAGEIFS(scalars[val_loss],scalars[dataset],S129,scalars[step],T129)</f>
        <v>0.13488928228616714</v>
      </c>
      <c r="V129" s="55">
        <f>AVERAGEIFS(scalars[val_acc],scalars[dataset],S129,scalars[step],T129)</f>
        <v>0.95190387964248657</v>
      </c>
      <c r="W129">
        <f>AVERAGEIFS(scalars[loss],scalars[dataset],S129,scalars[step],T129)</f>
        <v>0.1233020532462332</v>
      </c>
      <c r="X129" s="55">
        <f>AVERAGEIFS(scalars[acc],scalars[dataset],S129,scalars[step],T129)</f>
        <v>0.95610591438081527</v>
      </c>
    </row>
    <row r="130" spans="1:24" x14ac:dyDescent="0.25">
      <c r="A130" t="s">
        <v>61</v>
      </c>
      <c r="B130" t="s">
        <v>65</v>
      </c>
      <c r="C130">
        <v>2</v>
      </c>
      <c r="D130">
        <v>0.63757783174514771</v>
      </c>
      <c r="E130">
        <v>0.79124468564987183</v>
      </c>
      <c r="F130">
        <v>0.57380634546279907</v>
      </c>
      <c r="G130">
        <v>0.79892903566360474</v>
      </c>
      <c r="H130">
        <v>1.4999999664723873E-2</v>
      </c>
      <c r="L130" s="63" t="s">
        <v>75</v>
      </c>
      <c r="M130" s="53">
        <v>26</v>
      </c>
      <c r="N130">
        <f>AVERAGEIFS(scalars[val_loss],scalars[dataset],L130,scalars[step],M130)</f>
        <v>0.13363160118460654</v>
      </c>
      <c r="O130" s="55">
        <f>AVERAGEIFS(scalars[val_acc],scalars[dataset],L130,scalars[step],M130)</f>
        <v>0.95331590771675112</v>
      </c>
      <c r="P130">
        <f>AVERAGEIFS(scalars[loss],scalars[dataset],L130,scalars[step],M130)</f>
        <v>0.12742726877331734</v>
      </c>
      <c r="Q130" s="55">
        <f>AVERAGEIFS(scalars[acc],scalars[dataset],L130,scalars[step],M130)</f>
        <v>0.95419009327888493</v>
      </c>
      <c r="S130" s="63" t="s">
        <v>76</v>
      </c>
      <c r="T130" s="53">
        <v>26</v>
      </c>
      <c r="U130">
        <f>AVERAGEIFS(scalars[val_loss],scalars[dataset],S130,scalars[step],T130)</f>
        <v>0.13335437327623367</v>
      </c>
      <c r="V130" s="55">
        <f>AVERAGEIFS(scalars[val_acc],scalars[dataset],S130,scalars[step],T130)</f>
        <v>0.95321064525180388</v>
      </c>
      <c r="W130">
        <f>AVERAGEIFS(scalars[loss],scalars[dataset],S130,scalars[step],T130)</f>
        <v>0.12178216295109855</v>
      </c>
      <c r="X130" s="55">
        <f>AVERAGEIFS(scalars[acc],scalars[dataset],S130,scalars[step],T130)</f>
        <v>0.95705787340799964</v>
      </c>
    </row>
    <row r="131" spans="1:24" x14ac:dyDescent="0.25">
      <c r="A131" t="s">
        <v>61</v>
      </c>
      <c r="B131" t="s">
        <v>65</v>
      </c>
      <c r="C131">
        <v>3</v>
      </c>
      <c r="D131">
        <v>0.52293497323989868</v>
      </c>
      <c r="E131">
        <v>0.82162690162658691</v>
      </c>
      <c r="F131">
        <v>0.48233458399772644</v>
      </c>
      <c r="G131">
        <v>0.83112448453903198</v>
      </c>
      <c r="H131">
        <v>1.4999999664723873E-2</v>
      </c>
      <c r="L131" s="63" t="s">
        <v>75</v>
      </c>
      <c r="M131" s="53">
        <v>27</v>
      </c>
      <c r="N131">
        <f>AVERAGEIFS(scalars[val_loss],scalars[dataset],L131,scalars[step],M131)</f>
        <v>0.13254384398460389</v>
      </c>
      <c r="O131" s="55">
        <f>AVERAGEIFS(scalars[val_acc],scalars[dataset],L131,scalars[step],M131)</f>
        <v>0.95334856510162358</v>
      </c>
      <c r="P131">
        <f>AVERAGEIFS(scalars[loss],scalars[dataset],L131,scalars[step],M131)</f>
        <v>0.12638369649648667</v>
      </c>
      <c r="Q131" s="55">
        <f>AVERAGEIFS(scalars[acc],scalars[dataset],L131,scalars[step],M131)</f>
        <v>0.95464525818824764</v>
      </c>
      <c r="S131" s="63" t="s">
        <v>76</v>
      </c>
      <c r="T131" s="53">
        <v>27</v>
      </c>
      <c r="U131">
        <f>AVERAGEIFS(scalars[val_loss],scalars[dataset],S131,scalars[step],T131)</f>
        <v>0.13054823047584957</v>
      </c>
      <c r="V131" s="55">
        <f>AVERAGEIFS(scalars[val_acc],scalars[dataset],S131,scalars[step],T131)</f>
        <v>0.95331953631507027</v>
      </c>
      <c r="W131">
        <f>AVERAGEIFS(scalars[loss],scalars[dataset],S131,scalars[step],T131)</f>
        <v>0.12101009322537316</v>
      </c>
      <c r="X131" s="55">
        <f>AVERAGEIFS(scalars[acc],scalars[dataset],S131,scalars[step],T131)</f>
        <v>0.95710992813110352</v>
      </c>
    </row>
    <row r="132" spans="1:24" x14ac:dyDescent="0.25">
      <c r="A132" t="s">
        <v>61</v>
      </c>
      <c r="B132" t="s">
        <v>65</v>
      </c>
      <c r="C132">
        <v>4</v>
      </c>
      <c r="D132">
        <v>0.72071051597595215</v>
      </c>
      <c r="E132">
        <v>0.80300557613372803</v>
      </c>
      <c r="F132">
        <v>0.42903664708137512</v>
      </c>
      <c r="G132">
        <v>0.85200804471969604</v>
      </c>
      <c r="H132">
        <v>1.4999999664723873E-2</v>
      </c>
      <c r="L132" s="63" t="s">
        <v>75</v>
      </c>
      <c r="M132" s="3">
        <v>28</v>
      </c>
      <c r="N132">
        <f>AVERAGEIFS(scalars[val_loss],scalars[dataset],L132,scalars[step],M132)</f>
        <v>0.13197036013007163</v>
      </c>
      <c r="O132" s="55">
        <f>AVERAGEIFS(scalars[val_acc],scalars[dataset],L132,scalars[step],M132)</f>
        <v>0.95393661260604856</v>
      </c>
      <c r="P132">
        <f>AVERAGEIFS(scalars[loss],scalars[dataset],L132,scalars[step],M132)</f>
        <v>0.12604799419641494</v>
      </c>
      <c r="Q132" s="55">
        <f>AVERAGEIFS(scalars[acc],scalars[dataset],L132,scalars[step],M132)</f>
        <v>0.95518073439598083</v>
      </c>
      <c r="S132" s="63" t="s">
        <v>76</v>
      </c>
      <c r="T132" s="3">
        <v>28</v>
      </c>
      <c r="U132">
        <f>AVERAGEIFS(scalars[val_loss],scalars[dataset],S132,scalars[step],T132)</f>
        <v>0.13375299423933029</v>
      </c>
      <c r="V132" s="55">
        <f>AVERAGEIFS(scalars[val_acc],scalars[dataset],S132,scalars[step],T132)</f>
        <v>0.9531017541885376</v>
      </c>
      <c r="W132">
        <f>AVERAGEIFS(scalars[loss],scalars[dataset],S132,scalars[step],T132)</f>
        <v>0.12121952490674125</v>
      </c>
      <c r="X132" s="55">
        <f>AVERAGEIFS(scalars[acc],scalars[dataset],S132,scalars[step],T132)</f>
        <v>0.95706529749764335</v>
      </c>
    </row>
    <row r="133" spans="1:24" x14ac:dyDescent="0.25">
      <c r="A133" t="s">
        <v>61</v>
      </c>
      <c r="B133" t="s">
        <v>65</v>
      </c>
      <c r="C133">
        <v>5</v>
      </c>
      <c r="D133">
        <v>0.6975710391998291</v>
      </c>
      <c r="E133">
        <v>0.78177064657211304</v>
      </c>
      <c r="F133">
        <v>0.37393897771835327</v>
      </c>
      <c r="G133">
        <v>0.87148594856262207</v>
      </c>
      <c r="H133">
        <v>1.4999999664723873E-2</v>
      </c>
      <c r="L133" s="63" t="s">
        <v>75</v>
      </c>
      <c r="M133" s="53">
        <v>29</v>
      </c>
      <c r="N133">
        <f>AVERAGEIFS(scalars[val_loss],scalars[dataset],L133,scalars[step],M133)</f>
        <v>0.13202874585986138</v>
      </c>
      <c r="O133" s="55">
        <f>AVERAGEIFS(scalars[val_acc],scalars[dataset],L133,scalars[step],M133)</f>
        <v>0.95357725024223328</v>
      </c>
      <c r="P133">
        <f>AVERAGEIFS(scalars[loss],scalars[dataset],L133,scalars[step],M133)</f>
        <v>0.12451732531189919</v>
      </c>
      <c r="Q133" s="55">
        <f>AVERAGEIFS(scalars[acc],scalars[dataset],L133,scalars[step],M133)</f>
        <v>0.95520080327987666</v>
      </c>
      <c r="S133" s="63" t="s">
        <v>76</v>
      </c>
      <c r="T133" s="53">
        <v>29</v>
      </c>
      <c r="U133">
        <f>AVERAGEIFS(scalars[val_loss],scalars[dataset],S133,scalars[step],T133)</f>
        <v>0.13206233166986042</v>
      </c>
      <c r="V133" s="55">
        <f>AVERAGEIFS(scalars[val_acc],scalars[dataset],S133,scalars[step],T133)</f>
        <v>0.95295655065112639</v>
      </c>
      <c r="W133">
        <f>AVERAGEIFS(scalars[loss],scalars[dataset],S133,scalars[step],T133)</f>
        <v>0.11889274501138264</v>
      </c>
      <c r="X133" s="55">
        <f>AVERAGEIFS(scalars[acc],scalars[dataset],S133,scalars[step],T133)</f>
        <v>0.95838167270024621</v>
      </c>
    </row>
    <row r="134" spans="1:24" x14ac:dyDescent="0.25">
      <c r="A134" t="s">
        <v>61</v>
      </c>
      <c r="B134" t="s">
        <v>65</v>
      </c>
      <c r="C134">
        <v>6</v>
      </c>
      <c r="D134">
        <v>0.77861255407333374</v>
      </c>
      <c r="E134">
        <v>0.80692583322525024</v>
      </c>
      <c r="F134">
        <v>0.33725288510322571</v>
      </c>
      <c r="G134">
        <v>0.88527441024780273</v>
      </c>
      <c r="H134">
        <v>1.4999999664723873E-2</v>
      </c>
    </row>
    <row r="135" spans="1:24" x14ac:dyDescent="0.25">
      <c r="A135" t="s">
        <v>61</v>
      </c>
      <c r="B135" t="s">
        <v>65</v>
      </c>
      <c r="C135">
        <v>7</v>
      </c>
      <c r="D135">
        <v>0.21169590950012207</v>
      </c>
      <c r="E135">
        <v>0.92649459838867188</v>
      </c>
      <c r="F135">
        <v>0.28741386532783508</v>
      </c>
      <c r="G135">
        <v>0.90227574110031128</v>
      </c>
      <c r="H135">
        <v>1.500000013038516E-3</v>
      </c>
      <c r="O135"/>
      <c r="Q135"/>
    </row>
    <row r="136" spans="1:24" x14ac:dyDescent="0.25">
      <c r="A136" t="s">
        <v>61</v>
      </c>
      <c r="B136" t="s">
        <v>65</v>
      </c>
      <c r="C136">
        <v>8</v>
      </c>
      <c r="D136">
        <v>0.19567053020000458</v>
      </c>
      <c r="E136">
        <v>0.93531525135040283</v>
      </c>
      <c r="F136">
        <v>0.24226228892803192</v>
      </c>
      <c r="G136">
        <v>0.91613119840621948</v>
      </c>
      <c r="H136">
        <v>1.500000013038516E-3</v>
      </c>
    </row>
    <row r="137" spans="1:24" x14ac:dyDescent="0.25">
      <c r="A137" t="s">
        <v>61</v>
      </c>
      <c r="B137" t="s">
        <v>65</v>
      </c>
      <c r="C137">
        <v>9</v>
      </c>
      <c r="D137">
        <v>0.18989996612071991</v>
      </c>
      <c r="E137">
        <v>0.93825548887252808</v>
      </c>
      <c r="F137">
        <v>0.23491424322128296</v>
      </c>
      <c r="G137">
        <v>0.91793841123580933</v>
      </c>
      <c r="H137">
        <v>1.500000013038516E-3</v>
      </c>
    </row>
    <row r="138" spans="1:24" x14ac:dyDescent="0.25">
      <c r="A138" t="s">
        <v>61</v>
      </c>
      <c r="B138" t="s">
        <v>65</v>
      </c>
      <c r="C138">
        <v>10</v>
      </c>
      <c r="D138">
        <v>0.18363538384437561</v>
      </c>
      <c r="E138">
        <v>0.93988895416259766</v>
      </c>
      <c r="F138">
        <v>0.23083370923995972</v>
      </c>
      <c r="G138">
        <v>0.92068272829055786</v>
      </c>
      <c r="H138">
        <v>1.500000013038516E-3</v>
      </c>
    </row>
    <row r="139" spans="1:24" x14ac:dyDescent="0.25">
      <c r="A139" t="s">
        <v>61</v>
      </c>
      <c r="B139" t="s">
        <v>65</v>
      </c>
      <c r="C139">
        <v>11</v>
      </c>
      <c r="D139">
        <v>0.18173496425151825</v>
      </c>
      <c r="E139">
        <v>0.94152235984802246</v>
      </c>
      <c r="F139">
        <v>0.21517367660999298</v>
      </c>
      <c r="G139">
        <v>0.92483264207839966</v>
      </c>
      <c r="H139">
        <v>1.500000013038516E-3</v>
      </c>
    </row>
    <row r="140" spans="1:24" x14ac:dyDescent="0.25">
      <c r="A140" t="s">
        <v>61</v>
      </c>
      <c r="B140" t="s">
        <v>65</v>
      </c>
      <c r="C140">
        <v>12</v>
      </c>
      <c r="D140">
        <v>0.17590707540512085</v>
      </c>
      <c r="E140">
        <v>0.94054228067398071</v>
      </c>
      <c r="F140">
        <v>0.20937435328960419</v>
      </c>
      <c r="G140">
        <v>0.92597055435180664</v>
      </c>
      <c r="H140">
        <v>1.500000013038516E-3</v>
      </c>
    </row>
    <row r="141" spans="1:24" x14ac:dyDescent="0.25">
      <c r="A141" t="s">
        <v>61</v>
      </c>
      <c r="B141" t="s">
        <v>65</v>
      </c>
      <c r="C141">
        <v>13</v>
      </c>
      <c r="D141">
        <v>0.16700492799282074</v>
      </c>
      <c r="E141">
        <v>0.94348251819610596</v>
      </c>
      <c r="F141">
        <v>0.20781408250331879</v>
      </c>
      <c r="G141">
        <v>0.92891567945480347</v>
      </c>
      <c r="H141">
        <v>1.500000013038516E-3</v>
      </c>
    </row>
    <row r="142" spans="1:24" x14ac:dyDescent="0.25">
      <c r="A142" t="s">
        <v>61</v>
      </c>
      <c r="B142" t="s">
        <v>65</v>
      </c>
      <c r="C142">
        <v>14</v>
      </c>
      <c r="D142">
        <v>0.16717527806758881</v>
      </c>
      <c r="E142">
        <v>0.94184905290603638</v>
      </c>
      <c r="F142">
        <v>0.20740777254104614</v>
      </c>
      <c r="G142">
        <v>0.92945116758346558</v>
      </c>
      <c r="H142">
        <v>1.500000013038516E-3</v>
      </c>
    </row>
    <row r="143" spans="1:24" x14ac:dyDescent="0.25">
      <c r="A143" t="s">
        <v>61</v>
      </c>
      <c r="B143" t="s">
        <v>65</v>
      </c>
      <c r="C143">
        <v>15</v>
      </c>
      <c r="D143">
        <v>0.16362324357032776</v>
      </c>
      <c r="E143">
        <v>0.94152235984802246</v>
      </c>
      <c r="F143">
        <v>0.20194695889949799</v>
      </c>
      <c r="G143">
        <v>0.93212848901748657</v>
      </c>
      <c r="H143">
        <v>1.500000013038516E-3</v>
      </c>
    </row>
    <row r="144" spans="1:24" x14ac:dyDescent="0.25">
      <c r="A144" t="s">
        <v>61</v>
      </c>
      <c r="B144" t="s">
        <v>65</v>
      </c>
      <c r="C144">
        <v>16</v>
      </c>
      <c r="D144">
        <v>0.16361525654792786</v>
      </c>
      <c r="E144">
        <v>0.94054228067398071</v>
      </c>
      <c r="F144">
        <v>0.19621537625789642</v>
      </c>
      <c r="G144">
        <v>0.931659996509552</v>
      </c>
      <c r="H144">
        <v>1.500000013038516E-3</v>
      </c>
    </row>
    <row r="145" spans="1:8" x14ac:dyDescent="0.25">
      <c r="A145" t="s">
        <v>61</v>
      </c>
      <c r="B145" t="s">
        <v>65</v>
      </c>
      <c r="C145">
        <v>17</v>
      </c>
      <c r="D145">
        <v>0.15481683611869812</v>
      </c>
      <c r="E145">
        <v>0.94740283489227295</v>
      </c>
      <c r="F145">
        <v>0.18977546691894531</v>
      </c>
      <c r="G145">
        <v>0.9371485710144043</v>
      </c>
      <c r="H145">
        <v>1.500000071246177E-4</v>
      </c>
    </row>
    <row r="146" spans="1:8" x14ac:dyDescent="0.25">
      <c r="A146" t="s">
        <v>61</v>
      </c>
      <c r="B146" t="s">
        <v>65</v>
      </c>
      <c r="C146">
        <v>18</v>
      </c>
      <c r="D146">
        <v>0.15416204929351807</v>
      </c>
      <c r="E146">
        <v>0.94740283489227295</v>
      </c>
      <c r="F146">
        <v>0.18608944118022919</v>
      </c>
      <c r="G146">
        <v>0.93500667810440063</v>
      </c>
      <c r="H146">
        <v>1.500000071246177E-4</v>
      </c>
    </row>
    <row r="147" spans="1:8" x14ac:dyDescent="0.25">
      <c r="A147" t="s">
        <v>61</v>
      </c>
      <c r="B147" t="s">
        <v>65</v>
      </c>
      <c r="C147">
        <v>19</v>
      </c>
      <c r="D147">
        <v>0.15359146893024445</v>
      </c>
      <c r="E147">
        <v>0.94674944877624512</v>
      </c>
      <c r="F147">
        <v>0.18671096861362457</v>
      </c>
      <c r="G147">
        <v>0.93781793117523193</v>
      </c>
      <c r="H147">
        <v>1.500000071246177E-4</v>
      </c>
    </row>
    <row r="148" spans="1:8" x14ac:dyDescent="0.25">
      <c r="A148" t="s">
        <v>61</v>
      </c>
      <c r="B148" t="s">
        <v>65</v>
      </c>
      <c r="C148">
        <v>20</v>
      </c>
      <c r="D148">
        <v>0.15388014912605286</v>
      </c>
      <c r="E148">
        <v>0.94674944877624512</v>
      </c>
      <c r="F148">
        <v>0.18549433350563049</v>
      </c>
      <c r="G148">
        <v>0.93647927045822144</v>
      </c>
      <c r="H148">
        <v>1.500000071246177E-4</v>
      </c>
    </row>
    <row r="149" spans="1:8" x14ac:dyDescent="0.25">
      <c r="A149" t="s">
        <v>61</v>
      </c>
      <c r="B149" t="s">
        <v>65</v>
      </c>
      <c r="C149">
        <v>21</v>
      </c>
      <c r="D149">
        <v>0.15344041585922241</v>
      </c>
      <c r="E149">
        <v>0.94772952795028687</v>
      </c>
      <c r="F149">
        <v>0.17958810925483704</v>
      </c>
      <c r="G149">
        <v>0.93855422735214233</v>
      </c>
      <c r="H149">
        <v>9.9999997473787516E-5</v>
      </c>
    </row>
    <row r="150" spans="1:8" x14ac:dyDescent="0.25">
      <c r="A150" t="s">
        <v>61</v>
      </c>
      <c r="B150" t="s">
        <v>65</v>
      </c>
      <c r="C150">
        <v>22</v>
      </c>
      <c r="D150">
        <v>0.15248490869998932</v>
      </c>
      <c r="E150">
        <v>0.94805616140365601</v>
      </c>
      <c r="F150">
        <v>0.18162389099597931</v>
      </c>
      <c r="G150">
        <v>0.93721550703048706</v>
      </c>
      <c r="H150">
        <v>9.9999997473787516E-5</v>
      </c>
    </row>
    <row r="151" spans="1:8" x14ac:dyDescent="0.25">
      <c r="A151" t="s">
        <v>61</v>
      </c>
      <c r="B151" t="s">
        <v>65</v>
      </c>
      <c r="C151">
        <v>23</v>
      </c>
      <c r="D151">
        <v>0.15290933847427368</v>
      </c>
      <c r="E151">
        <v>0.94740283489227295</v>
      </c>
      <c r="F151">
        <v>0.18510554730892181</v>
      </c>
      <c r="G151">
        <v>0.9365462064743042</v>
      </c>
      <c r="H151">
        <v>9.9999997473787516E-5</v>
      </c>
    </row>
    <row r="152" spans="1:8" x14ac:dyDescent="0.25">
      <c r="A152" t="s">
        <v>61</v>
      </c>
      <c r="B152" t="s">
        <v>65</v>
      </c>
      <c r="C152">
        <v>24</v>
      </c>
      <c r="D152">
        <v>0.15165029466152191</v>
      </c>
      <c r="E152">
        <v>0.94805616140365601</v>
      </c>
      <c r="F152">
        <v>0.18068571388721466</v>
      </c>
      <c r="G152">
        <v>0.93768405914306641</v>
      </c>
      <c r="H152">
        <v>9.9999997473787516E-5</v>
      </c>
    </row>
    <row r="153" spans="1:8" x14ac:dyDescent="0.25">
      <c r="A153" t="s">
        <v>61</v>
      </c>
      <c r="B153" t="s">
        <v>65</v>
      </c>
      <c r="C153">
        <v>25</v>
      </c>
      <c r="D153">
        <v>0.15227064490318298</v>
      </c>
      <c r="E153">
        <v>0.94838285446166992</v>
      </c>
      <c r="F153">
        <v>0.18226002156734467</v>
      </c>
      <c r="G153">
        <v>0.9378848671913147</v>
      </c>
      <c r="H153">
        <v>9.9999997473787516E-5</v>
      </c>
    </row>
    <row r="154" spans="1:8" x14ac:dyDescent="0.25">
      <c r="A154" t="s">
        <v>61</v>
      </c>
      <c r="B154" t="s">
        <v>65</v>
      </c>
      <c r="C154">
        <v>26</v>
      </c>
      <c r="D154">
        <v>0.15158753097057343</v>
      </c>
      <c r="E154">
        <v>0.94903624057769775</v>
      </c>
      <c r="F154">
        <v>0.18362694978713989</v>
      </c>
      <c r="G154">
        <v>0.93627846240997314</v>
      </c>
      <c r="H154">
        <v>9.9999997473787516E-5</v>
      </c>
    </row>
    <row r="155" spans="1:8" x14ac:dyDescent="0.25">
      <c r="A155" t="s">
        <v>61</v>
      </c>
      <c r="B155" t="s">
        <v>65</v>
      </c>
      <c r="C155">
        <v>27</v>
      </c>
      <c r="D155">
        <v>0.15206734836101532</v>
      </c>
      <c r="E155">
        <v>0.94740283489227295</v>
      </c>
      <c r="F155">
        <v>0.18093332648277283</v>
      </c>
      <c r="G155">
        <v>0.93674701452255249</v>
      </c>
      <c r="H155">
        <v>9.9999997473787516E-5</v>
      </c>
    </row>
    <row r="156" spans="1:8" x14ac:dyDescent="0.25">
      <c r="A156" t="s">
        <v>61</v>
      </c>
      <c r="B156" t="s">
        <v>65</v>
      </c>
      <c r="C156">
        <v>28</v>
      </c>
      <c r="D156">
        <v>0.15094670653343201</v>
      </c>
      <c r="E156">
        <v>0.94772952795028687</v>
      </c>
      <c r="F156">
        <v>0.17966215312480927</v>
      </c>
      <c r="G156">
        <v>0.93694776296615601</v>
      </c>
      <c r="H156">
        <v>9.9999997473787516E-5</v>
      </c>
    </row>
    <row r="157" spans="1:8" x14ac:dyDescent="0.25">
      <c r="A157" t="s">
        <v>61</v>
      </c>
      <c r="B157" t="s">
        <v>65</v>
      </c>
      <c r="C157">
        <v>29</v>
      </c>
      <c r="D157">
        <v>0.15063704550266266</v>
      </c>
      <c r="E157">
        <v>0.94805622100830078</v>
      </c>
      <c r="F157">
        <v>0.17764507234096527</v>
      </c>
      <c r="G157">
        <v>0.93915665149688721</v>
      </c>
    </row>
    <row r="158" spans="1:8" x14ac:dyDescent="0.25">
      <c r="A158" t="s">
        <v>61</v>
      </c>
      <c r="B158" t="s">
        <v>66</v>
      </c>
      <c r="C158">
        <v>0</v>
      </c>
      <c r="D158">
        <v>0.91198039054870605</v>
      </c>
      <c r="E158">
        <v>0.67722964286804199</v>
      </c>
      <c r="F158">
        <v>1.36155104637146</v>
      </c>
      <c r="G158">
        <v>0.55655956268310547</v>
      </c>
      <c r="H158">
        <v>1.4999999664723873E-2</v>
      </c>
    </row>
    <row r="159" spans="1:8" x14ac:dyDescent="0.25">
      <c r="A159" t="s">
        <v>61</v>
      </c>
      <c r="B159" t="s">
        <v>66</v>
      </c>
      <c r="C159">
        <v>1</v>
      </c>
      <c r="D159">
        <v>3.9510805606842041</v>
      </c>
      <c r="E159">
        <v>0.51845800876617432</v>
      </c>
      <c r="F159">
        <v>0.82547843456268311</v>
      </c>
      <c r="G159">
        <v>0.708701491355896</v>
      </c>
      <c r="H159">
        <v>1.4999999664723873E-2</v>
      </c>
    </row>
    <row r="160" spans="1:8" x14ac:dyDescent="0.25">
      <c r="A160" t="s">
        <v>61</v>
      </c>
      <c r="B160" t="s">
        <v>66</v>
      </c>
      <c r="C160">
        <v>2</v>
      </c>
      <c r="D160">
        <v>1.972156286239624</v>
      </c>
      <c r="E160">
        <v>0.64390724897384644</v>
      </c>
      <c r="F160">
        <v>0.65966218709945679</v>
      </c>
      <c r="G160">
        <v>0.7651941180229187</v>
      </c>
      <c r="H160">
        <v>1.4999999664723873E-2</v>
      </c>
    </row>
    <row r="161" spans="1:8" x14ac:dyDescent="0.25">
      <c r="A161" t="s">
        <v>61</v>
      </c>
      <c r="B161" t="s">
        <v>66</v>
      </c>
      <c r="C161">
        <v>3</v>
      </c>
      <c r="D161">
        <v>0.62236636877059937</v>
      </c>
      <c r="E161">
        <v>0.78928452730178833</v>
      </c>
      <c r="F161">
        <v>0.55935823917388916</v>
      </c>
      <c r="G161">
        <v>0.80240964889526367</v>
      </c>
      <c r="H161">
        <v>1.4999999664723873E-2</v>
      </c>
    </row>
    <row r="162" spans="1:8" x14ac:dyDescent="0.25">
      <c r="A162" t="s">
        <v>61</v>
      </c>
      <c r="B162" t="s">
        <v>66</v>
      </c>
      <c r="C162">
        <v>4</v>
      </c>
      <c r="D162">
        <v>0.53873461484909058</v>
      </c>
      <c r="E162">
        <v>0.82848739624023438</v>
      </c>
      <c r="F162">
        <v>0.47897538542747498</v>
      </c>
      <c r="G162">
        <v>0.83253014087677002</v>
      </c>
      <c r="H162">
        <v>1.4999999664723873E-2</v>
      </c>
    </row>
    <row r="163" spans="1:8" x14ac:dyDescent="0.25">
      <c r="A163" t="s">
        <v>61</v>
      </c>
      <c r="B163" t="s">
        <v>66</v>
      </c>
      <c r="C163">
        <v>5</v>
      </c>
      <c r="D163">
        <v>0.47172835469245911</v>
      </c>
      <c r="E163">
        <v>0.85200917720794678</v>
      </c>
      <c r="F163">
        <v>0.43006515502929688</v>
      </c>
      <c r="G163">
        <v>0.85113787651062012</v>
      </c>
      <c r="H163">
        <v>1.4999999664723873E-2</v>
      </c>
    </row>
    <row r="164" spans="1:8" x14ac:dyDescent="0.25">
      <c r="A164" t="s">
        <v>61</v>
      </c>
      <c r="B164" t="s">
        <v>66</v>
      </c>
      <c r="C164">
        <v>6</v>
      </c>
      <c r="D164">
        <v>0.49634575843811035</v>
      </c>
      <c r="E164">
        <v>0.83926820755004883</v>
      </c>
      <c r="F164">
        <v>0.38451901078224182</v>
      </c>
      <c r="G164">
        <v>0.86419010162353516</v>
      </c>
      <c r="H164">
        <v>1.4999999664723873E-2</v>
      </c>
    </row>
    <row r="165" spans="1:8" x14ac:dyDescent="0.25">
      <c r="A165" t="s">
        <v>61</v>
      </c>
      <c r="B165" t="s">
        <v>66</v>
      </c>
      <c r="C165">
        <v>7</v>
      </c>
      <c r="D165">
        <v>0.46908792853355408</v>
      </c>
      <c r="E165">
        <v>0.84351521730422974</v>
      </c>
      <c r="F165">
        <v>0.36177995800971985</v>
      </c>
      <c r="G165">
        <v>0.87503343820571899</v>
      </c>
      <c r="H165">
        <v>1.4999999664723873E-2</v>
      </c>
    </row>
    <row r="166" spans="1:8" x14ac:dyDescent="0.25">
      <c r="A166" t="s">
        <v>61</v>
      </c>
      <c r="B166" t="s">
        <v>66</v>
      </c>
      <c r="C166">
        <v>8</v>
      </c>
      <c r="D166">
        <v>0.31503975391387939</v>
      </c>
      <c r="E166">
        <v>0.89284545183181763</v>
      </c>
      <c r="F166">
        <v>0.32400256395339966</v>
      </c>
      <c r="G166">
        <v>0.89143240451812744</v>
      </c>
      <c r="H166">
        <v>1.4999999664723873E-2</v>
      </c>
    </row>
    <row r="167" spans="1:8" x14ac:dyDescent="0.25">
      <c r="A167" t="s">
        <v>61</v>
      </c>
      <c r="B167" t="s">
        <v>66</v>
      </c>
      <c r="C167">
        <v>9</v>
      </c>
      <c r="D167">
        <v>0.38327962160110474</v>
      </c>
      <c r="E167">
        <v>0.86703693866729736</v>
      </c>
      <c r="F167">
        <v>0.29127267003059387</v>
      </c>
      <c r="G167">
        <v>0.8991968035697937</v>
      </c>
      <c r="H167">
        <v>1.4999999664723873E-2</v>
      </c>
    </row>
    <row r="168" spans="1:8" x14ac:dyDescent="0.25">
      <c r="A168" t="s">
        <v>61</v>
      </c>
      <c r="B168" t="s">
        <v>66</v>
      </c>
      <c r="C168">
        <v>10</v>
      </c>
      <c r="D168">
        <v>0.58085906505584717</v>
      </c>
      <c r="E168">
        <v>0.80333226919174194</v>
      </c>
      <c r="F168">
        <v>0.26993066072463989</v>
      </c>
      <c r="G168">
        <v>0.90568941831588745</v>
      </c>
      <c r="H168">
        <v>1.4999999664723873E-2</v>
      </c>
    </row>
    <row r="169" spans="1:8" x14ac:dyDescent="0.25">
      <c r="A169" t="s">
        <v>61</v>
      </c>
      <c r="B169" t="s">
        <v>66</v>
      </c>
      <c r="C169">
        <v>11</v>
      </c>
      <c r="D169">
        <v>0.23897144198417664</v>
      </c>
      <c r="E169">
        <v>0.92649459838867188</v>
      </c>
      <c r="F169">
        <v>0.265379399061203</v>
      </c>
      <c r="G169">
        <v>0.90917003154754639</v>
      </c>
      <c r="H169">
        <v>1.4999999664723873E-2</v>
      </c>
    </row>
    <row r="170" spans="1:8" x14ac:dyDescent="0.25">
      <c r="A170" t="s">
        <v>61</v>
      </c>
      <c r="B170" t="s">
        <v>66</v>
      </c>
      <c r="C170">
        <v>12</v>
      </c>
      <c r="D170">
        <v>0.29171809554100037</v>
      </c>
      <c r="E170">
        <v>0.90493303537368774</v>
      </c>
      <c r="F170">
        <v>0.24167269468307495</v>
      </c>
      <c r="G170">
        <v>0.9185408353805542</v>
      </c>
      <c r="H170">
        <v>1.4999999664723873E-2</v>
      </c>
    </row>
    <row r="171" spans="1:8" x14ac:dyDescent="0.25">
      <c r="A171" t="s">
        <v>61</v>
      </c>
      <c r="B171" t="s">
        <v>66</v>
      </c>
      <c r="C171">
        <v>13</v>
      </c>
      <c r="D171">
        <v>0.27498412132263184</v>
      </c>
      <c r="E171">
        <v>0.91310030221939087</v>
      </c>
      <c r="F171">
        <v>0.23362931609153748</v>
      </c>
      <c r="G171">
        <v>0.92074966430664063</v>
      </c>
      <c r="H171">
        <v>1.4999999664723873E-2</v>
      </c>
    </row>
    <row r="172" spans="1:8" x14ac:dyDescent="0.25">
      <c r="A172" t="s">
        <v>61</v>
      </c>
      <c r="B172" t="s">
        <v>66</v>
      </c>
      <c r="C172">
        <v>14</v>
      </c>
      <c r="D172">
        <v>0.33755981922149658</v>
      </c>
      <c r="E172">
        <v>0.88859850168228149</v>
      </c>
      <c r="F172">
        <v>0.22784784436225891</v>
      </c>
      <c r="G172">
        <v>0.92255687713623047</v>
      </c>
      <c r="H172">
        <v>1.4999999664723873E-2</v>
      </c>
    </row>
    <row r="173" spans="1:8" x14ac:dyDescent="0.25">
      <c r="A173" t="s">
        <v>61</v>
      </c>
      <c r="B173" t="s">
        <v>66</v>
      </c>
      <c r="C173">
        <v>15</v>
      </c>
      <c r="D173">
        <v>0.17956842482089996</v>
      </c>
      <c r="E173">
        <v>0.94707614183425903</v>
      </c>
      <c r="F173">
        <v>0.199222132563591</v>
      </c>
      <c r="G173">
        <v>0.93386882543563843</v>
      </c>
      <c r="H173">
        <v>1.500000013038516E-3</v>
      </c>
    </row>
    <row r="174" spans="1:8" x14ac:dyDescent="0.25">
      <c r="A174" t="s">
        <v>61</v>
      </c>
      <c r="B174" t="s">
        <v>66</v>
      </c>
      <c r="C174">
        <v>16</v>
      </c>
      <c r="D174">
        <v>0.18406011164188385</v>
      </c>
      <c r="E174">
        <v>0.94380921125411987</v>
      </c>
      <c r="F174">
        <v>0.16427364945411682</v>
      </c>
      <c r="G174">
        <v>0.94357430934906006</v>
      </c>
      <c r="H174">
        <v>1.500000013038516E-3</v>
      </c>
    </row>
    <row r="175" spans="1:8" x14ac:dyDescent="0.25">
      <c r="A175" t="s">
        <v>61</v>
      </c>
      <c r="B175" t="s">
        <v>66</v>
      </c>
      <c r="C175">
        <v>17</v>
      </c>
      <c r="D175">
        <v>0.16216848790645599</v>
      </c>
      <c r="E175">
        <v>0.95295655727386475</v>
      </c>
      <c r="F175">
        <v>0.15323472023010254</v>
      </c>
      <c r="G175">
        <v>0.94738954305648804</v>
      </c>
      <c r="H175">
        <v>1.500000013038516E-3</v>
      </c>
    </row>
    <row r="176" spans="1:8" x14ac:dyDescent="0.25">
      <c r="A176" t="s">
        <v>61</v>
      </c>
      <c r="B176" t="s">
        <v>66</v>
      </c>
      <c r="C176">
        <v>18</v>
      </c>
      <c r="D176">
        <v>0.15868839621543884</v>
      </c>
      <c r="E176">
        <v>0.95295655727386475</v>
      </c>
      <c r="F176">
        <v>0.15078845620155334</v>
      </c>
      <c r="G176">
        <v>0.94846051931381226</v>
      </c>
      <c r="H176">
        <v>1.500000013038516E-3</v>
      </c>
    </row>
    <row r="177" spans="1:8" x14ac:dyDescent="0.25">
      <c r="A177" t="s">
        <v>61</v>
      </c>
      <c r="B177" t="s">
        <v>66</v>
      </c>
      <c r="C177">
        <v>19</v>
      </c>
      <c r="D177">
        <v>0.15723755955696106</v>
      </c>
      <c r="E177">
        <v>0.95262986421585083</v>
      </c>
      <c r="F177">
        <v>0.1443312019109726</v>
      </c>
      <c r="G177">
        <v>0.95073628425598145</v>
      </c>
      <c r="H177">
        <v>1.500000013038516E-3</v>
      </c>
    </row>
    <row r="178" spans="1:8" x14ac:dyDescent="0.25">
      <c r="A178" t="s">
        <v>61</v>
      </c>
      <c r="B178" t="s">
        <v>66</v>
      </c>
      <c r="C178">
        <v>20</v>
      </c>
      <c r="D178">
        <v>0.15388903021812439</v>
      </c>
      <c r="E178">
        <v>0.95557010173797607</v>
      </c>
      <c r="F178">
        <v>0.14222073554992676</v>
      </c>
      <c r="G178">
        <v>0.95013386011123657</v>
      </c>
      <c r="H178">
        <v>1.500000013038516E-3</v>
      </c>
    </row>
    <row r="179" spans="1:8" x14ac:dyDescent="0.25">
      <c r="A179" t="s">
        <v>61</v>
      </c>
      <c r="B179" t="s">
        <v>66</v>
      </c>
      <c r="C179">
        <v>21</v>
      </c>
      <c r="D179">
        <v>0.15542449057102203</v>
      </c>
      <c r="E179">
        <v>0.95295655727386475</v>
      </c>
      <c r="F179">
        <v>0.14002981781959534</v>
      </c>
      <c r="G179">
        <v>0.95053547620773315</v>
      </c>
      <c r="H179">
        <v>1.500000013038516E-3</v>
      </c>
    </row>
    <row r="180" spans="1:8" x14ac:dyDescent="0.25">
      <c r="A180" t="s">
        <v>61</v>
      </c>
      <c r="B180" t="s">
        <v>66</v>
      </c>
      <c r="C180">
        <v>22</v>
      </c>
      <c r="D180">
        <v>0.15296411514282227</v>
      </c>
      <c r="E180">
        <v>0.95557010173797607</v>
      </c>
      <c r="F180">
        <v>0.13458667695522308</v>
      </c>
      <c r="G180">
        <v>0.95107096433639526</v>
      </c>
      <c r="H180">
        <v>1.500000013038516E-3</v>
      </c>
    </row>
    <row r="181" spans="1:8" x14ac:dyDescent="0.25">
      <c r="A181" t="s">
        <v>61</v>
      </c>
      <c r="B181" t="s">
        <v>66</v>
      </c>
      <c r="C181">
        <v>23</v>
      </c>
      <c r="D181">
        <v>0.15426440536975861</v>
      </c>
      <c r="E181">
        <v>0.95557010173797607</v>
      </c>
      <c r="F181">
        <v>0.13613812625408173</v>
      </c>
      <c r="G181">
        <v>0.95133870840072632</v>
      </c>
      <c r="H181">
        <v>1.500000013038516E-3</v>
      </c>
    </row>
    <row r="182" spans="1:8" x14ac:dyDescent="0.25">
      <c r="A182" t="s">
        <v>61</v>
      </c>
      <c r="B182" t="s">
        <v>66</v>
      </c>
      <c r="C182">
        <v>24</v>
      </c>
      <c r="D182">
        <v>0.14783598482608795</v>
      </c>
      <c r="E182">
        <v>0.95753020048141479</v>
      </c>
      <c r="F182">
        <v>0.13031107187271118</v>
      </c>
      <c r="G182">
        <v>0.95495313405990601</v>
      </c>
      <c r="H182">
        <v>1.500000071246177E-4</v>
      </c>
    </row>
    <row r="183" spans="1:8" x14ac:dyDescent="0.25">
      <c r="A183" t="s">
        <v>61</v>
      </c>
      <c r="B183" t="s">
        <v>66</v>
      </c>
      <c r="C183">
        <v>25</v>
      </c>
      <c r="D183">
        <v>0.14772164821624756</v>
      </c>
      <c r="E183">
        <v>0.95753020048141479</v>
      </c>
      <c r="F183">
        <v>0.1272817999124527</v>
      </c>
      <c r="G183">
        <v>0.95361447334289551</v>
      </c>
      <c r="H183">
        <v>1.500000071246177E-4</v>
      </c>
    </row>
    <row r="184" spans="1:8" x14ac:dyDescent="0.25">
      <c r="A184" t="s">
        <v>61</v>
      </c>
      <c r="B184" t="s">
        <v>66</v>
      </c>
      <c r="C184">
        <v>26</v>
      </c>
      <c r="D184">
        <v>0.14744450151920319</v>
      </c>
      <c r="E184">
        <v>0.95785689353942871</v>
      </c>
      <c r="F184">
        <v>0.12757813930511475</v>
      </c>
      <c r="G184">
        <v>0.95495313405990601</v>
      </c>
      <c r="H184">
        <v>1.500000071246177E-4</v>
      </c>
    </row>
    <row r="185" spans="1:8" x14ac:dyDescent="0.25">
      <c r="A185" t="s">
        <v>61</v>
      </c>
      <c r="B185" t="s">
        <v>66</v>
      </c>
      <c r="C185">
        <v>27</v>
      </c>
      <c r="D185">
        <v>0.14756950736045837</v>
      </c>
      <c r="E185">
        <v>0.95818358659744263</v>
      </c>
      <c r="F185">
        <v>0.12822158634662628</v>
      </c>
      <c r="G185">
        <v>0.95528781414031982</v>
      </c>
      <c r="H185">
        <v>1.500000071246177E-4</v>
      </c>
    </row>
    <row r="186" spans="1:8" x14ac:dyDescent="0.25">
      <c r="A186" t="s">
        <v>61</v>
      </c>
      <c r="B186" t="s">
        <v>66</v>
      </c>
      <c r="C186">
        <v>28</v>
      </c>
      <c r="D186">
        <v>0.14686591923236847</v>
      </c>
      <c r="E186">
        <v>0.95818358659744263</v>
      </c>
      <c r="F186">
        <v>0.12476096302270889</v>
      </c>
      <c r="G186">
        <v>0.95488619804382324</v>
      </c>
      <c r="H186">
        <v>1.500000071246177E-4</v>
      </c>
    </row>
    <row r="187" spans="1:8" x14ac:dyDescent="0.25">
      <c r="A187" t="s">
        <v>61</v>
      </c>
      <c r="B187" t="s">
        <v>66</v>
      </c>
      <c r="C187">
        <v>29</v>
      </c>
      <c r="D187">
        <v>0.14668837189674377</v>
      </c>
      <c r="E187">
        <v>0.95818358659744263</v>
      </c>
      <c r="F187">
        <v>0.12623874843120575</v>
      </c>
      <c r="G187">
        <v>0.95595717430114746</v>
      </c>
    </row>
    <row r="188" spans="1:8" x14ac:dyDescent="0.25">
      <c r="A188" t="s">
        <v>61</v>
      </c>
      <c r="B188" t="s">
        <v>67</v>
      </c>
      <c r="C188">
        <v>0</v>
      </c>
      <c r="D188">
        <v>0.79600995779037476</v>
      </c>
      <c r="E188">
        <v>0.73538058996200562</v>
      </c>
      <c r="F188">
        <v>1.7548277378082275</v>
      </c>
      <c r="G188">
        <v>0.58186078071594238</v>
      </c>
      <c r="H188">
        <v>1.4999999664723873E-2</v>
      </c>
    </row>
    <row r="189" spans="1:8" x14ac:dyDescent="0.25">
      <c r="A189" t="s">
        <v>61</v>
      </c>
      <c r="B189" t="s">
        <v>67</v>
      </c>
      <c r="C189">
        <v>1</v>
      </c>
      <c r="D189">
        <v>0.51466882228851318</v>
      </c>
      <c r="E189">
        <v>0.82881408929824829</v>
      </c>
      <c r="F189">
        <v>0.65943431854248047</v>
      </c>
      <c r="G189">
        <v>0.76352077722549438</v>
      </c>
      <c r="H189">
        <v>1.4999999664723873E-2</v>
      </c>
    </row>
    <row r="190" spans="1:8" x14ac:dyDescent="0.25">
      <c r="A190" t="s">
        <v>61</v>
      </c>
      <c r="B190" t="s">
        <v>67</v>
      </c>
      <c r="C190">
        <v>2</v>
      </c>
      <c r="D190">
        <v>0.92347264289855957</v>
      </c>
      <c r="E190">
        <v>0.68605029582977295</v>
      </c>
      <c r="F190">
        <v>0.52220809459686279</v>
      </c>
      <c r="G190">
        <v>0.81934404373168945</v>
      </c>
      <c r="H190">
        <v>1.4999999664723873E-2</v>
      </c>
    </row>
    <row r="191" spans="1:8" x14ac:dyDescent="0.25">
      <c r="A191" t="s">
        <v>61</v>
      </c>
      <c r="B191" t="s">
        <v>67</v>
      </c>
      <c r="C191">
        <v>3</v>
      </c>
      <c r="D191">
        <v>0.44708681106567383</v>
      </c>
      <c r="E191">
        <v>0.85298919677734375</v>
      </c>
      <c r="F191">
        <v>0.43808433413505554</v>
      </c>
      <c r="G191">
        <v>0.84745651483535767</v>
      </c>
      <c r="H191">
        <v>1.4999999664723873E-2</v>
      </c>
    </row>
    <row r="192" spans="1:8" x14ac:dyDescent="0.25">
      <c r="A192" t="s">
        <v>61</v>
      </c>
      <c r="B192" t="s">
        <v>67</v>
      </c>
      <c r="C192">
        <v>4</v>
      </c>
      <c r="D192">
        <v>0.38907647132873535</v>
      </c>
      <c r="E192">
        <v>0.87324404716491699</v>
      </c>
      <c r="F192">
        <v>0.37960067391395569</v>
      </c>
      <c r="G192">
        <v>0.87008029222488403</v>
      </c>
      <c r="H192">
        <v>1.4999999664723873E-2</v>
      </c>
    </row>
    <row r="193" spans="1:8" x14ac:dyDescent="0.25">
      <c r="A193" t="s">
        <v>61</v>
      </c>
      <c r="B193" t="s">
        <v>67</v>
      </c>
      <c r="C193">
        <v>5</v>
      </c>
      <c r="D193">
        <v>0.32051032781600952</v>
      </c>
      <c r="E193">
        <v>0.9019927978515625</v>
      </c>
      <c r="F193">
        <v>0.33347517251968384</v>
      </c>
      <c r="G193">
        <v>0.88641232252120972</v>
      </c>
      <c r="H193">
        <v>1.4999999664723873E-2</v>
      </c>
    </row>
    <row r="194" spans="1:8" x14ac:dyDescent="0.25">
      <c r="A194" t="s">
        <v>61</v>
      </c>
      <c r="B194" t="s">
        <v>67</v>
      </c>
      <c r="C194">
        <v>6</v>
      </c>
      <c r="D194">
        <v>0.30652588605880737</v>
      </c>
      <c r="E194">
        <v>0.88957858085632324</v>
      </c>
      <c r="F194">
        <v>0.30414938926696777</v>
      </c>
      <c r="G194">
        <v>0.89544844627380371</v>
      </c>
      <c r="H194">
        <v>1.4999999664723873E-2</v>
      </c>
    </row>
    <row r="195" spans="1:8" x14ac:dyDescent="0.25">
      <c r="A195" t="s">
        <v>61</v>
      </c>
      <c r="B195" t="s">
        <v>67</v>
      </c>
      <c r="C195">
        <v>7</v>
      </c>
      <c r="D195">
        <v>0.2711065411567688</v>
      </c>
      <c r="E195">
        <v>0.91212022304534912</v>
      </c>
      <c r="F195">
        <v>0.26857784390449524</v>
      </c>
      <c r="G195">
        <v>0.90816599130630493</v>
      </c>
      <c r="H195">
        <v>1.4999999664723873E-2</v>
      </c>
    </row>
    <row r="196" spans="1:8" x14ac:dyDescent="0.25">
      <c r="A196" t="s">
        <v>61</v>
      </c>
      <c r="B196" t="s">
        <v>67</v>
      </c>
      <c r="C196">
        <v>8</v>
      </c>
      <c r="D196">
        <v>0.29905173182487488</v>
      </c>
      <c r="E196">
        <v>0.8983992338180542</v>
      </c>
      <c r="F196">
        <v>0.26340019702911377</v>
      </c>
      <c r="G196">
        <v>0.91131192445755005</v>
      </c>
      <c r="H196">
        <v>1.4999999664723873E-2</v>
      </c>
    </row>
    <row r="197" spans="1:8" x14ac:dyDescent="0.25">
      <c r="A197" t="s">
        <v>61</v>
      </c>
      <c r="B197" t="s">
        <v>67</v>
      </c>
      <c r="C197">
        <v>9</v>
      </c>
      <c r="D197">
        <v>0.30132067203521729</v>
      </c>
      <c r="E197">
        <v>0.89545899629592896</v>
      </c>
      <c r="F197">
        <v>0.23576201498508453</v>
      </c>
      <c r="G197">
        <v>0.91947793960571289</v>
      </c>
      <c r="H197">
        <v>1.4999999664723873E-2</v>
      </c>
    </row>
    <row r="198" spans="1:8" x14ac:dyDescent="0.25">
      <c r="A198" t="s">
        <v>61</v>
      </c>
      <c r="B198" t="s">
        <v>67</v>
      </c>
      <c r="C198">
        <v>10</v>
      </c>
      <c r="D198">
        <v>0.19146506488323212</v>
      </c>
      <c r="E198">
        <v>0.93596863746643066</v>
      </c>
      <c r="F198">
        <v>0.21648719906806946</v>
      </c>
      <c r="G198">
        <v>0.92717534303665161</v>
      </c>
      <c r="H198">
        <v>1.4999999664723873E-2</v>
      </c>
    </row>
    <row r="199" spans="1:8" x14ac:dyDescent="0.25">
      <c r="A199" t="s">
        <v>61</v>
      </c>
      <c r="B199" t="s">
        <v>67</v>
      </c>
      <c r="C199">
        <v>11</v>
      </c>
      <c r="D199">
        <v>0.2425188422203064</v>
      </c>
      <c r="E199">
        <v>0.92094087600708008</v>
      </c>
      <c r="F199">
        <v>0.20375937223434448</v>
      </c>
      <c r="G199">
        <v>0.93306559324264526</v>
      </c>
      <c r="H199">
        <v>1.4999999664723873E-2</v>
      </c>
    </row>
    <row r="200" spans="1:8" x14ac:dyDescent="0.25">
      <c r="A200" t="s">
        <v>61</v>
      </c>
      <c r="B200" t="s">
        <v>67</v>
      </c>
      <c r="C200">
        <v>12</v>
      </c>
      <c r="D200">
        <v>0.28640115261077881</v>
      </c>
      <c r="E200">
        <v>0.89774584770202637</v>
      </c>
      <c r="F200">
        <v>0.20060250163078308</v>
      </c>
      <c r="G200">
        <v>0.93199461698532104</v>
      </c>
      <c r="H200">
        <v>1.4999999664723873E-2</v>
      </c>
    </row>
    <row r="201" spans="1:8" x14ac:dyDescent="0.25">
      <c r="A201" t="s">
        <v>61</v>
      </c>
      <c r="B201" t="s">
        <v>67</v>
      </c>
      <c r="C201">
        <v>13</v>
      </c>
      <c r="D201">
        <v>0.28133878111839294</v>
      </c>
      <c r="E201">
        <v>0.91212022304534912</v>
      </c>
      <c r="F201">
        <v>0.1779453456401825</v>
      </c>
      <c r="G201">
        <v>0.93741631507873535</v>
      </c>
      <c r="H201">
        <v>1.4999999664723873E-2</v>
      </c>
    </row>
    <row r="202" spans="1:8" x14ac:dyDescent="0.25">
      <c r="A202" t="s">
        <v>61</v>
      </c>
      <c r="B202" t="s">
        <v>67</v>
      </c>
      <c r="C202">
        <v>14</v>
      </c>
      <c r="D202">
        <v>0.13136248290538788</v>
      </c>
      <c r="E202">
        <v>0.95589679479598999</v>
      </c>
      <c r="F202">
        <v>0.16174578666687012</v>
      </c>
      <c r="G202">
        <v>0.94451135396957397</v>
      </c>
      <c r="H202">
        <v>1.500000013038516E-3</v>
      </c>
    </row>
    <row r="203" spans="1:8" x14ac:dyDescent="0.25">
      <c r="A203" t="s">
        <v>61</v>
      </c>
      <c r="B203" t="s">
        <v>67</v>
      </c>
      <c r="C203">
        <v>15</v>
      </c>
      <c r="D203">
        <v>0.12522634863853455</v>
      </c>
      <c r="E203">
        <v>0.95687681436538696</v>
      </c>
      <c r="F203">
        <v>0.12944468855857849</v>
      </c>
      <c r="G203">
        <v>0.95435070991516113</v>
      </c>
      <c r="H203">
        <v>1.500000013038516E-3</v>
      </c>
    </row>
    <row r="204" spans="1:8" x14ac:dyDescent="0.25">
      <c r="A204" t="s">
        <v>61</v>
      </c>
      <c r="B204" t="s">
        <v>67</v>
      </c>
      <c r="C204">
        <v>16</v>
      </c>
      <c r="D204">
        <v>0.12607772648334503</v>
      </c>
      <c r="E204">
        <v>0.95426332950592041</v>
      </c>
      <c r="F204">
        <v>0.12668728828430176</v>
      </c>
      <c r="G204">
        <v>0.95535475015640259</v>
      </c>
      <c r="H204">
        <v>1.500000013038516E-3</v>
      </c>
    </row>
    <row r="205" spans="1:8" x14ac:dyDescent="0.25">
      <c r="A205" t="s">
        <v>61</v>
      </c>
      <c r="B205" t="s">
        <v>67</v>
      </c>
      <c r="C205">
        <v>17</v>
      </c>
      <c r="D205">
        <v>0.12404856085777283</v>
      </c>
      <c r="E205">
        <v>0.95785689353942871</v>
      </c>
      <c r="F205">
        <v>0.12025105208158493</v>
      </c>
      <c r="G205">
        <v>0.96017402410507202</v>
      </c>
      <c r="H205">
        <v>1.500000013038516E-3</v>
      </c>
    </row>
    <row r="206" spans="1:8" x14ac:dyDescent="0.25">
      <c r="A206" t="s">
        <v>61</v>
      </c>
      <c r="B206" t="s">
        <v>67</v>
      </c>
      <c r="C206">
        <v>18</v>
      </c>
      <c r="D206">
        <v>0.11696989834308624</v>
      </c>
      <c r="E206">
        <v>0.9617772102355957</v>
      </c>
      <c r="F206">
        <v>0.11672261357307434</v>
      </c>
      <c r="G206">
        <v>0.96017402410507202</v>
      </c>
      <c r="H206">
        <v>1.500000013038516E-3</v>
      </c>
    </row>
    <row r="207" spans="1:8" x14ac:dyDescent="0.25">
      <c r="A207" t="s">
        <v>61</v>
      </c>
      <c r="B207" t="s">
        <v>67</v>
      </c>
      <c r="C207">
        <v>19</v>
      </c>
      <c r="D207">
        <v>0.11435388028621674</v>
      </c>
      <c r="E207">
        <v>0.96210390329360962</v>
      </c>
      <c r="F207">
        <v>0.11294090002775192</v>
      </c>
      <c r="G207">
        <v>0.96151274442672729</v>
      </c>
      <c r="H207">
        <v>1.500000013038516E-3</v>
      </c>
    </row>
    <row r="208" spans="1:8" x14ac:dyDescent="0.25">
      <c r="A208" t="s">
        <v>61</v>
      </c>
      <c r="B208" t="s">
        <v>67</v>
      </c>
      <c r="C208">
        <v>20</v>
      </c>
      <c r="D208">
        <v>0.11624567210674286</v>
      </c>
      <c r="E208">
        <v>0.95949035882949829</v>
      </c>
      <c r="F208">
        <v>0.10992294549942017</v>
      </c>
      <c r="G208">
        <v>0.96070951223373413</v>
      </c>
      <c r="H208">
        <v>1.500000013038516E-3</v>
      </c>
    </row>
    <row r="209" spans="1:8" x14ac:dyDescent="0.25">
      <c r="A209" t="s">
        <v>61</v>
      </c>
      <c r="B209" t="s">
        <v>67</v>
      </c>
      <c r="C209">
        <v>21</v>
      </c>
      <c r="D209">
        <v>0.11384996771812439</v>
      </c>
      <c r="E209">
        <v>0.96112382411956787</v>
      </c>
      <c r="F209">
        <v>0.11299175769090652</v>
      </c>
      <c r="G209">
        <v>0.95977240800857544</v>
      </c>
      <c r="H209">
        <v>1.500000013038516E-3</v>
      </c>
    </row>
    <row r="210" spans="1:8" x14ac:dyDescent="0.25">
      <c r="A210" t="s">
        <v>61</v>
      </c>
      <c r="B210" t="s">
        <v>67</v>
      </c>
      <c r="C210">
        <v>22</v>
      </c>
      <c r="D210">
        <v>0.11143630743026733</v>
      </c>
      <c r="E210">
        <v>0.96047043800354004</v>
      </c>
      <c r="F210">
        <v>0.10961059480905533</v>
      </c>
      <c r="G210">
        <v>0.96144580841064453</v>
      </c>
      <c r="H210">
        <v>1.500000013038516E-3</v>
      </c>
    </row>
    <row r="211" spans="1:8" x14ac:dyDescent="0.25">
      <c r="A211" t="s">
        <v>61</v>
      </c>
      <c r="B211" t="s">
        <v>67</v>
      </c>
      <c r="C211">
        <v>23</v>
      </c>
      <c r="D211">
        <v>0.11028024554252625</v>
      </c>
      <c r="E211">
        <v>0.96112382411956787</v>
      </c>
      <c r="F211">
        <v>0.1067185252904892</v>
      </c>
      <c r="G211">
        <v>0.96291834115982056</v>
      </c>
      <c r="H211">
        <v>1.500000071246177E-4</v>
      </c>
    </row>
    <row r="212" spans="1:8" x14ac:dyDescent="0.25">
      <c r="A212" t="s">
        <v>61</v>
      </c>
      <c r="B212" t="s">
        <v>67</v>
      </c>
      <c r="C212">
        <v>24</v>
      </c>
      <c r="D212">
        <v>0.10935156792402267</v>
      </c>
      <c r="E212">
        <v>0.96145051717758179</v>
      </c>
      <c r="F212">
        <v>0.10195819288492203</v>
      </c>
      <c r="G212">
        <v>0.96419006586074829</v>
      </c>
      <c r="H212">
        <v>1.500000071246177E-4</v>
      </c>
    </row>
    <row r="213" spans="1:8" x14ac:dyDescent="0.25">
      <c r="A213" t="s">
        <v>61</v>
      </c>
      <c r="B213" t="s">
        <v>67</v>
      </c>
      <c r="C213">
        <v>25</v>
      </c>
      <c r="D213">
        <v>0.1091935783624649</v>
      </c>
      <c r="E213">
        <v>0.96275728940963745</v>
      </c>
      <c r="F213">
        <v>0.10092552006244659</v>
      </c>
      <c r="G213">
        <v>0.96479249000549316</v>
      </c>
      <c r="H213">
        <v>1.500000071246177E-4</v>
      </c>
    </row>
    <row r="214" spans="1:8" x14ac:dyDescent="0.25">
      <c r="A214" t="s">
        <v>61</v>
      </c>
      <c r="B214" t="s">
        <v>67</v>
      </c>
      <c r="C214">
        <v>26</v>
      </c>
      <c r="D214">
        <v>0.10868382453918457</v>
      </c>
      <c r="E214">
        <v>0.96308398246765137</v>
      </c>
      <c r="F214">
        <v>0.10351921617984772</v>
      </c>
      <c r="G214">
        <v>0.9647255539894104</v>
      </c>
      <c r="H214">
        <v>1.500000071246177E-4</v>
      </c>
    </row>
    <row r="215" spans="1:8" x14ac:dyDescent="0.25">
      <c r="A215" t="s">
        <v>61</v>
      </c>
      <c r="B215" t="s">
        <v>67</v>
      </c>
      <c r="C215">
        <v>27</v>
      </c>
      <c r="D215">
        <v>0.10832755267620087</v>
      </c>
      <c r="E215">
        <v>0.96341067552566528</v>
      </c>
      <c r="F215">
        <v>9.8883762955665588E-2</v>
      </c>
      <c r="G215">
        <v>0.96606427431106567</v>
      </c>
      <c r="H215">
        <v>1.500000071246177E-4</v>
      </c>
    </row>
    <row r="216" spans="1:8" x14ac:dyDescent="0.25">
      <c r="A216" t="s">
        <v>61</v>
      </c>
      <c r="B216" t="s">
        <v>67</v>
      </c>
      <c r="C216">
        <v>28</v>
      </c>
      <c r="D216">
        <v>0.10857308655977249</v>
      </c>
      <c r="E216">
        <v>0.96275728940963745</v>
      </c>
      <c r="F216">
        <v>9.8992623388767242E-2</v>
      </c>
      <c r="G216">
        <v>0.96586346626281738</v>
      </c>
      <c r="H216">
        <v>1.500000071246177E-4</v>
      </c>
    </row>
    <row r="217" spans="1:8" x14ac:dyDescent="0.25">
      <c r="A217" t="s">
        <v>61</v>
      </c>
      <c r="B217" t="s">
        <v>67</v>
      </c>
      <c r="C217">
        <v>29</v>
      </c>
      <c r="D217">
        <v>0.10865084081888199</v>
      </c>
      <c r="E217">
        <v>0.9637373685836792</v>
      </c>
      <c r="F217">
        <v>9.797881543636322E-2</v>
      </c>
      <c r="G217">
        <v>0.96572959423065186</v>
      </c>
    </row>
    <row r="218" spans="1:8" x14ac:dyDescent="0.25">
      <c r="A218" t="s">
        <v>61</v>
      </c>
      <c r="B218" t="s">
        <v>68</v>
      </c>
      <c r="C218">
        <v>0</v>
      </c>
      <c r="D218">
        <v>4.804534912109375</v>
      </c>
      <c r="E218">
        <v>0.4759882390499115</v>
      </c>
      <c r="F218">
        <v>1.2553699016571045</v>
      </c>
      <c r="G218">
        <v>0.61773759126663208</v>
      </c>
      <c r="H218">
        <v>1.4999999664723873E-2</v>
      </c>
    </row>
    <row r="219" spans="1:8" x14ac:dyDescent="0.25">
      <c r="A219" t="s">
        <v>61</v>
      </c>
      <c r="B219" t="s">
        <v>68</v>
      </c>
      <c r="C219">
        <v>1</v>
      </c>
      <c r="D219">
        <v>0.81073623895645142</v>
      </c>
      <c r="E219">
        <v>0.68605029582977295</v>
      </c>
      <c r="F219">
        <v>0.72374188899993896</v>
      </c>
      <c r="G219">
        <v>0.74143236875534058</v>
      </c>
      <c r="H219">
        <v>1.4999999664723873E-2</v>
      </c>
    </row>
    <row r="220" spans="1:8" x14ac:dyDescent="0.25">
      <c r="A220" t="s">
        <v>61</v>
      </c>
      <c r="B220" t="s">
        <v>68</v>
      </c>
      <c r="C220">
        <v>2</v>
      </c>
      <c r="D220">
        <v>1.0435128211975098</v>
      </c>
      <c r="E220">
        <v>0.69225740432739258</v>
      </c>
      <c r="F220">
        <v>0.6034817099571228</v>
      </c>
      <c r="G220">
        <v>0.78567606210708618</v>
      </c>
      <c r="H220">
        <v>1.4999999664723873E-2</v>
      </c>
    </row>
    <row r="221" spans="1:8" x14ac:dyDescent="0.25">
      <c r="A221" t="s">
        <v>61</v>
      </c>
      <c r="B221" t="s">
        <v>68</v>
      </c>
      <c r="C221">
        <v>3</v>
      </c>
      <c r="D221">
        <v>0.84520953893661499</v>
      </c>
      <c r="E221">
        <v>0.71904605627059937</v>
      </c>
      <c r="F221">
        <v>0.51640111207962036</v>
      </c>
      <c r="G221">
        <v>0.8170013427734375</v>
      </c>
      <c r="H221">
        <v>1.4999999664723873E-2</v>
      </c>
    </row>
    <row r="222" spans="1:8" x14ac:dyDescent="0.25">
      <c r="A222" t="s">
        <v>61</v>
      </c>
      <c r="B222" t="s">
        <v>68</v>
      </c>
      <c r="C222">
        <v>4</v>
      </c>
      <c r="D222">
        <v>0.47228556871414185</v>
      </c>
      <c r="E222">
        <v>0.83894151449203491</v>
      </c>
      <c r="F222">
        <v>0.45102131366729736</v>
      </c>
      <c r="G222">
        <v>0.84598392248153687</v>
      </c>
      <c r="H222">
        <v>1.4999999664723873E-2</v>
      </c>
    </row>
    <row r="223" spans="1:8" x14ac:dyDescent="0.25">
      <c r="A223" t="s">
        <v>61</v>
      </c>
      <c r="B223" t="s">
        <v>68</v>
      </c>
      <c r="C223">
        <v>5</v>
      </c>
      <c r="D223">
        <v>0.86315423250198364</v>
      </c>
      <c r="E223">
        <v>0.75857561826705933</v>
      </c>
      <c r="F223">
        <v>0.40135541558265686</v>
      </c>
      <c r="G223">
        <v>0.8603748083114624</v>
      </c>
      <c r="H223">
        <v>1.4999999664723873E-2</v>
      </c>
    </row>
    <row r="224" spans="1:8" x14ac:dyDescent="0.25">
      <c r="A224" t="s">
        <v>61</v>
      </c>
      <c r="B224" t="s">
        <v>68</v>
      </c>
      <c r="C224">
        <v>6</v>
      </c>
      <c r="D224">
        <v>0.95206362009048462</v>
      </c>
      <c r="E224">
        <v>0.78928452730178833</v>
      </c>
      <c r="F224">
        <v>0.36429214477539063</v>
      </c>
      <c r="G224">
        <v>0.87851405143737793</v>
      </c>
      <c r="H224">
        <v>1.4999999664723873E-2</v>
      </c>
    </row>
    <row r="225" spans="1:8" x14ac:dyDescent="0.25">
      <c r="A225" t="s">
        <v>61</v>
      </c>
      <c r="B225" t="s">
        <v>68</v>
      </c>
      <c r="C225">
        <v>7</v>
      </c>
      <c r="D225">
        <v>2.027219295501709</v>
      </c>
      <c r="E225">
        <v>0.61287158727645874</v>
      </c>
      <c r="F225">
        <v>0.33515658974647522</v>
      </c>
      <c r="G225">
        <v>0.88634538650512695</v>
      </c>
      <c r="H225">
        <v>1.4999999664723873E-2</v>
      </c>
    </row>
    <row r="226" spans="1:8" x14ac:dyDescent="0.25">
      <c r="A226" t="s">
        <v>61</v>
      </c>
      <c r="B226" t="s">
        <v>68</v>
      </c>
      <c r="C226">
        <v>8</v>
      </c>
      <c r="D226">
        <v>0.21504774689674377</v>
      </c>
      <c r="E226">
        <v>0.92584121227264404</v>
      </c>
      <c r="F226">
        <v>0.28991922736167908</v>
      </c>
      <c r="G226">
        <v>0.902008056640625</v>
      </c>
      <c r="H226">
        <v>1.500000013038516E-3</v>
      </c>
    </row>
    <row r="227" spans="1:8" x14ac:dyDescent="0.25">
      <c r="A227" t="s">
        <v>61</v>
      </c>
      <c r="B227" t="s">
        <v>68</v>
      </c>
      <c r="C227">
        <v>9</v>
      </c>
      <c r="D227">
        <v>0.20086470246315002</v>
      </c>
      <c r="E227">
        <v>0.93041491508483887</v>
      </c>
      <c r="F227">
        <v>0.23404859006404877</v>
      </c>
      <c r="G227">
        <v>0.9198794960975647</v>
      </c>
      <c r="H227">
        <v>1.500000013038516E-3</v>
      </c>
    </row>
    <row r="228" spans="1:8" x14ac:dyDescent="0.25">
      <c r="A228" t="s">
        <v>61</v>
      </c>
      <c r="B228" t="s">
        <v>68</v>
      </c>
      <c r="C228">
        <v>10</v>
      </c>
      <c r="D228">
        <v>0.19523833692073822</v>
      </c>
      <c r="E228">
        <v>0.9327017068862915</v>
      </c>
      <c r="F228">
        <v>0.22237215936183929</v>
      </c>
      <c r="G228">
        <v>0.9262382984161377</v>
      </c>
      <c r="H228">
        <v>1.500000013038516E-3</v>
      </c>
    </row>
    <row r="229" spans="1:8" x14ac:dyDescent="0.25">
      <c r="A229" t="s">
        <v>61</v>
      </c>
      <c r="B229" t="s">
        <v>68</v>
      </c>
      <c r="C229">
        <v>11</v>
      </c>
      <c r="D229">
        <v>0.19876958429813385</v>
      </c>
      <c r="E229">
        <v>0.92780137062072754</v>
      </c>
      <c r="F229">
        <v>0.21300482749938965</v>
      </c>
      <c r="G229">
        <v>0.9273761510848999</v>
      </c>
      <c r="H229">
        <v>1.500000013038516E-3</v>
      </c>
    </row>
    <row r="230" spans="1:8" x14ac:dyDescent="0.25">
      <c r="A230" t="s">
        <v>61</v>
      </c>
      <c r="B230" t="s">
        <v>68</v>
      </c>
      <c r="C230">
        <v>12</v>
      </c>
      <c r="D230">
        <v>0.19666813313961029</v>
      </c>
      <c r="E230">
        <v>0.93237501382827759</v>
      </c>
      <c r="F230">
        <v>0.20538575947284698</v>
      </c>
      <c r="G230">
        <v>0.92938423156738281</v>
      </c>
      <c r="H230">
        <v>1.500000013038516E-3</v>
      </c>
    </row>
    <row r="231" spans="1:8" x14ac:dyDescent="0.25">
      <c r="A231" t="s">
        <v>61</v>
      </c>
      <c r="B231" t="s">
        <v>68</v>
      </c>
      <c r="C231">
        <v>13</v>
      </c>
      <c r="D231">
        <v>0.17523413896560669</v>
      </c>
      <c r="E231">
        <v>0.93825548887252808</v>
      </c>
      <c r="F231">
        <v>0.20019987225532532</v>
      </c>
      <c r="G231">
        <v>0.93306559324264526</v>
      </c>
      <c r="H231">
        <v>1.500000013038516E-3</v>
      </c>
    </row>
    <row r="232" spans="1:8" x14ac:dyDescent="0.25">
      <c r="A232" t="s">
        <v>61</v>
      </c>
      <c r="B232" t="s">
        <v>68</v>
      </c>
      <c r="C232">
        <v>14</v>
      </c>
      <c r="D232">
        <v>0.17661541700363159</v>
      </c>
      <c r="E232">
        <v>0.93760210275650024</v>
      </c>
      <c r="F232">
        <v>0.19881345331668854</v>
      </c>
      <c r="G232">
        <v>0.93219542503356934</v>
      </c>
      <c r="H232">
        <v>1.500000013038516E-3</v>
      </c>
    </row>
    <row r="233" spans="1:8" x14ac:dyDescent="0.25">
      <c r="A233" t="s">
        <v>61</v>
      </c>
      <c r="B233" t="s">
        <v>68</v>
      </c>
      <c r="C233">
        <v>15</v>
      </c>
      <c r="D233">
        <v>0.16687113046646118</v>
      </c>
      <c r="E233">
        <v>0.94380921125411987</v>
      </c>
      <c r="F233">
        <v>0.19343465566635132</v>
      </c>
      <c r="G233">
        <v>0.93340027332305908</v>
      </c>
      <c r="H233">
        <v>1.500000013038516E-3</v>
      </c>
    </row>
    <row r="234" spans="1:8" x14ac:dyDescent="0.25">
      <c r="A234" t="s">
        <v>61</v>
      </c>
      <c r="B234" t="s">
        <v>68</v>
      </c>
      <c r="C234">
        <v>16</v>
      </c>
      <c r="D234">
        <v>0.16742759943008423</v>
      </c>
      <c r="E234">
        <v>0.94217574596405029</v>
      </c>
      <c r="F234">
        <v>0.1855960339307785</v>
      </c>
      <c r="G234">
        <v>0.93734937906265259</v>
      </c>
      <c r="H234">
        <v>1.500000013038516E-3</v>
      </c>
    </row>
    <row r="235" spans="1:8" x14ac:dyDescent="0.25">
      <c r="A235" t="s">
        <v>61</v>
      </c>
      <c r="B235" t="s">
        <v>68</v>
      </c>
      <c r="C235">
        <v>17</v>
      </c>
      <c r="D235">
        <v>0.16923195123672485</v>
      </c>
      <c r="E235">
        <v>0.93858218193054199</v>
      </c>
      <c r="F235">
        <v>0.17651526629924774</v>
      </c>
      <c r="G235">
        <v>0.93882197141647339</v>
      </c>
      <c r="H235">
        <v>1.500000013038516E-3</v>
      </c>
    </row>
    <row r="236" spans="1:8" x14ac:dyDescent="0.25">
      <c r="A236" t="s">
        <v>61</v>
      </c>
      <c r="B236" t="s">
        <v>68</v>
      </c>
      <c r="C236">
        <v>18</v>
      </c>
      <c r="D236">
        <v>0.16496452689170837</v>
      </c>
      <c r="E236">
        <v>0.93988895416259766</v>
      </c>
      <c r="F236">
        <v>0.17605048418045044</v>
      </c>
      <c r="G236">
        <v>0.94210171699523926</v>
      </c>
      <c r="H236">
        <v>1.500000013038516E-3</v>
      </c>
    </row>
    <row r="237" spans="1:8" x14ac:dyDescent="0.25">
      <c r="A237" t="s">
        <v>61</v>
      </c>
      <c r="B237" t="s">
        <v>68</v>
      </c>
      <c r="C237">
        <v>19</v>
      </c>
      <c r="D237">
        <v>0.157154381275177</v>
      </c>
      <c r="E237">
        <v>0.94282913208007813</v>
      </c>
      <c r="F237">
        <v>0.17109343409538269</v>
      </c>
      <c r="G237">
        <v>0.93922358751296997</v>
      </c>
      <c r="H237">
        <v>1.500000071246177E-4</v>
      </c>
    </row>
    <row r="238" spans="1:8" x14ac:dyDescent="0.25">
      <c r="A238" t="s">
        <v>61</v>
      </c>
      <c r="B238" t="s">
        <v>68</v>
      </c>
      <c r="C238">
        <v>20</v>
      </c>
      <c r="D238">
        <v>0.15710827708244324</v>
      </c>
      <c r="E238">
        <v>0.94348251819610596</v>
      </c>
      <c r="F238">
        <v>0.16771608591079712</v>
      </c>
      <c r="G238">
        <v>0.94310575723648071</v>
      </c>
      <c r="H238">
        <v>1.500000071246177E-4</v>
      </c>
    </row>
    <row r="239" spans="1:8" x14ac:dyDescent="0.25">
      <c r="A239" t="s">
        <v>61</v>
      </c>
      <c r="B239" t="s">
        <v>68</v>
      </c>
      <c r="C239">
        <v>21</v>
      </c>
      <c r="D239">
        <v>0.1556369960308075</v>
      </c>
      <c r="E239">
        <v>0.94250243902206421</v>
      </c>
      <c r="F239">
        <v>0.16843867301940918</v>
      </c>
      <c r="G239">
        <v>0.94323962926864624</v>
      </c>
      <c r="H239">
        <v>1.500000071246177E-4</v>
      </c>
    </row>
    <row r="240" spans="1:8" x14ac:dyDescent="0.25">
      <c r="A240" t="s">
        <v>61</v>
      </c>
      <c r="B240" t="s">
        <v>68</v>
      </c>
      <c r="C240">
        <v>22</v>
      </c>
      <c r="D240">
        <v>0.15555424988269806</v>
      </c>
      <c r="E240">
        <v>0.94348251819610596</v>
      </c>
      <c r="F240">
        <v>0.1662275493144989</v>
      </c>
      <c r="G240">
        <v>0.94203478097915649</v>
      </c>
      <c r="H240">
        <v>9.9999997473787516E-5</v>
      </c>
    </row>
    <row r="241" spans="1:8" x14ac:dyDescent="0.25">
      <c r="A241" t="s">
        <v>61</v>
      </c>
      <c r="B241" t="s">
        <v>68</v>
      </c>
      <c r="C241">
        <v>23</v>
      </c>
      <c r="D241">
        <v>0.15568023920059204</v>
      </c>
      <c r="E241">
        <v>0.94315582513809204</v>
      </c>
      <c r="F241">
        <v>0.16713778674602509</v>
      </c>
      <c r="G241">
        <v>0.94103080034255981</v>
      </c>
      <c r="H241">
        <v>9.9999997473787516E-5</v>
      </c>
    </row>
    <row r="242" spans="1:8" x14ac:dyDescent="0.25">
      <c r="A242" t="s">
        <v>61</v>
      </c>
      <c r="B242" t="s">
        <v>68</v>
      </c>
      <c r="C242">
        <v>24</v>
      </c>
      <c r="D242">
        <v>0.15603061020374298</v>
      </c>
      <c r="E242">
        <v>0.94380921125411987</v>
      </c>
      <c r="F242">
        <v>0.16580294072628021</v>
      </c>
      <c r="G242">
        <v>0.94149935245513916</v>
      </c>
      <c r="H242">
        <v>9.9999997473787516E-5</v>
      </c>
    </row>
    <row r="243" spans="1:8" x14ac:dyDescent="0.25">
      <c r="A243" t="s">
        <v>61</v>
      </c>
      <c r="B243" t="s">
        <v>68</v>
      </c>
      <c r="C243">
        <v>25</v>
      </c>
      <c r="D243">
        <v>0.15527203679084778</v>
      </c>
      <c r="E243">
        <v>0.94250243902206421</v>
      </c>
      <c r="F243">
        <v>0.16543856263160706</v>
      </c>
      <c r="G243">
        <v>0.94236946105957031</v>
      </c>
      <c r="H243">
        <v>9.9999997473787516E-5</v>
      </c>
    </row>
    <row r="244" spans="1:8" x14ac:dyDescent="0.25">
      <c r="A244" t="s">
        <v>61</v>
      </c>
      <c r="B244" t="s">
        <v>68</v>
      </c>
      <c r="C244">
        <v>26</v>
      </c>
      <c r="D244">
        <v>0.15480975806713104</v>
      </c>
      <c r="E244">
        <v>0.94250243902206421</v>
      </c>
      <c r="F244">
        <v>0.16233617067337036</v>
      </c>
      <c r="G244">
        <v>0.94457828998565674</v>
      </c>
      <c r="H244">
        <v>9.9999997473787516E-5</v>
      </c>
    </row>
    <row r="245" spans="1:8" x14ac:dyDescent="0.25">
      <c r="A245" t="s">
        <v>61</v>
      </c>
      <c r="B245" t="s">
        <v>68</v>
      </c>
      <c r="C245">
        <v>27</v>
      </c>
      <c r="D245">
        <v>0.15366250276565552</v>
      </c>
      <c r="E245">
        <v>0.94348251819610596</v>
      </c>
      <c r="F245">
        <v>0.16288243234157562</v>
      </c>
      <c r="G245">
        <v>0.94263720512390137</v>
      </c>
      <c r="H245">
        <v>9.9999997473787516E-5</v>
      </c>
    </row>
    <row r="246" spans="1:8" x14ac:dyDescent="0.25">
      <c r="A246" t="s">
        <v>61</v>
      </c>
      <c r="B246" t="s">
        <v>68</v>
      </c>
      <c r="C246">
        <v>28</v>
      </c>
      <c r="D246">
        <v>0.15362781286239624</v>
      </c>
      <c r="E246">
        <v>0.94478929042816162</v>
      </c>
      <c r="F246">
        <v>0.16685211658477783</v>
      </c>
      <c r="G246">
        <v>0.94344043731689453</v>
      </c>
      <c r="H246">
        <v>9.9999997473787516E-5</v>
      </c>
    </row>
    <row r="247" spans="1:8" x14ac:dyDescent="0.25">
      <c r="A247" t="s">
        <v>61</v>
      </c>
      <c r="B247" t="s">
        <v>68</v>
      </c>
      <c r="C247">
        <v>29</v>
      </c>
      <c r="D247">
        <v>0.15391130745410919</v>
      </c>
      <c r="E247">
        <v>0.94478929042816162</v>
      </c>
      <c r="F247">
        <v>0.165056511759758</v>
      </c>
      <c r="G247">
        <v>0.94170016050338745</v>
      </c>
    </row>
    <row r="248" spans="1:8" x14ac:dyDescent="0.25">
      <c r="A248" t="s">
        <v>61</v>
      </c>
      <c r="B248" t="s">
        <v>69</v>
      </c>
      <c r="C248">
        <v>0</v>
      </c>
      <c r="D248">
        <v>1.6041082143783569</v>
      </c>
      <c r="E248">
        <v>0.35478600859642029</v>
      </c>
      <c r="F248">
        <v>1.0709735155105591</v>
      </c>
      <c r="G248">
        <v>0.64103078842163086</v>
      </c>
      <c r="H248">
        <v>1.4999999664723873E-2</v>
      </c>
    </row>
    <row r="249" spans="1:8" x14ac:dyDescent="0.25">
      <c r="A249" t="s">
        <v>61</v>
      </c>
      <c r="B249" t="s">
        <v>69</v>
      </c>
      <c r="C249">
        <v>1</v>
      </c>
      <c r="D249">
        <v>1.0289689302444458</v>
      </c>
      <c r="E249">
        <v>0.65468800067901611</v>
      </c>
      <c r="F249">
        <v>0.6581418514251709</v>
      </c>
      <c r="G249">
        <v>0.76539492607116699</v>
      </c>
      <c r="H249">
        <v>1.4999999664723873E-2</v>
      </c>
    </row>
    <row r="250" spans="1:8" x14ac:dyDescent="0.25">
      <c r="A250" t="s">
        <v>61</v>
      </c>
      <c r="B250" t="s">
        <v>69</v>
      </c>
      <c r="C250">
        <v>2</v>
      </c>
      <c r="D250">
        <v>0.82309877872467041</v>
      </c>
      <c r="E250">
        <v>0.72688663005828857</v>
      </c>
      <c r="F250">
        <v>0.52664864063262939</v>
      </c>
      <c r="G250">
        <v>0.81365460157394409</v>
      </c>
      <c r="H250">
        <v>1.4999999664723873E-2</v>
      </c>
    </row>
    <row r="251" spans="1:8" x14ac:dyDescent="0.25">
      <c r="A251" t="s">
        <v>61</v>
      </c>
      <c r="B251" t="s">
        <v>69</v>
      </c>
      <c r="C251">
        <v>3</v>
      </c>
      <c r="D251">
        <v>0.4231625497341156</v>
      </c>
      <c r="E251">
        <v>0.84188175201416016</v>
      </c>
      <c r="F251">
        <v>0.44492077827453613</v>
      </c>
      <c r="G251">
        <v>0.8459169864654541</v>
      </c>
      <c r="H251">
        <v>1.4999999664723873E-2</v>
      </c>
    </row>
    <row r="252" spans="1:8" x14ac:dyDescent="0.25">
      <c r="A252" t="s">
        <v>61</v>
      </c>
      <c r="B252" t="s">
        <v>69</v>
      </c>
      <c r="C252">
        <v>4</v>
      </c>
      <c r="D252">
        <v>0.46045824885368347</v>
      </c>
      <c r="E252">
        <v>0.84939563274383545</v>
      </c>
      <c r="F252">
        <v>0.38491678237915039</v>
      </c>
      <c r="G252">
        <v>0.86700135469436646</v>
      </c>
      <c r="H252">
        <v>1.4999999664723873E-2</v>
      </c>
    </row>
    <row r="253" spans="1:8" x14ac:dyDescent="0.25">
      <c r="A253" t="s">
        <v>61</v>
      </c>
      <c r="B253" t="s">
        <v>69</v>
      </c>
      <c r="C253">
        <v>5</v>
      </c>
      <c r="D253">
        <v>0.58265024423599243</v>
      </c>
      <c r="E253">
        <v>0.82718068361282349</v>
      </c>
      <c r="F253">
        <v>0.34199091792106628</v>
      </c>
      <c r="G253">
        <v>0.88145917654037476</v>
      </c>
      <c r="H253">
        <v>1.4999999664723873E-2</v>
      </c>
    </row>
    <row r="254" spans="1:8" x14ac:dyDescent="0.25">
      <c r="A254" t="s">
        <v>61</v>
      </c>
      <c r="B254" t="s">
        <v>69</v>
      </c>
      <c r="C254">
        <v>6</v>
      </c>
      <c r="D254">
        <v>0.33943170309066772</v>
      </c>
      <c r="E254">
        <v>0.89055866003036499</v>
      </c>
      <c r="F254">
        <v>0.30875116586685181</v>
      </c>
      <c r="G254">
        <v>0.89457833766937256</v>
      </c>
      <c r="H254">
        <v>1.4999999664723873E-2</v>
      </c>
    </row>
    <row r="255" spans="1:8" x14ac:dyDescent="0.25">
      <c r="A255" t="s">
        <v>61</v>
      </c>
      <c r="B255" t="s">
        <v>69</v>
      </c>
      <c r="C255">
        <v>7</v>
      </c>
      <c r="D255">
        <v>0.41668140888214111</v>
      </c>
      <c r="E255">
        <v>0.85233581066131592</v>
      </c>
      <c r="F255">
        <v>0.29781448841094971</v>
      </c>
      <c r="G255">
        <v>0.89779114723205566</v>
      </c>
      <c r="H255">
        <v>1.4999999664723873E-2</v>
      </c>
    </row>
    <row r="256" spans="1:8" x14ac:dyDescent="0.25">
      <c r="A256" t="s">
        <v>61</v>
      </c>
      <c r="B256" t="s">
        <v>69</v>
      </c>
      <c r="C256">
        <v>8</v>
      </c>
      <c r="D256">
        <v>0.28043597936630249</v>
      </c>
      <c r="E256">
        <v>0.90460634231567383</v>
      </c>
      <c r="F256">
        <v>0.25908023118972778</v>
      </c>
      <c r="G256">
        <v>0.91004014015197754</v>
      </c>
      <c r="H256">
        <v>1.4999999664723873E-2</v>
      </c>
    </row>
    <row r="257" spans="1:8" x14ac:dyDescent="0.25">
      <c r="A257" t="s">
        <v>61</v>
      </c>
      <c r="B257" t="s">
        <v>69</v>
      </c>
      <c r="C257">
        <v>9</v>
      </c>
      <c r="D257">
        <v>0.26919525861740112</v>
      </c>
      <c r="E257">
        <v>0.91179352998733521</v>
      </c>
      <c r="F257">
        <v>0.24188368022441864</v>
      </c>
      <c r="G257">
        <v>0.91900938749313354</v>
      </c>
      <c r="H257">
        <v>1.4999999664723873E-2</v>
      </c>
    </row>
    <row r="258" spans="1:8" x14ac:dyDescent="0.25">
      <c r="A258" t="s">
        <v>61</v>
      </c>
      <c r="B258" t="s">
        <v>69</v>
      </c>
      <c r="C258">
        <v>10</v>
      </c>
      <c r="D258">
        <v>0.25334513187408447</v>
      </c>
      <c r="E258">
        <v>0.91114014387130737</v>
      </c>
      <c r="F258">
        <v>0.23680621385574341</v>
      </c>
      <c r="G258">
        <v>0.91847389936447144</v>
      </c>
      <c r="H258">
        <v>1.4999999664723873E-2</v>
      </c>
    </row>
    <row r="259" spans="1:8" x14ac:dyDescent="0.25">
      <c r="A259" t="s">
        <v>61</v>
      </c>
      <c r="B259" t="s">
        <v>69</v>
      </c>
      <c r="C259">
        <v>11</v>
      </c>
      <c r="D259">
        <v>0.24306251108646393</v>
      </c>
      <c r="E259">
        <v>0.91604053974151611</v>
      </c>
      <c r="F259">
        <v>0.22047625482082367</v>
      </c>
      <c r="G259">
        <v>0.92563587427139282</v>
      </c>
      <c r="H259">
        <v>1.4999999664723873E-2</v>
      </c>
    </row>
    <row r="260" spans="1:8" x14ac:dyDescent="0.25">
      <c r="A260" t="s">
        <v>61</v>
      </c>
      <c r="B260" t="s">
        <v>69</v>
      </c>
      <c r="C260">
        <v>12</v>
      </c>
      <c r="D260">
        <v>0.47570580244064331</v>
      </c>
      <c r="E260">
        <v>0.85658282041549683</v>
      </c>
      <c r="F260">
        <v>0.20333288609981537</v>
      </c>
      <c r="G260">
        <v>0.93099063634872437</v>
      </c>
      <c r="H260">
        <v>1.4999999664723873E-2</v>
      </c>
    </row>
    <row r="261" spans="1:8" x14ac:dyDescent="0.25">
      <c r="A261" t="s">
        <v>61</v>
      </c>
      <c r="B261" t="s">
        <v>69</v>
      </c>
      <c r="C261">
        <v>13</v>
      </c>
      <c r="D261">
        <v>0.17085053026676178</v>
      </c>
      <c r="E261">
        <v>0.94740283489227295</v>
      </c>
      <c r="F261">
        <v>0.20761100947856903</v>
      </c>
      <c r="G261">
        <v>0.9288487434387207</v>
      </c>
      <c r="H261">
        <v>1.4999999664723873E-2</v>
      </c>
    </row>
    <row r="262" spans="1:8" x14ac:dyDescent="0.25">
      <c r="A262" t="s">
        <v>61</v>
      </c>
      <c r="B262" t="s">
        <v>69</v>
      </c>
      <c r="C262">
        <v>14</v>
      </c>
      <c r="D262">
        <v>0.23887008428573608</v>
      </c>
      <c r="E262">
        <v>0.91669386625289917</v>
      </c>
      <c r="F262">
        <v>0.19259583950042725</v>
      </c>
      <c r="G262">
        <v>0.93246316909790039</v>
      </c>
      <c r="H262">
        <v>1.4999999664723873E-2</v>
      </c>
    </row>
    <row r="263" spans="1:8" x14ac:dyDescent="0.25">
      <c r="A263" t="s">
        <v>61</v>
      </c>
      <c r="B263" t="s">
        <v>69</v>
      </c>
      <c r="C263">
        <v>15</v>
      </c>
      <c r="D263">
        <v>0.22162644565105438</v>
      </c>
      <c r="E263">
        <v>0.92649459838867188</v>
      </c>
      <c r="F263">
        <v>0.18051606416702271</v>
      </c>
      <c r="G263">
        <v>0.93755018711090088</v>
      </c>
      <c r="H263">
        <v>1.4999999664723873E-2</v>
      </c>
    </row>
    <row r="264" spans="1:8" x14ac:dyDescent="0.25">
      <c r="A264" t="s">
        <v>61</v>
      </c>
      <c r="B264" t="s">
        <v>69</v>
      </c>
      <c r="C264">
        <v>16</v>
      </c>
      <c r="D264">
        <v>0.15804655849933624</v>
      </c>
      <c r="E264">
        <v>0.94609606266021729</v>
      </c>
      <c r="F264">
        <v>0.16686779260635376</v>
      </c>
      <c r="G264">
        <v>0.94049531221389771</v>
      </c>
      <c r="H264">
        <v>1.4999999664723873E-2</v>
      </c>
    </row>
    <row r="265" spans="1:8" x14ac:dyDescent="0.25">
      <c r="A265" t="s">
        <v>61</v>
      </c>
      <c r="B265" t="s">
        <v>69</v>
      </c>
      <c r="C265">
        <v>17</v>
      </c>
      <c r="D265">
        <v>0.13290844857692719</v>
      </c>
      <c r="E265">
        <v>0.95262986421585083</v>
      </c>
      <c r="F265">
        <v>0.15220350027084351</v>
      </c>
      <c r="G265">
        <v>0.94772422313690186</v>
      </c>
      <c r="H265">
        <v>1.500000013038516E-3</v>
      </c>
    </row>
    <row r="266" spans="1:8" x14ac:dyDescent="0.25">
      <c r="A266" t="s">
        <v>61</v>
      </c>
      <c r="B266" t="s">
        <v>69</v>
      </c>
      <c r="C266">
        <v>18</v>
      </c>
      <c r="D266">
        <v>0.12247655540704727</v>
      </c>
      <c r="E266">
        <v>0.95785689353942871</v>
      </c>
      <c r="F266">
        <v>0.12427973002195358</v>
      </c>
      <c r="G266">
        <v>0.95642572641372681</v>
      </c>
      <c r="H266">
        <v>1.500000013038516E-3</v>
      </c>
    </row>
    <row r="267" spans="1:8" x14ac:dyDescent="0.25">
      <c r="A267" t="s">
        <v>61</v>
      </c>
      <c r="B267" t="s">
        <v>69</v>
      </c>
      <c r="C267">
        <v>19</v>
      </c>
      <c r="D267">
        <v>0.12049363553524017</v>
      </c>
      <c r="E267">
        <v>0.96014374494552612</v>
      </c>
      <c r="F267">
        <v>0.11544803529977798</v>
      </c>
      <c r="G267">
        <v>0.95930385589599609</v>
      </c>
      <c r="H267">
        <v>1.500000013038516E-3</v>
      </c>
    </row>
    <row r="268" spans="1:8" x14ac:dyDescent="0.25">
      <c r="A268" t="s">
        <v>61</v>
      </c>
      <c r="B268" t="s">
        <v>69</v>
      </c>
      <c r="C268">
        <v>20</v>
      </c>
      <c r="D268">
        <v>0.12039188295602798</v>
      </c>
      <c r="E268">
        <v>0.96079713106155396</v>
      </c>
      <c r="F268">
        <v>0.11042714864015579</v>
      </c>
      <c r="G268">
        <v>0.96064257621765137</v>
      </c>
      <c r="H268">
        <v>1.500000013038516E-3</v>
      </c>
    </row>
    <row r="269" spans="1:8" x14ac:dyDescent="0.25">
      <c r="A269" t="s">
        <v>61</v>
      </c>
      <c r="B269" t="s">
        <v>69</v>
      </c>
      <c r="C269">
        <v>21</v>
      </c>
      <c r="D269">
        <v>0.11785653233528137</v>
      </c>
      <c r="E269">
        <v>0.96079713106155396</v>
      </c>
      <c r="F269">
        <v>0.10940218716859818</v>
      </c>
      <c r="G269">
        <v>0.96171349287033081</v>
      </c>
      <c r="H269">
        <v>1.500000013038516E-3</v>
      </c>
    </row>
    <row r="270" spans="1:8" x14ac:dyDescent="0.25">
      <c r="A270" t="s">
        <v>61</v>
      </c>
      <c r="B270" t="s">
        <v>69</v>
      </c>
      <c r="C270">
        <v>22</v>
      </c>
      <c r="D270">
        <v>0.11546831578016281</v>
      </c>
      <c r="E270">
        <v>0.96145051717758179</v>
      </c>
      <c r="F270">
        <v>0.10537910461425781</v>
      </c>
      <c r="G270">
        <v>0.96365463733673096</v>
      </c>
      <c r="H270">
        <v>1.500000013038516E-3</v>
      </c>
    </row>
    <row r="271" spans="1:8" x14ac:dyDescent="0.25">
      <c r="A271" t="s">
        <v>61</v>
      </c>
      <c r="B271" t="s">
        <v>69</v>
      </c>
      <c r="C271">
        <v>23</v>
      </c>
      <c r="D271">
        <v>0.11300979554653168</v>
      </c>
      <c r="E271">
        <v>0.96243059635162354</v>
      </c>
      <c r="F271">
        <v>0.10135132074356079</v>
      </c>
      <c r="G271">
        <v>0.96378850936889648</v>
      </c>
      <c r="H271">
        <v>1.500000013038516E-3</v>
      </c>
    </row>
    <row r="272" spans="1:8" x14ac:dyDescent="0.25">
      <c r="A272" t="s">
        <v>61</v>
      </c>
      <c r="B272" t="s">
        <v>69</v>
      </c>
      <c r="C272">
        <v>24</v>
      </c>
      <c r="D272">
        <v>0.11381325870752335</v>
      </c>
      <c r="E272">
        <v>0.96243059635162354</v>
      </c>
      <c r="F272">
        <v>0.10028620809316635</v>
      </c>
      <c r="G272">
        <v>0.96425700187683105</v>
      </c>
      <c r="H272">
        <v>1.500000013038516E-3</v>
      </c>
    </row>
    <row r="273" spans="1:8" x14ac:dyDescent="0.25">
      <c r="A273" t="s">
        <v>61</v>
      </c>
      <c r="B273" t="s">
        <v>69</v>
      </c>
      <c r="C273">
        <v>25</v>
      </c>
      <c r="D273">
        <v>0.11646004766225815</v>
      </c>
      <c r="E273">
        <v>0.96145051717758179</v>
      </c>
      <c r="F273">
        <v>9.7380951046943665E-2</v>
      </c>
      <c r="G273">
        <v>0.96452474594116211</v>
      </c>
      <c r="H273">
        <v>1.500000013038516E-3</v>
      </c>
    </row>
    <row r="274" spans="1:8" x14ac:dyDescent="0.25">
      <c r="A274" t="s">
        <v>61</v>
      </c>
      <c r="B274" t="s">
        <v>69</v>
      </c>
      <c r="C274">
        <v>26</v>
      </c>
      <c r="D274">
        <v>0.11809251457452774</v>
      </c>
      <c r="E274">
        <v>0.96275728940963745</v>
      </c>
      <c r="F274">
        <v>9.767431765794754E-2</v>
      </c>
      <c r="G274">
        <v>0.96539491415023804</v>
      </c>
      <c r="H274">
        <v>1.500000013038516E-3</v>
      </c>
    </row>
    <row r="275" spans="1:8" x14ac:dyDescent="0.25">
      <c r="A275" t="s">
        <v>61</v>
      </c>
      <c r="B275" t="s">
        <v>69</v>
      </c>
      <c r="C275">
        <v>27</v>
      </c>
      <c r="D275">
        <v>0.11124216765165329</v>
      </c>
      <c r="E275">
        <v>0.96308398246765137</v>
      </c>
      <c r="F275">
        <v>9.6171468496322632E-2</v>
      </c>
      <c r="G275">
        <v>0.9647255539894104</v>
      </c>
      <c r="H275">
        <v>1.500000013038516E-3</v>
      </c>
    </row>
    <row r="276" spans="1:8" x14ac:dyDescent="0.25">
      <c r="A276" t="s">
        <v>61</v>
      </c>
      <c r="B276" t="s">
        <v>69</v>
      </c>
      <c r="C276">
        <v>28</v>
      </c>
      <c r="D276">
        <v>0.11215531826019287</v>
      </c>
      <c r="E276">
        <v>0.96210390329360962</v>
      </c>
      <c r="F276">
        <v>9.5021545886993408E-2</v>
      </c>
      <c r="G276">
        <v>0.96646589040756226</v>
      </c>
      <c r="H276">
        <v>1.500000013038516E-3</v>
      </c>
    </row>
    <row r="277" spans="1:8" x14ac:dyDescent="0.25">
      <c r="A277" t="s">
        <v>61</v>
      </c>
      <c r="B277" t="s">
        <v>69</v>
      </c>
      <c r="C277">
        <v>29</v>
      </c>
      <c r="D277">
        <v>0.11387395858764648</v>
      </c>
      <c r="E277">
        <v>0.96471738815307617</v>
      </c>
      <c r="F277">
        <v>9.4221703708171844E-2</v>
      </c>
      <c r="G277">
        <v>0.96653282642364502</v>
      </c>
    </row>
    <row r="278" spans="1:8" x14ac:dyDescent="0.25">
      <c r="A278" t="s">
        <v>61</v>
      </c>
      <c r="B278" t="s">
        <v>70</v>
      </c>
      <c r="C278">
        <v>0</v>
      </c>
      <c r="D278">
        <v>0.71049076318740845</v>
      </c>
      <c r="E278">
        <v>0.73897421360015869</v>
      </c>
      <c r="F278">
        <v>1.2832843065261841</v>
      </c>
      <c r="G278">
        <v>0.62503343820571899</v>
      </c>
      <c r="H278">
        <v>1.4999999664723873E-2</v>
      </c>
    </row>
    <row r="279" spans="1:8" x14ac:dyDescent="0.25">
      <c r="A279" t="s">
        <v>61</v>
      </c>
      <c r="B279" t="s">
        <v>70</v>
      </c>
      <c r="C279">
        <v>1</v>
      </c>
      <c r="D279">
        <v>2.1204590797424316</v>
      </c>
      <c r="E279">
        <v>0.55308723449707031</v>
      </c>
      <c r="F279">
        <v>0.64888995885848999</v>
      </c>
      <c r="G279">
        <v>0.76941096782684326</v>
      </c>
      <c r="H279">
        <v>1.4999999664723873E-2</v>
      </c>
    </row>
    <row r="280" spans="1:8" x14ac:dyDescent="0.25">
      <c r="A280" t="s">
        <v>61</v>
      </c>
      <c r="B280" t="s">
        <v>70</v>
      </c>
      <c r="C280">
        <v>2</v>
      </c>
      <c r="D280">
        <v>1.5544241666793823</v>
      </c>
      <c r="E280">
        <v>0.68605029582977295</v>
      </c>
      <c r="F280">
        <v>0.51941376924514771</v>
      </c>
      <c r="G280">
        <v>0.81793844699859619</v>
      </c>
      <c r="H280">
        <v>1.4999999664723873E-2</v>
      </c>
    </row>
    <row r="281" spans="1:8" x14ac:dyDescent="0.25">
      <c r="A281" t="s">
        <v>61</v>
      </c>
      <c r="B281" t="s">
        <v>70</v>
      </c>
      <c r="C281">
        <v>3</v>
      </c>
      <c r="D281">
        <v>0.52112245559692383</v>
      </c>
      <c r="E281">
        <v>0.81868672370910645</v>
      </c>
      <c r="F281">
        <v>0.44487190246582031</v>
      </c>
      <c r="G281">
        <v>0.8459169864654541</v>
      </c>
      <c r="H281">
        <v>1.4999999664723873E-2</v>
      </c>
    </row>
    <row r="282" spans="1:8" x14ac:dyDescent="0.25">
      <c r="A282" t="s">
        <v>61</v>
      </c>
      <c r="B282" t="s">
        <v>70</v>
      </c>
      <c r="C282">
        <v>4</v>
      </c>
      <c r="D282">
        <v>0.86205798387527466</v>
      </c>
      <c r="E282">
        <v>0.75008165836334229</v>
      </c>
      <c r="F282">
        <v>0.37703168392181396</v>
      </c>
      <c r="G282">
        <v>0.87108433246612549</v>
      </c>
      <c r="H282">
        <v>1.4999999664723873E-2</v>
      </c>
    </row>
    <row r="283" spans="1:8" x14ac:dyDescent="0.25">
      <c r="A283" t="s">
        <v>61</v>
      </c>
      <c r="B283" t="s">
        <v>70</v>
      </c>
      <c r="C283">
        <v>5</v>
      </c>
      <c r="D283">
        <v>0.32415980100631714</v>
      </c>
      <c r="E283">
        <v>0.89513230323791504</v>
      </c>
      <c r="F283">
        <v>0.35689830780029297</v>
      </c>
      <c r="G283">
        <v>0.88125836849212646</v>
      </c>
      <c r="H283">
        <v>1.4999999664723873E-2</v>
      </c>
    </row>
    <row r="284" spans="1:8" x14ac:dyDescent="0.25">
      <c r="A284" t="s">
        <v>61</v>
      </c>
      <c r="B284" t="s">
        <v>70</v>
      </c>
      <c r="C284">
        <v>6</v>
      </c>
      <c r="D284">
        <v>0.678497314453125</v>
      </c>
      <c r="E284">
        <v>0.80823260545730591</v>
      </c>
      <c r="F284">
        <v>0.29552605748176575</v>
      </c>
      <c r="G284">
        <v>0.89825969934463501</v>
      </c>
      <c r="H284">
        <v>1.4999999664723873E-2</v>
      </c>
    </row>
    <row r="285" spans="1:8" x14ac:dyDescent="0.25">
      <c r="A285" t="s">
        <v>61</v>
      </c>
      <c r="B285" t="s">
        <v>70</v>
      </c>
      <c r="C285">
        <v>7</v>
      </c>
      <c r="D285">
        <v>0.31650865077972412</v>
      </c>
      <c r="E285">
        <v>0.89807254076004028</v>
      </c>
      <c r="F285">
        <v>0.29337272047996521</v>
      </c>
      <c r="G285">
        <v>0.90046852827072144</v>
      </c>
      <c r="H285">
        <v>1.4999999664723873E-2</v>
      </c>
    </row>
    <row r="286" spans="1:8" x14ac:dyDescent="0.25">
      <c r="A286" t="s">
        <v>61</v>
      </c>
      <c r="B286" t="s">
        <v>70</v>
      </c>
      <c r="C286">
        <v>8</v>
      </c>
      <c r="D286">
        <v>0.31977635622024536</v>
      </c>
      <c r="E286">
        <v>0.89349883794784546</v>
      </c>
      <c r="F286">
        <v>0.26553681492805481</v>
      </c>
      <c r="G286">
        <v>0.91419011354446411</v>
      </c>
      <c r="H286">
        <v>1.4999999664723873E-2</v>
      </c>
    </row>
    <row r="287" spans="1:8" x14ac:dyDescent="0.25">
      <c r="A287" t="s">
        <v>61</v>
      </c>
      <c r="B287" t="s">
        <v>70</v>
      </c>
      <c r="C287">
        <v>9</v>
      </c>
      <c r="D287">
        <v>0.26909515261650085</v>
      </c>
      <c r="E287">
        <v>0.91832733154296875</v>
      </c>
      <c r="F287">
        <v>0.2349388599395752</v>
      </c>
      <c r="G287">
        <v>0.92121821641921997</v>
      </c>
      <c r="H287">
        <v>1.4999999664723873E-2</v>
      </c>
    </row>
    <row r="288" spans="1:8" x14ac:dyDescent="0.25">
      <c r="A288" t="s">
        <v>61</v>
      </c>
      <c r="B288" t="s">
        <v>70</v>
      </c>
      <c r="C288">
        <v>10</v>
      </c>
      <c r="D288">
        <v>0.22566689550876617</v>
      </c>
      <c r="E288">
        <v>0.917347252368927</v>
      </c>
      <c r="F288">
        <v>0.22476193308830261</v>
      </c>
      <c r="G288">
        <v>0.9241633415222168</v>
      </c>
      <c r="H288">
        <v>1.4999999664723873E-2</v>
      </c>
    </row>
    <row r="289" spans="1:8" x14ac:dyDescent="0.25">
      <c r="A289" t="s">
        <v>61</v>
      </c>
      <c r="B289" t="s">
        <v>70</v>
      </c>
      <c r="C289">
        <v>11</v>
      </c>
      <c r="D289">
        <v>0.33621808886528015</v>
      </c>
      <c r="E289">
        <v>0.88990527391433716</v>
      </c>
      <c r="F289">
        <v>0.22028033435344696</v>
      </c>
      <c r="G289">
        <v>0.92295849323272705</v>
      </c>
      <c r="H289">
        <v>1.4999999664723873E-2</v>
      </c>
    </row>
    <row r="290" spans="1:8" x14ac:dyDescent="0.25">
      <c r="A290" t="s">
        <v>61</v>
      </c>
      <c r="B290" t="s">
        <v>70</v>
      </c>
      <c r="C290">
        <v>12</v>
      </c>
      <c r="D290">
        <v>0.20054058730602264</v>
      </c>
      <c r="E290">
        <v>0.92943483591079712</v>
      </c>
      <c r="F290">
        <v>0.20166230201721191</v>
      </c>
      <c r="G290">
        <v>0.93186080455780029</v>
      </c>
      <c r="H290">
        <v>1.4999999664723873E-2</v>
      </c>
    </row>
    <row r="291" spans="1:8" x14ac:dyDescent="0.25">
      <c r="A291" t="s">
        <v>61</v>
      </c>
      <c r="B291" t="s">
        <v>70</v>
      </c>
      <c r="C291">
        <v>13</v>
      </c>
      <c r="D291">
        <v>0.25132912397384644</v>
      </c>
      <c r="E291">
        <v>0.91636717319488525</v>
      </c>
      <c r="F291">
        <v>0.19116055965423584</v>
      </c>
      <c r="G291">
        <v>0.9358099102973938</v>
      </c>
      <c r="H291">
        <v>1.4999999664723873E-2</v>
      </c>
    </row>
    <row r="292" spans="1:8" x14ac:dyDescent="0.25">
      <c r="A292" t="s">
        <v>61</v>
      </c>
      <c r="B292" t="s">
        <v>70</v>
      </c>
      <c r="C292">
        <v>14</v>
      </c>
      <c r="D292">
        <v>0.33148884773254395</v>
      </c>
      <c r="E292">
        <v>0.87814438343048096</v>
      </c>
      <c r="F292">
        <v>0.18863016366958618</v>
      </c>
      <c r="G292">
        <v>0.93420350551605225</v>
      </c>
      <c r="H292">
        <v>1.4999999664723873E-2</v>
      </c>
    </row>
    <row r="293" spans="1:8" x14ac:dyDescent="0.25">
      <c r="A293" t="s">
        <v>61</v>
      </c>
      <c r="B293" t="s">
        <v>70</v>
      </c>
      <c r="C293">
        <v>15</v>
      </c>
      <c r="D293">
        <v>0.21874634921550751</v>
      </c>
      <c r="E293">
        <v>0.92976152896881104</v>
      </c>
      <c r="F293">
        <v>0.1744227409362793</v>
      </c>
      <c r="G293">
        <v>0.93955820798873901</v>
      </c>
      <c r="H293">
        <v>1.4999999664723873E-2</v>
      </c>
    </row>
    <row r="294" spans="1:8" x14ac:dyDescent="0.25">
      <c r="A294" t="s">
        <v>61</v>
      </c>
      <c r="B294" t="s">
        <v>70</v>
      </c>
      <c r="C294">
        <v>16</v>
      </c>
      <c r="D294">
        <v>0.24206477403640747</v>
      </c>
      <c r="E294">
        <v>0.91865402460098267</v>
      </c>
      <c r="F294">
        <v>0.16845867037773132</v>
      </c>
      <c r="G294">
        <v>0.94344043731689453</v>
      </c>
      <c r="H294">
        <v>1.4999999664723873E-2</v>
      </c>
    </row>
    <row r="295" spans="1:8" x14ac:dyDescent="0.25">
      <c r="A295" t="s">
        <v>61</v>
      </c>
      <c r="B295" t="s">
        <v>70</v>
      </c>
      <c r="C295">
        <v>17</v>
      </c>
      <c r="D295">
        <v>0.20334978401660919</v>
      </c>
      <c r="E295">
        <v>0.93368178606033325</v>
      </c>
      <c r="F295">
        <v>0.16251388192176819</v>
      </c>
      <c r="G295">
        <v>0.94417673349380493</v>
      </c>
      <c r="H295">
        <v>1.4999999664723873E-2</v>
      </c>
    </row>
    <row r="296" spans="1:8" x14ac:dyDescent="0.25">
      <c r="A296" t="s">
        <v>61</v>
      </c>
      <c r="B296" t="s">
        <v>70</v>
      </c>
      <c r="C296">
        <v>18</v>
      </c>
      <c r="D296">
        <v>0.18027956783771515</v>
      </c>
      <c r="E296">
        <v>0.93923556804656982</v>
      </c>
      <c r="F296">
        <v>0.1542290598154068</v>
      </c>
      <c r="G296">
        <v>0.94678711891174316</v>
      </c>
      <c r="H296">
        <v>1.4999999664723873E-2</v>
      </c>
    </row>
    <row r="297" spans="1:8" x14ac:dyDescent="0.25">
      <c r="A297" t="s">
        <v>61</v>
      </c>
      <c r="B297" t="s">
        <v>70</v>
      </c>
      <c r="C297">
        <v>19</v>
      </c>
      <c r="D297">
        <v>0.30118805170059204</v>
      </c>
      <c r="E297">
        <v>0.91179352998733521</v>
      </c>
      <c r="F297">
        <v>0.15108892321586609</v>
      </c>
      <c r="G297">
        <v>0.94625169038772583</v>
      </c>
      <c r="H297">
        <v>1.4999999664723873E-2</v>
      </c>
    </row>
    <row r="298" spans="1:8" x14ac:dyDescent="0.25">
      <c r="A298" t="s">
        <v>61</v>
      </c>
      <c r="B298" t="s">
        <v>70</v>
      </c>
      <c r="C298">
        <v>20</v>
      </c>
      <c r="D298">
        <v>0.2053021639585495</v>
      </c>
      <c r="E298">
        <v>0.93368178606033325</v>
      </c>
      <c r="F298">
        <v>0.1421341598033905</v>
      </c>
      <c r="G298">
        <v>0.94846051931381226</v>
      </c>
      <c r="H298">
        <v>1.4999999664723873E-2</v>
      </c>
    </row>
    <row r="299" spans="1:8" x14ac:dyDescent="0.25">
      <c r="A299" t="s">
        <v>61</v>
      </c>
      <c r="B299" t="s">
        <v>70</v>
      </c>
      <c r="C299">
        <v>21</v>
      </c>
      <c r="D299">
        <v>0.21294122934341431</v>
      </c>
      <c r="E299">
        <v>0.93760210275650024</v>
      </c>
      <c r="F299">
        <v>0.14028662443161011</v>
      </c>
      <c r="G299">
        <v>0.95194107294082642</v>
      </c>
      <c r="H299">
        <v>1.4999999664723873E-2</v>
      </c>
    </row>
    <row r="300" spans="1:8" x14ac:dyDescent="0.25">
      <c r="A300" t="s">
        <v>61</v>
      </c>
      <c r="B300" t="s">
        <v>70</v>
      </c>
      <c r="C300">
        <v>22</v>
      </c>
      <c r="D300">
        <v>0.13040037453174591</v>
      </c>
      <c r="E300">
        <v>0.95589679479598999</v>
      </c>
      <c r="F300">
        <v>0.12425104528665543</v>
      </c>
      <c r="G300">
        <v>0.9558902382850647</v>
      </c>
      <c r="H300">
        <v>1.500000013038516E-3</v>
      </c>
    </row>
    <row r="301" spans="1:8" x14ac:dyDescent="0.25">
      <c r="A301" t="s">
        <v>61</v>
      </c>
      <c r="B301" t="s">
        <v>70</v>
      </c>
      <c r="C301">
        <v>23</v>
      </c>
      <c r="D301">
        <v>0.1338837742805481</v>
      </c>
      <c r="E301">
        <v>0.95720350742340088</v>
      </c>
      <c r="F301">
        <v>9.8094433546066284E-2</v>
      </c>
      <c r="G301">
        <v>0.96633201837539673</v>
      </c>
      <c r="H301">
        <v>1.500000013038516E-3</v>
      </c>
    </row>
    <row r="302" spans="1:8" x14ac:dyDescent="0.25">
      <c r="A302" t="s">
        <v>61</v>
      </c>
      <c r="B302" t="s">
        <v>70</v>
      </c>
      <c r="C302">
        <v>24</v>
      </c>
      <c r="D302">
        <v>0.12391366809606552</v>
      </c>
      <c r="E302">
        <v>0.96047043800354004</v>
      </c>
      <c r="F302">
        <v>9.1590665280818939E-2</v>
      </c>
      <c r="G302">
        <v>0.96847391128540039</v>
      </c>
      <c r="H302">
        <v>1.500000013038516E-3</v>
      </c>
    </row>
    <row r="303" spans="1:8" x14ac:dyDescent="0.25">
      <c r="A303" t="s">
        <v>61</v>
      </c>
      <c r="B303" t="s">
        <v>70</v>
      </c>
      <c r="C303">
        <v>25</v>
      </c>
      <c r="D303">
        <v>0.11761409044265747</v>
      </c>
      <c r="E303">
        <v>0.95981705188751221</v>
      </c>
      <c r="F303">
        <v>8.6847797036170959E-2</v>
      </c>
      <c r="G303">
        <v>0.96967869997024536</v>
      </c>
      <c r="H303">
        <v>1.500000013038516E-3</v>
      </c>
    </row>
    <row r="304" spans="1:8" x14ac:dyDescent="0.25">
      <c r="A304" t="s">
        <v>61</v>
      </c>
      <c r="B304" t="s">
        <v>70</v>
      </c>
      <c r="C304">
        <v>26</v>
      </c>
      <c r="D304">
        <v>0.11708201467990875</v>
      </c>
      <c r="E304">
        <v>0.9617772102355957</v>
      </c>
      <c r="F304">
        <v>8.2397706806659698E-2</v>
      </c>
      <c r="G304">
        <v>0.97054886817932129</v>
      </c>
      <c r="H304">
        <v>1.500000013038516E-3</v>
      </c>
    </row>
    <row r="305" spans="1:8" x14ac:dyDescent="0.25">
      <c r="A305" t="s">
        <v>61</v>
      </c>
      <c r="B305" t="s">
        <v>70</v>
      </c>
      <c r="C305">
        <v>27</v>
      </c>
      <c r="D305">
        <v>0.11944302916526794</v>
      </c>
      <c r="E305">
        <v>0.96112382411956787</v>
      </c>
      <c r="F305">
        <v>8.5259966552257538E-2</v>
      </c>
      <c r="G305">
        <v>0.96887552738189697</v>
      </c>
      <c r="H305">
        <v>1.500000013038516E-3</v>
      </c>
    </row>
    <row r="306" spans="1:8" x14ac:dyDescent="0.25">
      <c r="A306" t="s">
        <v>61</v>
      </c>
      <c r="B306" t="s">
        <v>70</v>
      </c>
      <c r="C306">
        <v>28</v>
      </c>
      <c r="D306">
        <v>0.11819859594106674</v>
      </c>
      <c r="E306">
        <v>0.95916366577148438</v>
      </c>
      <c r="F306">
        <v>8.2668237388134003E-2</v>
      </c>
      <c r="G306">
        <v>0.97175365686416626</v>
      </c>
      <c r="H306">
        <v>1.500000013038516E-3</v>
      </c>
    </row>
    <row r="307" spans="1:8" x14ac:dyDescent="0.25">
      <c r="A307" t="s">
        <v>61</v>
      </c>
      <c r="B307" t="s">
        <v>70</v>
      </c>
      <c r="C307">
        <v>29</v>
      </c>
      <c r="D307">
        <v>0.12022467702627182</v>
      </c>
      <c r="E307">
        <v>0.96145051717758179</v>
      </c>
      <c r="F307">
        <v>7.8356973826885223E-2</v>
      </c>
      <c r="G307">
        <v>0.97215527296066284</v>
      </c>
    </row>
    <row r="308" spans="1:8" x14ac:dyDescent="0.25">
      <c r="A308" t="s">
        <v>61</v>
      </c>
      <c r="B308" t="s">
        <v>71</v>
      </c>
      <c r="C308">
        <v>0</v>
      </c>
      <c r="D308">
        <v>0.75224786996841431</v>
      </c>
      <c r="E308">
        <v>0.73472720384597778</v>
      </c>
      <c r="F308">
        <v>1.0449624061584473</v>
      </c>
      <c r="G308">
        <v>0.64518070220947266</v>
      </c>
      <c r="H308">
        <v>1.4999999664723873E-2</v>
      </c>
    </row>
    <row r="309" spans="1:8" x14ac:dyDescent="0.25">
      <c r="A309" t="s">
        <v>61</v>
      </c>
      <c r="B309" t="s">
        <v>71</v>
      </c>
      <c r="C309">
        <v>1</v>
      </c>
      <c r="D309">
        <v>1.2475763559341431</v>
      </c>
      <c r="E309">
        <v>0.56746160984039307</v>
      </c>
      <c r="F309">
        <v>0.66284072399139404</v>
      </c>
      <c r="G309">
        <v>0.76097726821899414</v>
      </c>
      <c r="H309">
        <v>1.4999999664723873E-2</v>
      </c>
    </row>
    <row r="310" spans="1:8" x14ac:dyDescent="0.25">
      <c r="A310" t="s">
        <v>61</v>
      </c>
      <c r="B310" t="s">
        <v>71</v>
      </c>
      <c r="C310">
        <v>2</v>
      </c>
      <c r="D310">
        <v>0.61134612560272217</v>
      </c>
      <c r="E310">
        <v>0.78797781467437744</v>
      </c>
      <c r="F310">
        <v>0.53552722930908203</v>
      </c>
      <c r="G310">
        <v>0.8085675835609436</v>
      </c>
      <c r="H310">
        <v>1.4999999664723873E-2</v>
      </c>
    </row>
    <row r="311" spans="1:8" x14ac:dyDescent="0.25">
      <c r="A311" t="s">
        <v>61</v>
      </c>
      <c r="B311" t="s">
        <v>71</v>
      </c>
      <c r="C311">
        <v>3</v>
      </c>
      <c r="D311">
        <v>0.69269174337387085</v>
      </c>
      <c r="E311">
        <v>0.78079056739807129</v>
      </c>
      <c r="F311">
        <v>0.45668360590934753</v>
      </c>
      <c r="G311">
        <v>0.84350734949111938</v>
      </c>
      <c r="H311">
        <v>1.4999999664723873E-2</v>
      </c>
    </row>
    <row r="312" spans="1:8" x14ac:dyDescent="0.25">
      <c r="A312" t="s">
        <v>61</v>
      </c>
      <c r="B312" t="s">
        <v>71</v>
      </c>
      <c r="C312">
        <v>4</v>
      </c>
      <c r="D312">
        <v>0.52411067485809326</v>
      </c>
      <c r="E312">
        <v>0.81966680288314819</v>
      </c>
      <c r="F312">
        <v>0.40059414505958557</v>
      </c>
      <c r="G312">
        <v>0.86211514472961426</v>
      </c>
      <c r="H312">
        <v>1.4999999664723873E-2</v>
      </c>
    </row>
    <row r="313" spans="1:8" x14ac:dyDescent="0.25">
      <c r="A313" t="s">
        <v>61</v>
      </c>
      <c r="B313" t="s">
        <v>71</v>
      </c>
      <c r="C313">
        <v>5</v>
      </c>
      <c r="D313">
        <v>0.47427204251289368</v>
      </c>
      <c r="E313">
        <v>0.84776216745376587</v>
      </c>
      <c r="F313">
        <v>0.36096617579460144</v>
      </c>
      <c r="G313">
        <v>0.87463188171386719</v>
      </c>
      <c r="H313">
        <v>1.4999999664723873E-2</v>
      </c>
    </row>
    <row r="314" spans="1:8" x14ac:dyDescent="0.25">
      <c r="A314" t="s">
        <v>61</v>
      </c>
      <c r="B314" t="s">
        <v>71</v>
      </c>
      <c r="C314">
        <v>6</v>
      </c>
      <c r="D314">
        <v>0.27408018708229065</v>
      </c>
      <c r="E314">
        <v>0.900032639503479</v>
      </c>
      <c r="F314">
        <v>0.32328882813453674</v>
      </c>
      <c r="G314">
        <v>0.88969212770462036</v>
      </c>
      <c r="H314">
        <v>1.4999999664723873E-2</v>
      </c>
    </row>
    <row r="315" spans="1:8" x14ac:dyDescent="0.25">
      <c r="A315" t="s">
        <v>61</v>
      </c>
      <c r="B315" t="s">
        <v>71</v>
      </c>
      <c r="C315">
        <v>7</v>
      </c>
      <c r="D315">
        <v>0.29692897200584412</v>
      </c>
      <c r="E315">
        <v>0.89937931299209595</v>
      </c>
      <c r="F315">
        <v>0.31139630079269409</v>
      </c>
      <c r="G315">
        <v>0.89531457424163818</v>
      </c>
      <c r="H315">
        <v>1.4999999664723873E-2</v>
      </c>
    </row>
    <row r="316" spans="1:8" x14ac:dyDescent="0.25">
      <c r="A316" t="s">
        <v>61</v>
      </c>
      <c r="B316" t="s">
        <v>71</v>
      </c>
      <c r="C316">
        <v>8</v>
      </c>
      <c r="D316">
        <v>0.22881385684013367</v>
      </c>
      <c r="E316">
        <v>0.92094087600708008</v>
      </c>
      <c r="F316">
        <v>0.27069318294525146</v>
      </c>
      <c r="G316">
        <v>0.9080321192741394</v>
      </c>
      <c r="H316">
        <v>1.4999999664723873E-2</v>
      </c>
    </row>
    <row r="317" spans="1:8" x14ac:dyDescent="0.25">
      <c r="A317" t="s">
        <v>61</v>
      </c>
      <c r="B317" t="s">
        <v>71</v>
      </c>
      <c r="C317">
        <v>9</v>
      </c>
      <c r="D317">
        <v>0.23963949084281921</v>
      </c>
      <c r="E317">
        <v>0.91800063848495483</v>
      </c>
      <c r="F317">
        <v>0.24331630766391754</v>
      </c>
      <c r="G317">
        <v>0.91546183824539185</v>
      </c>
      <c r="H317">
        <v>1.4999999664723873E-2</v>
      </c>
    </row>
    <row r="318" spans="1:8" x14ac:dyDescent="0.25">
      <c r="A318" t="s">
        <v>61</v>
      </c>
      <c r="B318" t="s">
        <v>71</v>
      </c>
      <c r="C318">
        <v>10</v>
      </c>
      <c r="D318">
        <v>0.27890828251838684</v>
      </c>
      <c r="E318">
        <v>0.90362626314163208</v>
      </c>
      <c r="F318">
        <v>0.24671997129917145</v>
      </c>
      <c r="G318">
        <v>0.91539490222930908</v>
      </c>
      <c r="H318">
        <v>1.4999999664723873E-2</v>
      </c>
    </row>
    <row r="319" spans="1:8" x14ac:dyDescent="0.25">
      <c r="A319" t="s">
        <v>61</v>
      </c>
      <c r="B319" t="s">
        <v>71</v>
      </c>
      <c r="C319">
        <v>11</v>
      </c>
      <c r="D319">
        <v>0.18512348830699921</v>
      </c>
      <c r="E319">
        <v>0.93498855829238892</v>
      </c>
      <c r="F319">
        <v>0.22200790047645569</v>
      </c>
      <c r="G319">
        <v>0.92175370454788208</v>
      </c>
      <c r="H319">
        <v>1.4999999664723873E-2</v>
      </c>
    </row>
    <row r="320" spans="1:8" x14ac:dyDescent="0.25">
      <c r="A320" t="s">
        <v>61</v>
      </c>
      <c r="B320" t="s">
        <v>71</v>
      </c>
      <c r="C320">
        <v>12</v>
      </c>
      <c r="D320">
        <v>0.25144279003143311</v>
      </c>
      <c r="E320">
        <v>0.91702055931091309</v>
      </c>
      <c r="F320">
        <v>0.21799950301647186</v>
      </c>
      <c r="G320">
        <v>0.92469877004623413</v>
      </c>
      <c r="H320">
        <v>1.4999999664723873E-2</v>
      </c>
    </row>
    <row r="321" spans="1:8" x14ac:dyDescent="0.25">
      <c r="A321" t="s">
        <v>61</v>
      </c>
      <c r="B321" t="s">
        <v>71</v>
      </c>
      <c r="C321">
        <v>13</v>
      </c>
      <c r="D321">
        <v>0.23566538095474243</v>
      </c>
      <c r="E321">
        <v>0.91604048013687134</v>
      </c>
      <c r="F321">
        <v>0.20112718641757965</v>
      </c>
      <c r="G321">
        <v>0.92864793539047241</v>
      </c>
      <c r="H321">
        <v>1.4999999664723873E-2</v>
      </c>
    </row>
    <row r="322" spans="1:8" x14ac:dyDescent="0.25">
      <c r="A322" t="s">
        <v>61</v>
      </c>
      <c r="B322" t="s">
        <v>71</v>
      </c>
      <c r="C322">
        <v>14</v>
      </c>
      <c r="D322">
        <v>0.18773046135902405</v>
      </c>
      <c r="E322">
        <v>0.93008822202682495</v>
      </c>
      <c r="F322">
        <v>0.20257012546062469</v>
      </c>
      <c r="G322">
        <v>0.93052208423614502</v>
      </c>
      <c r="H322">
        <v>1.4999999664723873E-2</v>
      </c>
    </row>
    <row r="323" spans="1:8" x14ac:dyDescent="0.25">
      <c r="A323" t="s">
        <v>61</v>
      </c>
      <c r="B323" t="s">
        <v>71</v>
      </c>
      <c r="C323">
        <v>15</v>
      </c>
      <c r="D323">
        <v>0.12777023017406464</v>
      </c>
      <c r="E323">
        <v>0.95459002256393433</v>
      </c>
      <c r="F323">
        <v>0.17268224060535431</v>
      </c>
      <c r="G323">
        <v>0.94176709651947021</v>
      </c>
      <c r="H323">
        <v>1.500000013038516E-3</v>
      </c>
    </row>
    <row r="324" spans="1:8" x14ac:dyDescent="0.25">
      <c r="A324" t="s">
        <v>61</v>
      </c>
      <c r="B324" t="s">
        <v>71</v>
      </c>
      <c r="C324">
        <v>16</v>
      </c>
      <c r="D324">
        <v>0.11746038496494293</v>
      </c>
      <c r="E324">
        <v>0.95720350742340088</v>
      </c>
      <c r="F324">
        <v>0.14092338085174561</v>
      </c>
      <c r="G324">
        <v>0.95287817716598511</v>
      </c>
      <c r="H324">
        <v>1.500000013038516E-3</v>
      </c>
    </row>
    <row r="325" spans="1:8" x14ac:dyDescent="0.25">
      <c r="A325" t="s">
        <v>61</v>
      </c>
      <c r="B325" t="s">
        <v>71</v>
      </c>
      <c r="C325">
        <v>17</v>
      </c>
      <c r="D325">
        <v>0.11659033596515656</v>
      </c>
      <c r="E325">
        <v>0.95785689353942871</v>
      </c>
      <c r="F325">
        <v>0.13677188754081726</v>
      </c>
      <c r="G325">
        <v>0.95200800895690918</v>
      </c>
      <c r="H325">
        <v>1.500000013038516E-3</v>
      </c>
    </row>
    <row r="326" spans="1:8" x14ac:dyDescent="0.25">
      <c r="A326" t="s">
        <v>61</v>
      </c>
      <c r="B326" t="s">
        <v>71</v>
      </c>
      <c r="C326">
        <v>18</v>
      </c>
      <c r="D326">
        <v>0.12523403763771057</v>
      </c>
      <c r="E326">
        <v>0.95426332950592041</v>
      </c>
      <c r="F326">
        <v>0.12815238535404205</v>
      </c>
      <c r="G326">
        <v>0.95535475015640259</v>
      </c>
      <c r="H326">
        <v>1.500000013038516E-3</v>
      </c>
    </row>
    <row r="327" spans="1:8" x14ac:dyDescent="0.25">
      <c r="A327" t="s">
        <v>61</v>
      </c>
      <c r="B327" t="s">
        <v>71</v>
      </c>
      <c r="C327">
        <v>19</v>
      </c>
      <c r="D327">
        <v>0.11744571477174759</v>
      </c>
      <c r="E327">
        <v>0.95720350742340088</v>
      </c>
      <c r="F327">
        <v>0.120733842253685</v>
      </c>
      <c r="G327">
        <v>0.95615798234939575</v>
      </c>
      <c r="H327">
        <v>1.500000013038516E-3</v>
      </c>
    </row>
    <row r="328" spans="1:8" x14ac:dyDescent="0.25">
      <c r="A328" t="s">
        <v>61</v>
      </c>
      <c r="B328" t="s">
        <v>71</v>
      </c>
      <c r="C328">
        <v>20</v>
      </c>
      <c r="D328">
        <v>0.11658373475074768</v>
      </c>
      <c r="E328">
        <v>0.95916366577148438</v>
      </c>
      <c r="F328">
        <v>0.12201127409934998</v>
      </c>
      <c r="G328">
        <v>0.95937079191207886</v>
      </c>
      <c r="H328">
        <v>1.500000013038516E-3</v>
      </c>
    </row>
    <row r="329" spans="1:8" x14ac:dyDescent="0.25">
      <c r="A329" t="s">
        <v>61</v>
      </c>
      <c r="B329" t="s">
        <v>71</v>
      </c>
      <c r="C329">
        <v>21</v>
      </c>
      <c r="D329">
        <v>0.10822218656539917</v>
      </c>
      <c r="E329">
        <v>0.96112382411956787</v>
      </c>
      <c r="F329">
        <v>0.12067162990570068</v>
      </c>
      <c r="G329">
        <v>0.95742970705032349</v>
      </c>
      <c r="H329">
        <v>1.500000013038516E-3</v>
      </c>
    </row>
    <row r="330" spans="1:8" x14ac:dyDescent="0.25">
      <c r="A330" t="s">
        <v>61</v>
      </c>
      <c r="B330" t="s">
        <v>71</v>
      </c>
      <c r="C330">
        <v>22</v>
      </c>
      <c r="D330">
        <v>0.10824540257453918</v>
      </c>
      <c r="E330">
        <v>0.96112382411956787</v>
      </c>
      <c r="F330">
        <v>0.11445549130439758</v>
      </c>
      <c r="G330">
        <v>0.95829987525939941</v>
      </c>
      <c r="H330">
        <v>1.500000013038516E-3</v>
      </c>
    </row>
    <row r="331" spans="1:8" x14ac:dyDescent="0.25">
      <c r="A331" t="s">
        <v>61</v>
      </c>
      <c r="B331" t="s">
        <v>71</v>
      </c>
      <c r="C331">
        <v>23</v>
      </c>
      <c r="D331">
        <v>0.10905035585165024</v>
      </c>
      <c r="E331">
        <v>0.9617772102355957</v>
      </c>
      <c r="F331">
        <v>0.11526823043823242</v>
      </c>
      <c r="G331">
        <v>0.95769745111465454</v>
      </c>
      <c r="H331">
        <v>1.500000013038516E-3</v>
      </c>
    </row>
    <row r="332" spans="1:8" x14ac:dyDescent="0.25">
      <c r="A332" t="s">
        <v>61</v>
      </c>
      <c r="B332" t="s">
        <v>71</v>
      </c>
      <c r="C332">
        <v>24</v>
      </c>
      <c r="D332">
        <v>0.10900437086820602</v>
      </c>
      <c r="E332">
        <v>0.96275728940963745</v>
      </c>
      <c r="F332">
        <v>0.11196430772542953</v>
      </c>
      <c r="G332">
        <v>0.96030789613723755</v>
      </c>
      <c r="H332">
        <v>1.500000013038516E-3</v>
      </c>
    </row>
    <row r="333" spans="1:8" x14ac:dyDescent="0.25">
      <c r="A333" t="s">
        <v>61</v>
      </c>
      <c r="B333" t="s">
        <v>71</v>
      </c>
      <c r="C333">
        <v>25</v>
      </c>
      <c r="D333">
        <v>0.1064482182264328</v>
      </c>
      <c r="E333">
        <v>0.96504408121109009</v>
      </c>
      <c r="F333">
        <v>0.11236464977264404</v>
      </c>
      <c r="G333">
        <v>0.96050870418548584</v>
      </c>
      <c r="H333">
        <v>1.500000013038516E-3</v>
      </c>
    </row>
    <row r="334" spans="1:8" x14ac:dyDescent="0.25">
      <c r="A334" t="s">
        <v>61</v>
      </c>
      <c r="B334" t="s">
        <v>71</v>
      </c>
      <c r="C334">
        <v>26</v>
      </c>
      <c r="D334">
        <v>0.10612568259239197</v>
      </c>
      <c r="E334">
        <v>0.96439069509506226</v>
      </c>
      <c r="F334">
        <v>0.10800055414438248</v>
      </c>
      <c r="G334">
        <v>0.9626505970954895</v>
      </c>
      <c r="H334">
        <v>1.500000013038516E-3</v>
      </c>
    </row>
    <row r="335" spans="1:8" x14ac:dyDescent="0.25">
      <c r="A335" t="s">
        <v>61</v>
      </c>
      <c r="B335" t="s">
        <v>71</v>
      </c>
      <c r="C335">
        <v>27</v>
      </c>
      <c r="D335">
        <v>0.10519542545080185</v>
      </c>
      <c r="E335">
        <v>0.96406406164169312</v>
      </c>
      <c r="F335">
        <v>0.11043474078178406</v>
      </c>
      <c r="G335">
        <v>0.96144580841064453</v>
      </c>
      <c r="H335">
        <v>1.500000013038516E-3</v>
      </c>
    </row>
    <row r="336" spans="1:8" x14ac:dyDescent="0.25">
      <c r="A336" t="s">
        <v>61</v>
      </c>
      <c r="B336" t="s">
        <v>71</v>
      </c>
      <c r="C336">
        <v>28</v>
      </c>
      <c r="D336">
        <v>0.10484252870082855</v>
      </c>
      <c r="E336">
        <v>0.9617772102355957</v>
      </c>
      <c r="F336">
        <v>0.108784019947052</v>
      </c>
      <c r="G336">
        <v>0.96144580841064453</v>
      </c>
      <c r="H336">
        <v>1.500000013038516E-3</v>
      </c>
    </row>
    <row r="337" spans="1:8" x14ac:dyDescent="0.25">
      <c r="A337" t="s">
        <v>61</v>
      </c>
      <c r="B337" t="s">
        <v>71</v>
      </c>
      <c r="C337">
        <v>29</v>
      </c>
      <c r="D337">
        <v>0.10332536697387695</v>
      </c>
      <c r="E337">
        <v>0.96341067552566528</v>
      </c>
      <c r="F337">
        <v>0.10401253402233124</v>
      </c>
      <c r="G337">
        <v>0.96372157335281372</v>
      </c>
    </row>
    <row r="338" spans="1:8" x14ac:dyDescent="0.25">
      <c r="A338" t="s">
        <v>72</v>
      </c>
      <c r="B338" t="s">
        <v>62</v>
      </c>
      <c r="C338">
        <v>0</v>
      </c>
      <c r="D338">
        <v>1.1693078279495239</v>
      </c>
      <c r="E338">
        <v>0.62267231941223145</v>
      </c>
      <c r="F338">
        <v>2.0352606773376465</v>
      </c>
      <c r="G338">
        <v>0.56044179201126099</v>
      </c>
      <c r="H338">
        <v>1.4999999664723873E-2</v>
      </c>
    </row>
    <row r="339" spans="1:8" x14ac:dyDescent="0.25">
      <c r="A339" t="s">
        <v>72</v>
      </c>
      <c r="B339" t="s">
        <v>62</v>
      </c>
      <c r="C339">
        <v>1</v>
      </c>
      <c r="D339">
        <v>0.61803662776947021</v>
      </c>
      <c r="E339">
        <v>0.773276686668396</v>
      </c>
      <c r="F339">
        <v>0.71597051620483398</v>
      </c>
      <c r="G339">
        <v>0.74872827529907227</v>
      </c>
      <c r="H339">
        <v>1.4999999664723873E-2</v>
      </c>
    </row>
    <row r="340" spans="1:8" x14ac:dyDescent="0.25">
      <c r="A340" t="s">
        <v>72</v>
      </c>
      <c r="B340" t="s">
        <v>62</v>
      </c>
      <c r="C340">
        <v>2</v>
      </c>
      <c r="D340">
        <v>1.2999472618103027</v>
      </c>
      <c r="E340">
        <v>0.57660895586013794</v>
      </c>
      <c r="F340">
        <v>0.56461209058761597</v>
      </c>
      <c r="G340">
        <v>0.79852741956710815</v>
      </c>
      <c r="H340">
        <v>1.4999999664723873E-2</v>
      </c>
    </row>
    <row r="341" spans="1:8" x14ac:dyDescent="0.25">
      <c r="A341" t="s">
        <v>72</v>
      </c>
      <c r="B341" t="s">
        <v>62</v>
      </c>
      <c r="C341">
        <v>3</v>
      </c>
      <c r="D341">
        <v>0.36167958378791809</v>
      </c>
      <c r="E341">
        <v>0.87226396799087524</v>
      </c>
      <c r="F341">
        <v>0.4704553484916687</v>
      </c>
      <c r="G341">
        <v>0.83306556940078735</v>
      </c>
      <c r="H341">
        <v>1.4999999664723873E-2</v>
      </c>
    </row>
    <row r="342" spans="1:8" x14ac:dyDescent="0.25">
      <c r="A342" t="s">
        <v>72</v>
      </c>
      <c r="B342" t="s">
        <v>62</v>
      </c>
      <c r="C342">
        <v>4</v>
      </c>
      <c r="D342">
        <v>0.42996400594711304</v>
      </c>
      <c r="E342">
        <v>0.85070240497589111</v>
      </c>
      <c r="F342">
        <v>0.41602012515068054</v>
      </c>
      <c r="G342">
        <v>0.85455155372619629</v>
      </c>
      <c r="H342">
        <v>1.4999999664723873E-2</v>
      </c>
    </row>
    <row r="343" spans="1:8" x14ac:dyDescent="0.25">
      <c r="A343" t="s">
        <v>72</v>
      </c>
      <c r="B343" t="s">
        <v>62</v>
      </c>
      <c r="C343">
        <v>5</v>
      </c>
      <c r="D343">
        <v>0.29160353541374207</v>
      </c>
      <c r="E343">
        <v>0.90166610479354858</v>
      </c>
      <c r="F343">
        <v>0.35532265901565552</v>
      </c>
      <c r="G343">
        <v>0.88099062442779541</v>
      </c>
      <c r="H343">
        <v>1.4999999664723873E-2</v>
      </c>
    </row>
    <row r="344" spans="1:8" x14ac:dyDescent="0.25">
      <c r="A344" t="s">
        <v>72</v>
      </c>
      <c r="B344" t="s">
        <v>62</v>
      </c>
      <c r="C344">
        <v>6</v>
      </c>
      <c r="D344">
        <v>0.34127837419509888</v>
      </c>
      <c r="E344">
        <v>0.87945115566253662</v>
      </c>
      <c r="F344">
        <v>0.32144761085510254</v>
      </c>
      <c r="G344">
        <v>0.88761711120605469</v>
      </c>
      <c r="H344">
        <v>1.4999999664723873E-2</v>
      </c>
    </row>
    <row r="345" spans="1:8" x14ac:dyDescent="0.25">
      <c r="A345" t="s">
        <v>72</v>
      </c>
      <c r="B345" t="s">
        <v>62</v>
      </c>
      <c r="C345">
        <v>7</v>
      </c>
      <c r="D345">
        <v>0.29238793253898621</v>
      </c>
      <c r="E345">
        <v>0.89578568935394287</v>
      </c>
      <c r="F345">
        <v>0.29570195078849792</v>
      </c>
      <c r="G345">
        <v>0.89892905950546265</v>
      </c>
      <c r="H345">
        <v>1.4999999664723873E-2</v>
      </c>
    </row>
    <row r="346" spans="1:8" x14ac:dyDescent="0.25">
      <c r="A346" t="s">
        <v>72</v>
      </c>
      <c r="B346" t="s">
        <v>62</v>
      </c>
      <c r="C346">
        <v>8</v>
      </c>
      <c r="D346">
        <v>0.42196133732795715</v>
      </c>
      <c r="E346">
        <v>0.86082977056503296</v>
      </c>
      <c r="F346">
        <v>0.2800019383430481</v>
      </c>
      <c r="G346">
        <v>0.90468543767929077</v>
      </c>
      <c r="H346">
        <v>1.4999999664723873E-2</v>
      </c>
    </row>
    <row r="347" spans="1:8" x14ac:dyDescent="0.25">
      <c r="A347" t="s">
        <v>72</v>
      </c>
      <c r="B347" t="s">
        <v>62</v>
      </c>
      <c r="C347">
        <v>9</v>
      </c>
      <c r="D347">
        <v>0.18644580245018005</v>
      </c>
      <c r="E347">
        <v>0.93531525135040283</v>
      </c>
      <c r="F347">
        <v>0.25403684377670288</v>
      </c>
      <c r="G347">
        <v>0.91258364915847778</v>
      </c>
      <c r="H347">
        <v>1.500000013038516E-3</v>
      </c>
    </row>
    <row r="348" spans="1:8" x14ac:dyDescent="0.25">
      <c r="A348" t="s">
        <v>72</v>
      </c>
      <c r="B348" t="s">
        <v>62</v>
      </c>
      <c r="C348">
        <v>10</v>
      </c>
      <c r="D348">
        <v>0.17955969274044037</v>
      </c>
      <c r="E348">
        <v>0.93727540969848633</v>
      </c>
      <c r="F348">
        <v>0.20665723085403442</v>
      </c>
      <c r="G348">
        <v>0.93038821220397949</v>
      </c>
      <c r="H348">
        <v>1.500000013038516E-3</v>
      </c>
    </row>
    <row r="349" spans="1:8" x14ac:dyDescent="0.25">
      <c r="A349" t="s">
        <v>72</v>
      </c>
      <c r="B349" t="s">
        <v>62</v>
      </c>
      <c r="C349">
        <v>11</v>
      </c>
      <c r="D349">
        <v>0.17063069343566895</v>
      </c>
      <c r="E349">
        <v>0.9402155876159668</v>
      </c>
      <c r="F349">
        <v>0.20121185481548309</v>
      </c>
      <c r="G349">
        <v>0.93112450838088989</v>
      </c>
      <c r="H349">
        <v>1.500000013038516E-3</v>
      </c>
    </row>
    <row r="350" spans="1:8" x14ac:dyDescent="0.25">
      <c r="A350" t="s">
        <v>72</v>
      </c>
      <c r="B350" t="s">
        <v>62</v>
      </c>
      <c r="C350">
        <v>12</v>
      </c>
      <c r="D350">
        <v>0.16595898568630219</v>
      </c>
      <c r="E350">
        <v>0.94282913208007813</v>
      </c>
      <c r="F350">
        <v>0.19442369043827057</v>
      </c>
      <c r="G350">
        <v>0.93199461698532104</v>
      </c>
      <c r="H350">
        <v>1.500000013038516E-3</v>
      </c>
    </row>
    <row r="351" spans="1:8" x14ac:dyDescent="0.25">
      <c r="A351" t="s">
        <v>72</v>
      </c>
      <c r="B351" t="s">
        <v>62</v>
      </c>
      <c r="C351">
        <v>13</v>
      </c>
      <c r="D351">
        <v>0.16279171407222748</v>
      </c>
      <c r="E351">
        <v>0.94348251819610596</v>
      </c>
      <c r="F351">
        <v>0.18854568898677826</v>
      </c>
      <c r="G351">
        <v>0.93453812599182129</v>
      </c>
      <c r="H351">
        <v>1.500000013038516E-3</v>
      </c>
    </row>
    <row r="352" spans="1:8" x14ac:dyDescent="0.25">
      <c r="A352" t="s">
        <v>72</v>
      </c>
      <c r="B352" t="s">
        <v>62</v>
      </c>
      <c r="C352">
        <v>14</v>
      </c>
      <c r="D352">
        <v>0.16614153981208801</v>
      </c>
      <c r="E352">
        <v>0.94282913208007813</v>
      </c>
      <c r="F352">
        <v>0.18431645631790161</v>
      </c>
      <c r="G352">
        <v>0.93641233444213867</v>
      </c>
      <c r="H352">
        <v>1.500000013038516E-3</v>
      </c>
    </row>
    <row r="353" spans="1:8" x14ac:dyDescent="0.25">
      <c r="A353" t="s">
        <v>72</v>
      </c>
      <c r="B353" t="s">
        <v>62</v>
      </c>
      <c r="C353">
        <v>15</v>
      </c>
      <c r="D353">
        <v>0.1595483124256134</v>
      </c>
      <c r="E353">
        <v>0.94413590431213379</v>
      </c>
      <c r="F353">
        <v>0.17679955065250397</v>
      </c>
      <c r="G353">
        <v>0.93855422735214233</v>
      </c>
      <c r="H353">
        <v>1.500000013038516E-3</v>
      </c>
    </row>
    <row r="354" spans="1:8" x14ac:dyDescent="0.25">
      <c r="A354" t="s">
        <v>72</v>
      </c>
      <c r="B354" t="s">
        <v>62</v>
      </c>
      <c r="C354">
        <v>16</v>
      </c>
      <c r="D354">
        <v>0.15812252461910248</v>
      </c>
      <c r="E354">
        <v>0.94413590431213379</v>
      </c>
      <c r="F354">
        <v>0.17603471875190735</v>
      </c>
      <c r="G354">
        <v>0.93795180320739746</v>
      </c>
      <c r="H354">
        <v>1.500000013038516E-3</v>
      </c>
    </row>
    <row r="355" spans="1:8" x14ac:dyDescent="0.25">
      <c r="A355" t="s">
        <v>72</v>
      </c>
      <c r="B355" t="s">
        <v>62</v>
      </c>
      <c r="C355">
        <v>17</v>
      </c>
      <c r="D355">
        <v>0.15795774757862091</v>
      </c>
      <c r="E355">
        <v>0.94380921125411987</v>
      </c>
      <c r="F355">
        <v>0.17124170064926147</v>
      </c>
      <c r="G355">
        <v>0.94042837619781494</v>
      </c>
      <c r="H355">
        <v>1.500000013038516E-3</v>
      </c>
    </row>
    <row r="356" spans="1:8" x14ac:dyDescent="0.25">
      <c r="A356" t="s">
        <v>72</v>
      </c>
      <c r="B356" t="s">
        <v>62</v>
      </c>
      <c r="C356">
        <v>18</v>
      </c>
      <c r="D356">
        <v>0.1494918018579483</v>
      </c>
      <c r="E356">
        <v>0.94903624057769775</v>
      </c>
      <c r="F356">
        <v>0.17296092212200165</v>
      </c>
      <c r="G356">
        <v>0.93902277946472168</v>
      </c>
      <c r="H356">
        <v>1.500000013038516E-3</v>
      </c>
    </row>
    <row r="357" spans="1:8" x14ac:dyDescent="0.25">
      <c r="A357" t="s">
        <v>72</v>
      </c>
      <c r="B357" t="s">
        <v>62</v>
      </c>
      <c r="C357">
        <v>19</v>
      </c>
      <c r="D357">
        <v>0.14625799655914307</v>
      </c>
      <c r="E357">
        <v>0.95230317115783691</v>
      </c>
      <c r="F357">
        <v>0.16802883148193359</v>
      </c>
      <c r="G357">
        <v>0.94049531221389771</v>
      </c>
      <c r="H357">
        <v>1.500000013038516E-3</v>
      </c>
    </row>
    <row r="358" spans="1:8" x14ac:dyDescent="0.25">
      <c r="A358" t="s">
        <v>72</v>
      </c>
      <c r="B358" t="s">
        <v>62</v>
      </c>
      <c r="C358">
        <v>20</v>
      </c>
      <c r="D358">
        <v>0.15698230266571045</v>
      </c>
      <c r="E358">
        <v>0.94446259737014771</v>
      </c>
      <c r="F358">
        <v>0.16793298721313477</v>
      </c>
      <c r="G358">
        <v>0.94210171699523926</v>
      </c>
      <c r="H358">
        <v>1.500000013038516E-3</v>
      </c>
    </row>
    <row r="359" spans="1:8" x14ac:dyDescent="0.25">
      <c r="A359" t="s">
        <v>72</v>
      </c>
      <c r="B359" t="s">
        <v>62</v>
      </c>
      <c r="C359">
        <v>21</v>
      </c>
      <c r="D359">
        <v>0.14475756883621216</v>
      </c>
      <c r="E359">
        <v>0.95099639892578125</v>
      </c>
      <c r="F359">
        <v>0.16471770405769348</v>
      </c>
      <c r="G359">
        <v>0.94344043731689453</v>
      </c>
      <c r="H359">
        <v>1.500000013038516E-3</v>
      </c>
    </row>
    <row r="360" spans="1:8" x14ac:dyDescent="0.25">
      <c r="A360" t="s">
        <v>72</v>
      </c>
      <c r="B360" t="s">
        <v>62</v>
      </c>
      <c r="C360">
        <v>22</v>
      </c>
      <c r="D360">
        <v>0.14758619666099548</v>
      </c>
      <c r="E360">
        <v>0.9500163197517395</v>
      </c>
      <c r="F360">
        <v>0.16204075515270233</v>
      </c>
      <c r="G360">
        <v>0.94323962926864624</v>
      </c>
      <c r="H360">
        <v>1.500000013038516E-3</v>
      </c>
    </row>
    <row r="361" spans="1:8" x14ac:dyDescent="0.25">
      <c r="A361" t="s">
        <v>72</v>
      </c>
      <c r="B361" t="s">
        <v>62</v>
      </c>
      <c r="C361">
        <v>23</v>
      </c>
      <c r="D361">
        <v>0.14186897873878479</v>
      </c>
      <c r="E361">
        <v>0.95034301280975342</v>
      </c>
      <c r="F361">
        <v>0.15367542207241058</v>
      </c>
      <c r="G361">
        <v>0.94658637046813965</v>
      </c>
      <c r="H361">
        <v>1.500000071246177E-4</v>
      </c>
    </row>
    <row r="362" spans="1:8" x14ac:dyDescent="0.25">
      <c r="A362" t="s">
        <v>72</v>
      </c>
      <c r="B362" t="s">
        <v>62</v>
      </c>
      <c r="C362">
        <v>24</v>
      </c>
      <c r="D362">
        <v>0.13947474956512451</v>
      </c>
      <c r="E362">
        <v>0.95132309198379517</v>
      </c>
      <c r="F362">
        <v>0.15139114856719971</v>
      </c>
      <c r="G362">
        <v>0.94912987947463989</v>
      </c>
      <c r="H362">
        <v>1.500000071246177E-4</v>
      </c>
    </row>
    <row r="363" spans="1:8" x14ac:dyDescent="0.25">
      <c r="A363" t="s">
        <v>72</v>
      </c>
      <c r="B363" t="s">
        <v>62</v>
      </c>
      <c r="C363">
        <v>25</v>
      </c>
      <c r="D363">
        <v>0.1398777961730957</v>
      </c>
      <c r="E363">
        <v>0.95132309198379517</v>
      </c>
      <c r="F363">
        <v>0.15257145464420319</v>
      </c>
      <c r="G363">
        <v>0.94625169038772583</v>
      </c>
      <c r="H363">
        <v>1.500000071246177E-4</v>
      </c>
    </row>
    <row r="364" spans="1:8" x14ac:dyDescent="0.25">
      <c r="A364" t="s">
        <v>72</v>
      </c>
      <c r="B364" t="s">
        <v>62</v>
      </c>
      <c r="C364">
        <v>26</v>
      </c>
      <c r="D364">
        <v>0.13904477655887604</v>
      </c>
      <c r="E364">
        <v>0.95132309198379517</v>
      </c>
      <c r="F364">
        <v>0.1542971283197403</v>
      </c>
      <c r="G364">
        <v>0.94585007429122925</v>
      </c>
      <c r="H364">
        <v>9.9999997473787516E-5</v>
      </c>
    </row>
    <row r="365" spans="1:8" x14ac:dyDescent="0.25">
      <c r="A365" t="s">
        <v>72</v>
      </c>
      <c r="B365" t="s">
        <v>62</v>
      </c>
      <c r="C365">
        <v>27</v>
      </c>
      <c r="D365">
        <v>0.13886071741580963</v>
      </c>
      <c r="E365">
        <v>0.95034301280975342</v>
      </c>
      <c r="F365">
        <v>0.15679031610488892</v>
      </c>
      <c r="G365">
        <v>0.94705486297607422</v>
      </c>
      <c r="H365">
        <v>9.9999997473787516E-5</v>
      </c>
    </row>
    <row r="366" spans="1:8" x14ac:dyDescent="0.25">
      <c r="A366" t="s">
        <v>72</v>
      </c>
      <c r="B366" t="s">
        <v>62</v>
      </c>
      <c r="C366">
        <v>28</v>
      </c>
      <c r="D366">
        <v>0.13938257098197937</v>
      </c>
      <c r="E366">
        <v>0.95099639892578125</v>
      </c>
      <c r="F366">
        <v>0.15452562272548676</v>
      </c>
      <c r="G366">
        <v>0.94672024250030518</v>
      </c>
      <c r="H366">
        <v>9.9999997473787516E-5</v>
      </c>
    </row>
    <row r="367" spans="1:8" x14ac:dyDescent="0.25">
      <c r="A367" t="s">
        <v>72</v>
      </c>
      <c r="B367" t="s">
        <v>62</v>
      </c>
      <c r="C367">
        <v>29</v>
      </c>
      <c r="D367">
        <v>0.13797551393508911</v>
      </c>
      <c r="E367">
        <v>0.951976478099823</v>
      </c>
      <c r="F367">
        <v>0.14940951764583588</v>
      </c>
      <c r="G367">
        <v>0.94933062791824341</v>
      </c>
    </row>
    <row r="368" spans="1:8" x14ac:dyDescent="0.25">
      <c r="A368" t="s">
        <v>72</v>
      </c>
      <c r="B368" t="s">
        <v>63</v>
      </c>
      <c r="C368">
        <v>0</v>
      </c>
      <c r="D368">
        <v>1.2064313888549805</v>
      </c>
      <c r="E368">
        <v>0.62659263610839844</v>
      </c>
      <c r="F368">
        <v>1.0951437950134277</v>
      </c>
      <c r="G368">
        <v>0.64404284954071045</v>
      </c>
      <c r="H368">
        <v>1.4999999664723873E-2</v>
      </c>
    </row>
    <row r="369" spans="1:8" x14ac:dyDescent="0.25">
      <c r="A369" t="s">
        <v>72</v>
      </c>
      <c r="B369" t="s">
        <v>63</v>
      </c>
      <c r="C369">
        <v>1</v>
      </c>
      <c r="D369">
        <v>0.5083889365196228</v>
      </c>
      <c r="E369">
        <v>0.82718068361282349</v>
      </c>
      <c r="F369">
        <v>0.58686196804046631</v>
      </c>
      <c r="G369">
        <v>0.79176706075668335</v>
      </c>
      <c r="H369">
        <v>1.4999999664723873E-2</v>
      </c>
    </row>
    <row r="370" spans="1:8" x14ac:dyDescent="0.25">
      <c r="A370" t="s">
        <v>72</v>
      </c>
      <c r="B370" t="s">
        <v>63</v>
      </c>
      <c r="C370">
        <v>2</v>
      </c>
      <c r="D370">
        <v>0.6839633584022522</v>
      </c>
      <c r="E370">
        <v>0.77360337972640991</v>
      </c>
      <c r="F370">
        <v>0.48035219311714172</v>
      </c>
      <c r="G370">
        <v>0.83266401290893555</v>
      </c>
      <c r="H370">
        <v>1.4999999664723873E-2</v>
      </c>
    </row>
    <row r="371" spans="1:8" x14ac:dyDescent="0.25">
      <c r="A371" t="s">
        <v>72</v>
      </c>
      <c r="B371" t="s">
        <v>63</v>
      </c>
      <c r="C371">
        <v>3</v>
      </c>
      <c r="D371">
        <v>0.33511471748352051</v>
      </c>
      <c r="E371">
        <v>0.88533157110214233</v>
      </c>
      <c r="F371">
        <v>0.42904412746429443</v>
      </c>
      <c r="G371">
        <v>0.84966534376144409</v>
      </c>
      <c r="H371">
        <v>1.4999999664723873E-2</v>
      </c>
    </row>
    <row r="372" spans="1:8" x14ac:dyDescent="0.25">
      <c r="A372" t="s">
        <v>72</v>
      </c>
      <c r="B372" t="s">
        <v>63</v>
      </c>
      <c r="C372">
        <v>4</v>
      </c>
      <c r="D372">
        <v>0.40244358777999878</v>
      </c>
      <c r="E372">
        <v>0.86965042352676392</v>
      </c>
      <c r="F372">
        <v>0.35712471604347229</v>
      </c>
      <c r="G372">
        <v>0.8770415186882019</v>
      </c>
      <c r="H372">
        <v>1.4999999664723873E-2</v>
      </c>
    </row>
    <row r="373" spans="1:8" x14ac:dyDescent="0.25">
      <c r="A373" t="s">
        <v>72</v>
      </c>
      <c r="B373" t="s">
        <v>63</v>
      </c>
      <c r="C373">
        <v>5</v>
      </c>
      <c r="D373">
        <v>0.33097392320632935</v>
      </c>
      <c r="E373">
        <v>0.89774584770202637</v>
      </c>
      <c r="F373">
        <v>0.33705165982246399</v>
      </c>
      <c r="G373">
        <v>0.88413655757904053</v>
      </c>
      <c r="H373">
        <v>1.4999999664723873E-2</v>
      </c>
    </row>
    <row r="374" spans="1:8" x14ac:dyDescent="0.25">
      <c r="A374" t="s">
        <v>72</v>
      </c>
      <c r="B374" t="s">
        <v>63</v>
      </c>
      <c r="C374">
        <v>6</v>
      </c>
      <c r="D374">
        <v>2.266446590423584</v>
      </c>
      <c r="E374">
        <v>0.59686374664306641</v>
      </c>
      <c r="F374">
        <v>0.29631051421165466</v>
      </c>
      <c r="G374">
        <v>0.89912986755371094</v>
      </c>
      <c r="H374">
        <v>1.4999999664723873E-2</v>
      </c>
    </row>
    <row r="375" spans="1:8" x14ac:dyDescent="0.25">
      <c r="A375" t="s">
        <v>72</v>
      </c>
      <c r="B375" t="s">
        <v>63</v>
      </c>
      <c r="C375">
        <v>7</v>
      </c>
      <c r="D375">
        <v>0.24188245832920074</v>
      </c>
      <c r="E375">
        <v>0.91212022304534912</v>
      </c>
      <c r="F375">
        <v>0.28256264328956604</v>
      </c>
      <c r="G375">
        <v>0.89879518747329712</v>
      </c>
      <c r="H375">
        <v>1.4999999664723873E-2</v>
      </c>
    </row>
    <row r="376" spans="1:8" x14ac:dyDescent="0.25">
      <c r="A376" t="s">
        <v>72</v>
      </c>
      <c r="B376" t="s">
        <v>63</v>
      </c>
      <c r="C376">
        <v>8</v>
      </c>
      <c r="D376">
        <v>0.25420919060707092</v>
      </c>
      <c r="E376">
        <v>0.91310030221939087</v>
      </c>
      <c r="F376">
        <v>0.24757033586502075</v>
      </c>
      <c r="G376">
        <v>0.91419011354446411</v>
      </c>
      <c r="H376">
        <v>1.4999999664723873E-2</v>
      </c>
    </row>
    <row r="377" spans="1:8" x14ac:dyDescent="0.25">
      <c r="A377" t="s">
        <v>72</v>
      </c>
      <c r="B377" t="s">
        <v>63</v>
      </c>
      <c r="C377">
        <v>9</v>
      </c>
      <c r="D377">
        <v>0.39959436655044556</v>
      </c>
      <c r="E377">
        <v>0.86736363172531128</v>
      </c>
      <c r="F377">
        <v>0.23354272544384003</v>
      </c>
      <c r="G377">
        <v>0.92048192024230957</v>
      </c>
      <c r="H377">
        <v>1.4999999664723873E-2</v>
      </c>
    </row>
    <row r="378" spans="1:8" x14ac:dyDescent="0.25">
      <c r="A378" t="s">
        <v>72</v>
      </c>
      <c r="B378" t="s">
        <v>63</v>
      </c>
      <c r="C378">
        <v>10</v>
      </c>
      <c r="D378">
        <v>0.73782289028167725</v>
      </c>
      <c r="E378">
        <v>0.79581838846206665</v>
      </c>
      <c r="F378">
        <v>0.21071605384349823</v>
      </c>
      <c r="G378">
        <v>0.92576974630355835</v>
      </c>
      <c r="H378">
        <v>1.4999999664723873E-2</v>
      </c>
    </row>
    <row r="379" spans="1:8" x14ac:dyDescent="0.25">
      <c r="A379" t="s">
        <v>72</v>
      </c>
      <c r="B379" t="s">
        <v>63</v>
      </c>
      <c r="C379">
        <v>11</v>
      </c>
      <c r="D379">
        <v>1.0449764728546143</v>
      </c>
      <c r="E379">
        <v>0.69029730558395386</v>
      </c>
      <c r="F379">
        <v>0.20854002237319946</v>
      </c>
      <c r="G379">
        <v>0.92757695913314819</v>
      </c>
      <c r="H379">
        <v>1.4999999664723873E-2</v>
      </c>
    </row>
    <row r="380" spans="1:8" x14ac:dyDescent="0.25">
      <c r="A380" t="s">
        <v>72</v>
      </c>
      <c r="B380" t="s">
        <v>63</v>
      </c>
      <c r="C380">
        <v>12</v>
      </c>
      <c r="D380">
        <v>0.16077886521816254</v>
      </c>
      <c r="E380">
        <v>0.94054228067398071</v>
      </c>
      <c r="F380">
        <v>0.17335091531276703</v>
      </c>
      <c r="G380">
        <v>0.94196784496307373</v>
      </c>
      <c r="H380">
        <v>1.500000013038516E-3</v>
      </c>
    </row>
    <row r="381" spans="1:8" x14ac:dyDescent="0.25">
      <c r="A381" t="s">
        <v>72</v>
      </c>
      <c r="B381" t="s">
        <v>63</v>
      </c>
      <c r="C381">
        <v>13</v>
      </c>
      <c r="D381">
        <v>0.16849711537361145</v>
      </c>
      <c r="E381">
        <v>0.94119566679000854</v>
      </c>
      <c r="F381">
        <v>0.15431950986385345</v>
      </c>
      <c r="G381">
        <v>0.94417673349380493</v>
      </c>
      <c r="H381">
        <v>1.500000013038516E-3</v>
      </c>
    </row>
    <row r="382" spans="1:8" x14ac:dyDescent="0.25">
      <c r="A382" t="s">
        <v>72</v>
      </c>
      <c r="B382" t="s">
        <v>63</v>
      </c>
      <c r="C382">
        <v>14</v>
      </c>
      <c r="D382">
        <v>0.14893034100532532</v>
      </c>
      <c r="E382">
        <v>0.94903624057769775</v>
      </c>
      <c r="F382">
        <v>0.14104081690311432</v>
      </c>
      <c r="G382">
        <v>0.94973224401473999</v>
      </c>
      <c r="H382">
        <v>1.500000013038516E-3</v>
      </c>
    </row>
    <row r="383" spans="1:8" x14ac:dyDescent="0.25">
      <c r="A383" t="s">
        <v>72</v>
      </c>
      <c r="B383" t="s">
        <v>63</v>
      </c>
      <c r="C383">
        <v>15</v>
      </c>
      <c r="D383">
        <v>0.13757950067520142</v>
      </c>
      <c r="E383">
        <v>0.95262986421585083</v>
      </c>
      <c r="F383">
        <v>0.13865350186824799</v>
      </c>
      <c r="G383">
        <v>0.95274430513381958</v>
      </c>
      <c r="H383">
        <v>1.500000013038516E-3</v>
      </c>
    </row>
    <row r="384" spans="1:8" x14ac:dyDescent="0.25">
      <c r="A384" t="s">
        <v>72</v>
      </c>
      <c r="B384" t="s">
        <v>63</v>
      </c>
      <c r="C384">
        <v>16</v>
      </c>
      <c r="D384">
        <v>0.1432686448097229</v>
      </c>
      <c r="E384">
        <v>0.95164978504180908</v>
      </c>
      <c r="F384">
        <v>0.1364513486623764</v>
      </c>
      <c r="G384">
        <v>0.95153951644897461</v>
      </c>
      <c r="H384">
        <v>1.500000013038516E-3</v>
      </c>
    </row>
    <row r="385" spans="1:8" x14ac:dyDescent="0.25">
      <c r="A385" t="s">
        <v>72</v>
      </c>
      <c r="B385" t="s">
        <v>63</v>
      </c>
      <c r="C385">
        <v>17</v>
      </c>
      <c r="D385">
        <v>0.16582629084587097</v>
      </c>
      <c r="E385">
        <v>0.94544267654418945</v>
      </c>
      <c r="F385">
        <v>0.13139504194259644</v>
      </c>
      <c r="G385">
        <v>0.95408302545547485</v>
      </c>
      <c r="H385">
        <v>1.500000013038516E-3</v>
      </c>
    </row>
    <row r="386" spans="1:8" x14ac:dyDescent="0.25">
      <c r="A386" t="s">
        <v>72</v>
      </c>
      <c r="B386" t="s">
        <v>63</v>
      </c>
      <c r="C386">
        <v>18</v>
      </c>
      <c r="D386">
        <v>0.16059352457523346</v>
      </c>
      <c r="E386">
        <v>0.94544267654418945</v>
      </c>
      <c r="F386">
        <v>0.13311189413070679</v>
      </c>
      <c r="G386">
        <v>0.9530789852142334</v>
      </c>
      <c r="H386">
        <v>1.500000013038516E-3</v>
      </c>
    </row>
    <row r="387" spans="1:8" x14ac:dyDescent="0.25">
      <c r="A387" t="s">
        <v>72</v>
      </c>
      <c r="B387" t="s">
        <v>63</v>
      </c>
      <c r="C387">
        <v>19</v>
      </c>
      <c r="D387">
        <v>0.14162363111972809</v>
      </c>
      <c r="E387">
        <v>0.9500163197517395</v>
      </c>
      <c r="F387">
        <v>0.13121461868286133</v>
      </c>
      <c r="G387">
        <v>0.95348060131072998</v>
      </c>
      <c r="H387">
        <v>1.500000071246177E-4</v>
      </c>
    </row>
    <row r="388" spans="1:8" x14ac:dyDescent="0.25">
      <c r="A388" t="s">
        <v>72</v>
      </c>
      <c r="B388" t="s">
        <v>63</v>
      </c>
      <c r="C388">
        <v>20</v>
      </c>
      <c r="D388">
        <v>0.14056071639060974</v>
      </c>
      <c r="E388">
        <v>0.9500163197517395</v>
      </c>
      <c r="F388">
        <v>0.12493094801902771</v>
      </c>
      <c r="G388">
        <v>0.95595717430114746</v>
      </c>
      <c r="H388">
        <v>1.500000071246177E-4</v>
      </c>
    </row>
    <row r="389" spans="1:8" x14ac:dyDescent="0.25">
      <c r="A389" t="s">
        <v>72</v>
      </c>
      <c r="B389" t="s">
        <v>63</v>
      </c>
      <c r="C389">
        <v>21</v>
      </c>
      <c r="D389">
        <v>0.14013825356960297</v>
      </c>
      <c r="E389">
        <v>0.95164978504180908</v>
      </c>
      <c r="F389">
        <v>0.12403374165296555</v>
      </c>
      <c r="G389">
        <v>0.95783132314682007</v>
      </c>
      <c r="H389">
        <v>1.500000071246177E-4</v>
      </c>
    </row>
    <row r="390" spans="1:8" x14ac:dyDescent="0.25">
      <c r="A390" t="s">
        <v>72</v>
      </c>
      <c r="B390" t="s">
        <v>63</v>
      </c>
      <c r="C390">
        <v>22</v>
      </c>
      <c r="D390">
        <v>0.13841782510280609</v>
      </c>
      <c r="E390">
        <v>0.95295655727386475</v>
      </c>
      <c r="F390">
        <v>0.12195658683776855</v>
      </c>
      <c r="G390">
        <v>0.95809906721115112</v>
      </c>
      <c r="H390">
        <v>9.9999997473787516E-5</v>
      </c>
    </row>
    <row r="391" spans="1:8" x14ac:dyDescent="0.25">
      <c r="A391" t="s">
        <v>72</v>
      </c>
      <c r="B391" t="s">
        <v>63</v>
      </c>
      <c r="C391">
        <v>23</v>
      </c>
      <c r="D391">
        <v>0.13766239583492279</v>
      </c>
      <c r="E391">
        <v>0.95230317115783691</v>
      </c>
      <c r="F391">
        <v>0.12145998328924179</v>
      </c>
      <c r="G391">
        <v>0.95756357908248901</v>
      </c>
      <c r="H391">
        <v>9.9999997473787516E-5</v>
      </c>
    </row>
    <row r="392" spans="1:8" x14ac:dyDescent="0.25">
      <c r="A392" t="s">
        <v>72</v>
      </c>
      <c r="B392" t="s">
        <v>63</v>
      </c>
      <c r="C392">
        <v>24</v>
      </c>
      <c r="D392">
        <v>0.13880562782287598</v>
      </c>
      <c r="E392">
        <v>0.95164978504180908</v>
      </c>
      <c r="F392">
        <v>0.1220499575138092</v>
      </c>
      <c r="G392">
        <v>0.95763051509857178</v>
      </c>
      <c r="H392">
        <v>9.9999997473787516E-5</v>
      </c>
    </row>
    <row r="393" spans="1:8" x14ac:dyDescent="0.25">
      <c r="A393" t="s">
        <v>72</v>
      </c>
      <c r="B393" t="s">
        <v>63</v>
      </c>
      <c r="C393">
        <v>25</v>
      </c>
      <c r="D393">
        <v>0.13890449702739716</v>
      </c>
      <c r="E393">
        <v>0.951976478099823</v>
      </c>
      <c r="F393">
        <v>0.12335234135389328</v>
      </c>
      <c r="G393">
        <v>0.95716196298599243</v>
      </c>
      <c r="H393">
        <v>9.9999997473787516E-5</v>
      </c>
    </row>
    <row r="394" spans="1:8" x14ac:dyDescent="0.25">
      <c r="A394" t="s">
        <v>72</v>
      </c>
      <c r="B394" t="s">
        <v>63</v>
      </c>
      <c r="C394">
        <v>26</v>
      </c>
      <c r="D394">
        <v>0.13839086890220642</v>
      </c>
      <c r="E394">
        <v>0.95262986421585083</v>
      </c>
      <c r="F394">
        <v>0.12785080075263977</v>
      </c>
      <c r="G394">
        <v>0.95421683788299561</v>
      </c>
      <c r="H394">
        <v>9.9999997473787516E-5</v>
      </c>
    </row>
    <row r="395" spans="1:8" x14ac:dyDescent="0.25">
      <c r="A395" t="s">
        <v>72</v>
      </c>
      <c r="B395" t="s">
        <v>63</v>
      </c>
      <c r="C395">
        <v>27</v>
      </c>
      <c r="D395">
        <v>0.13758665323257446</v>
      </c>
      <c r="E395">
        <v>0.95230317115783691</v>
      </c>
      <c r="F395">
        <v>0.12077146768569946</v>
      </c>
      <c r="G395">
        <v>0.95642572641372681</v>
      </c>
    </row>
    <row r="396" spans="1:8" x14ac:dyDescent="0.25">
      <c r="A396" t="s">
        <v>72</v>
      </c>
      <c r="B396" t="s">
        <v>64</v>
      </c>
      <c r="C396">
        <v>0</v>
      </c>
      <c r="D396">
        <v>1.0362515449523926</v>
      </c>
      <c r="E396">
        <v>0.59980398416519165</v>
      </c>
      <c r="F396">
        <v>1.3963819742202759</v>
      </c>
      <c r="G396">
        <v>0.58139222860336304</v>
      </c>
      <c r="H396">
        <v>1.4999999664723873E-2</v>
      </c>
    </row>
    <row r="397" spans="1:8" x14ac:dyDescent="0.25">
      <c r="A397" t="s">
        <v>72</v>
      </c>
      <c r="B397" t="s">
        <v>64</v>
      </c>
      <c r="C397">
        <v>1</v>
      </c>
      <c r="D397">
        <v>1.3021235466003418</v>
      </c>
      <c r="E397">
        <v>0.66187518835067749</v>
      </c>
      <c r="F397">
        <v>0.68995952606201172</v>
      </c>
      <c r="G397">
        <v>0.75180721282958984</v>
      </c>
      <c r="H397">
        <v>1.4999999664723873E-2</v>
      </c>
    </row>
    <row r="398" spans="1:8" x14ac:dyDescent="0.25">
      <c r="A398" t="s">
        <v>72</v>
      </c>
      <c r="B398" t="s">
        <v>64</v>
      </c>
      <c r="C398">
        <v>2</v>
      </c>
      <c r="D398">
        <v>0.4322948157787323</v>
      </c>
      <c r="E398">
        <v>0.84318852424621582</v>
      </c>
      <c r="F398">
        <v>0.52531141042709351</v>
      </c>
      <c r="G398">
        <v>0.81987953186035156</v>
      </c>
      <c r="H398">
        <v>1.4999999664723873E-2</v>
      </c>
    </row>
    <row r="399" spans="1:8" x14ac:dyDescent="0.25">
      <c r="A399" t="s">
        <v>72</v>
      </c>
      <c r="B399" t="s">
        <v>64</v>
      </c>
      <c r="C399">
        <v>3</v>
      </c>
      <c r="D399">
        <v>0.85000813007354736</v>
      </c>
      <c r="E399">
        <v>0.76118916273117065</v>
      </c>
      <c r="F399">
        <v>0.44107180833816528</v>
      </c>
      <c r="G399">
        <v>0.84370815753936768</v>
      </c>
      <c r="H399">
        <v>1.4999999664723873E-2</v>
      </c>
    </row>
    <row r="400" spans="1:8" x14ac:dyDescent="0.25">
      <c r="A400" t="s">
        <v>72</v>
      </c>
      <c r="B400" t="s">
        <v>64</v>
      </c>
      <c r="C400">
        <v>4</v>
      </c>
      <c r="D400">
        <v>0.72982573509216309</v>
      </c>
      <c r="E400">
        <v>0.77294999361038208</v>
      </c>
      <c r="F400">
        <v>0.38879024982452393</v>
      </c>
      <c r="G400">
        <v>0.86760371923446655</v>
      </c>
      <c r="H400">
        <v>1.4999999664723873E-2</v>
      </c>
    </row>
    <row r="401" spans="1:8" x14ac:dyDescent="0.25">
      <c r="A401" t="s">
        <v>72</v>
      </c>
      <c r="B401" t="s">
        <v>64</v>
      </c>
      <c r="C401">
        <v>5</v>
      </c>
      <c r="D401">
        <v>0.65271717309951782</v>
      </c>
      <c r="E401">
        <v>0.80267888307571411</v>
      </c>
      <c r="F401">
        <v>0.34123793244361877</v>
      </c>
      <c r="G401">
        <v>0.88219547271728516</v>
      </c>
      <c r="H401">
        <v>1.4999999664723873E-2</v>
      </c>
    </row>
    <row r="402" spans="1:8" x14ac:dyDescent="0.25">
      <c r="A402" t="s">
        <v>72</v>
      </c>
      <c r="B402" t="s">
        <v>64</v>
      </c>
      <c r="C402">
        <v>6</v>
      </c>
      <c r="D402">
        <v>0.21454408764839172</v>
      </c>
      <c r="E402">
        <v>0.92714798450469971</v>
      </c>
      <c r="F402">
        <v>0.2947993278503418</v>
      </c>
      <c r="G402">
        <v>0.89665329456329346</v>
      </c>
      <c r="H402">
        <v>1.500000013038516E-3</v>
      </c>
    </row>
    <row r="403" spans="1:8" x14ac:dyDescent="0.25">
      <c r="A403" t="s">
        <v>72</v>
      </c>
      <c r="B403" t="s">
        <v>64</v>
      </c>
      <c r="C403">
        <v>7</v>
      </c>
      <c r="D403">
        <v>0.23870866000652313</v>
      </c>
      <c r="E403">
        <v>0.91767394542694092</v>
      </c>
      <c r="F403">
        <v>0.24408212304115295</v>
      </c>
      <c r="G403">
        <v>0.91673362255096436</v>
      </c>
      <c r="H403">
        <v>1.500000013038516E-3</v>
      </c>
    </row>
    <row r="404" spans="1:8" x14ac:dyDescent="0.25">
      <c r="A404" t="s">
        <v>72</v>
      </c>
      <c r="B404" t="s">
        <v>64</v>
      </c>
      <c r="C404">
        <v>8</v>
      </c>
      <c r="D404">
        <v>0.19819265604019165</v>
      </c>
      <c r="E404">
        <v>0.92747467756271362</v>
      </c>
      <c r="F404">
        <v>0.23004283010959625</v>
      </c>
      <c r="G404">
        <v>0.92175370454788208</v>
      </c>
      <c r="H404">
        <v>1.500000013038516E-3</v>
      </c>
    </row>
    <row r="405" spans="1:8" x14ac:dyDescent="0.25">
      <c r="A405" t="s">
        <v>72</v>
      </c>
      <c r="B405" t="s">
        <v>64</v>
      </c>
      <c r="C405">
        <v>9</v>
      </c>
      <c r="D405">
        <v>0.18865758180618286</v>
      </c>
      <c r="E405">
        <v>0.93760210275650024</v>
      </c>
      <c r="F405">
        <v>0.23290459811687469</v>
      </c>
      <c r="G405">
        <v>0.92168676853179932</v>
      </c>
      <c r="H405">
        <v>1.500000013038516E-3</v>
      </c>
    </row>
    <row r="406" spans="1:8" x14ac:dyDescent="0.25">
      <c r="A406" t="s">
        <v>72</v>
      </c>
      <c r="B406" t="s">
        <v>64</v>
      </c>
      <c r="C406">
        <v>10</v>
      </c>
      <c r="D406">
        <v>0.20597152411937714</v>
      </c>
      <c r="E406">
        <v>0.92845475673675537</v>
      </c>
      <c r="F406">
        <v>0.21168646216392517</v>
      </c>
      <c r="G406">
        <v>0.92590361833572388</v>
      </c>
      <c r="H406">
        <v>1.500000013038516E-3</v>
      </c>
    </row>
    <row r="407" spans="1:8" x14ac:dyDescent="0.25">
      <c r="A407" t="s">
        <v>72</v>
      </c>
      <c r="B407" t="s">
        <v>64</v>
      </c>
      <c r="C407">
        <v>11</v>
      </c>
      <c r="D407">
        <v>0.17780809104442596</v>
      </c>
      <c r="E407">
        <v>0.94054228067398071</v>
      </c>
      <c r="F407">
        <v>0.21105727553367615</v>
      </c>
      <c r="G407">
        <v>0.92878180742263794</v>
      </c>
      <c r="H407">
        <v>1.500000013038516E-3</v>
      </c>
    </row>
    <row r="408" spans="1:8" x14ac:dyDescent="0.25">
      <c r="A408" t="s">
        <v>72</v>
      </c>
      <c r="B408" t="s">
        <v>64</v>
      </c>
      <c r="C408">
        <v>12</v>
      </c>
      <c r="D408">
        <v>0.18749922513961792</v>
      </c>
      <c r="E408">
        <v>0.93694871664047241</v>
      </c>
      <c r="F408">
        <v>0.20178136229515076</v>
      </c>
      <c r="G408">
        <v>0.93078982830047607</v>
      </c>
      <c r="H408">
        <v>1.500000013038516E-3</v>
      </c>
    </row>
    <row r="409" spans="1:8" x14ac:dyDescent="0.25">
      <c r="A409" t="s">
        <v>72</v>
      </c>
      <c r="B409" t="s">
        <v>64</v>
      </c>
      <c r="C409">
        <v>13</v>
      </c>
      <c r="D409">
        <v>0.17235192656517029</v>
      </c>
      <c r="E409">
        <v>0.94054228067398071</v>
      </c>
      <c r="F409">
        <v>0.19655440747737885</v>
      </c>
      <c r="G409">
        <v>0.93460506200790405</v>
      </c>
      <c r="H409">
        <v>1.500000013038516E-3</v>
      </c>
    </row>
    <row r="410" spans="1:8" x14ac:dyDescent="0.25">
      <c r="A410" t="s">
        <v>72</v>
      </c>
      <c r="B410" t="s">
        <v>64</v>
      </c>
      <c r="C410">
        <v>14</v>
      </c>
      <c r="D410">
        <v>0.2061341255903244</v>
      </c>
      <c r="E410">
        <v>0.93302839994430542</v>
      </c>
      <c r="F410">
        <v>0.19193847477436066</v>
      </c>
      <c r="G410">
        <v>0.93380188941955566</v>
      </c>
      <c r="H410">
        <v>1.500000013038516E-3</v>
      </c>
    </row>
    <row r="411" spans="1:8" x14ac:dyDescent="0.25">
      <c r="A411" t="s">
        <v>72</v>
      </c>
      <c r="B411" t="s">
        <v>64</v>
      </c>
      <c r="C411">
        <v>15</v>
      </c>
      <c r="D411">
        <v>0.16554254293441772</v>
      </c>
      <c r="E411">
        <v>0.94380921125411987</v>
      </c>
      <c r="F411">
        <v>0.19293102622032166</v>
      </c>
      <c r="G411">
        <v>0.93313252925872803</v>
      </c>
      <c r="H411">
        <v>1.500000071246177E-4</v>
      </c>
    </row>
    <row r="412" spans="1:8" x14ac:dyDescent="0.25">
      <c r="A412" t="s">
        <v>72</v>
      </c>
      <c r="B412" t="s">
        <v>64</v>
      </c>
      <c r="C412">
        <v>16</v>
      </c>
      <c r="D412">
        <v>0.16207011044025421</v>
      </c>
      <c r="E412">
        <v>0.94511598348617554</v>
      </c>
      <c r="F412">
        <v>0.18392083048820496</v>
      </c>
      <c r="G412">
        <v>0.93540829420089722</v>
      </c>
      <c r="H412">
        <v>1.500000071246177E-4</v>
      </c>
    </row>
    <row r="413" spans="1:8" x14ac:dyDescent="0.25">
      <c r="A413" t="s">
        <v>72</v>
      </c>
      <c r="B413" t="s">
        <v>64</v>
      </c>
      <c r="C413">
        <v>17</v>
      </c>
      <c r="D413">
        <v>0.16104318201541901</v>
      </c>
      <c r="E413">
        <v>0.94478929042816162</v>
      </c>
      <c r="F413">
        <v>0.18209327757358551</v>
      </c>
      <c r="G413">
        <v>0.93681395053863525</v>
      </c>
      <c r="H413">
        <v>1.500000071246177E-4</v>
      </c>
    </row>
    <row r="414" spans="1:8" x14ac:dyDescent="0.25">
      <c r="A414" t="s">
        <v>72</v>
      </c>
      <c r="B414" t="s">
        <v>64</v>
      </c>
      <c r="C414">
        <v>18</v>
      </c>
      <c r="D414">
        <v>0.15897037088871002</v>
      </c>
      <c r="E414">
        <v>0.94609606266021729</v>
      </c>
      <c r="F414">
        <v>0.18093480169773102</v>
      </c>
      <c r="G414">
        <v>0.93855422735214233</v>
      </c>
      <c r="H414">
        <v>1.500000071246177E-4</v>
      </c>
    </row>
    <row r="415" spans="1:8" x14ac:dyDescent="0.25">
      <c r="A415" t="s">
        <v>72</v>
      </c>
      <c r="B415" t="s">
        <v>64</v>
      </c>
      <c r="C415">
        <v>19</v>
      </c>
      <c r="D415">
        <v>0.15767456591129303</v>
      </c>
      <c r="E415">
        <v>0.94805622100830078</v>
      </c>
      <c r="F415">
        <v>0.1815536767244339</v>
      </c>
      <c r="G415">
        <v>0.9386211633682251</v>
      </c>
      <c r="H415">
        <v>1.500000071246177E-4</v>
      </c>
    </row>
    <row r="416" spans="1:8" x14ac:dyDescent="0.25">
      <c r="A416" t="s">
        <v>72</v>
      </c>
      <c r="B416" t="s">
        <v>64</v>
      </c>
      <c r="C416">
        <v>20</v>
      </c>
      <c r="D416">
        <v>0.15660978853702545</v>
      </c>
      <c r="E416">
        <v>0.94740283489227295</v>
      </c>
      <c r="F416">
        <v>0.17780476808547974</v>
      </c>
      <c r="G416">
        <v>0.93915665149688721</v>
      </c>
      <c r="H416">
        <v>1.500000071246177E-4</v>
      </c>
    </row>
    <row r="417" spans="1:8" x14ac:dyDescent="0.25">
      <c r="A417" t="s">
        <v>72</v>
      </c>
      <c r="B417" t="s">
        <v>64</v>
      </c>
      <c r="C417">
        <v>21</v>
      </c>
      <c r="D417">
        <v>0.15757976472377777</v>
      </c>
      <c r="E417">
        <v>0.94544267654418945</v>
      </c>
      <c r="F417">
        <v>0.17798350751399994</v>
      </c>
      <c r="G417">
        <v>0.940696120262146</v>
      </c>
      <c r="H417">
        <v>1.500000071246177E-4</v>
      </c>
    </row>
    <row r="418" spans="1:8" x14ac:dyDescent="0.25">
      <c r="A418" t="s">
        <v>72</v>
      </c>
      <c r="B418" t="s">
        <v>64</v>
      </c>
      <c r="C418">
        <v>22</v>
      </c>
      <c r="D418">
        <v>0.15737336874008179</v>
      </c>
      <c r="E418">
        <v>0.9464227557182312</v>
      </c>
      <c r="F418">
        <v>0.17712754011154175</v>
      </c>
      <c r="G418">
        <v>0.93775099515914917</v>
      </c>
      <c r="H418">
        <v>1.500000071246177E-4</v>
      </c>
    </row>
    <row r="419" spans="1:8" x14ac:dyDescent="0.25">
      <c r="A419" t="s">
        <v>72</v>
      </c>
      <c r="B419" t="s">
        <v>64</v>
      </c>
      <c r="C419">
        <v>23</v>
      </c>
      <c r="D419">
        <v>0.15605166554450989</v>
      </c>
      <c r="E419">
        <v>0.94707614183425903</v>
      </c>
      <c r="F419">
        <v>0.17705769836902618</v>
      </c>
      <c r="G419">
        <v>0.93842035531997681</v>
      </c>
      <c r="H419">
        <v>9.9999997473787516E-5</v>
      </c>
    </row>
    <row r="420" spans="1:8" x14ac:dyDescent="0.25">
      <c r="A420" t="s">
        <v>72</v>
      </c>
      <c r="B420" t="s">
        <v>64</v>
      </c>
      <c r="C420">
        <v>24</v>
      </c>
      <c r="D420">
        <v>0.15612101554870605</v>
      </c>
      <c r="E420">
        <v>0.94903624057769775</v>
      </c>
      <c r="F420">
        <v>0.17751458287239075</v>
      </c>
      <c r="G420">
        <v>0.93821954727172852</v>
      </c>
      <c r="H420">
        <v>9.9999997473787516E-5</v>
      </c>
    </row>
    <row r="421" spans="1:8" x14ac:dyDescent="0.25">
      <c r="A421" t="s">
        <v>72</v>
      </c>
      <c r="B421" t="s">
        <v>64</v>
      </c>
      <c r="C421">
        <v>25</v>
      </c>
      <c r="D421">
        <v>0.15621407330036163</v>
      </c>
      <c r="E421">
        <v>0.94740283489227295</v>
      </c>
      <c r="F421">
        <v>0.17543777823448181</v>
      </c>
      <c r="G421">
        <v>0.93882197141647339</v>
      </c>
      <c r="H421">
        <v>9.9999997473787516E-5</v>
      </c>
    </row>
    <row r="422" spans="1:8" x14ac:dyDescent="0.25">
      <c r="A422" t="s">
        <v>72</v>
      </c>
      <c r="B422" t="s">
        <v>64</v>
      </c>
      <c r="C422">
        <v>26</v>
      </c>
      <c r="D422">
        <v>0.15668994188308716</v>
      </c>
      <c r="E422">
        <v>0.94870954751968384</v>
      </c>
      <c r="F422">
        <v>0.17795705795288086</v>
      </c>
      <c r="G422">
        <v>0.93888890743255615</v>
      </c>
      <c r="H422">
        <v>9.9999997473787516E-5</v>
      </c>
    </row>
    <row r="423" spans="1:8" x14ac:dyDescent="0.25">
      <c r="A423" t="s">
        <v>72</v>
      </c>
      <c r="B423" t="s">
        <v>64</v>
      </c>
      <c r="C423">
        <v>27</v>
      </c>
      <c r="D423">
        <v>0.15496422350406647</v>
      </c>
      <c r="E423">
        <v>0.94838285446166992</v>
      </c>
      <c r="F423">
        <v>0.17468483746051788</v>
      </c>
      <c r="G423">
        <v>0.93902277946472168</v>
      </c>
      <c r="H423">
        <v>9.9999997473787516E-5</v>
      </c>
    </row>
    <row r="424" spans="1:8" x14ac:dyDescent="0.25">
      <c r="A424" t="s">
        <v>72</v>
      </c>
      <c r="B424" t="s">
        <v>64</v>
      </c>
      <c r="C424">
        <v>28</v>
      </c>
      <c r="D424">
        <v>0.15441620349884033</v>
      </c>
      <c r="E424">
        <v>0.94936293363571167</v>
      </c>
      <c r="F424">
        <v>0.17439991235733032</v>
      </c>
      <c r="G424">
        <v>0.94016063213348389</v>
      </c>
      <c r="H424">
        <v>9.9999997473787516E-5</v>
      </c>
    </row>
    <row r="425" spans="1:8" x14ac:dyDescent="0.25">
      <c r="A425" t="s">
        <v>72</v>
      </c>
      <c r="B425" t="s">
        <v>64</v>
      </c>
      <c r="C425">
        <v>29</v>
      </c>
      <c r="D425">
        <v>0.1556704193353653</v>
      </c>
      <c r="E425">
        <v>0.94903624057769775</v>
      </c>
      <c r="F425">
        <v>0.17601789534091949</v>
      </c>
      <c r="G425">
        <v>0.93895584344863892</v>
      </c>
    </row>
    <row r="426" spans="1:8" x14ac:dyDescent="0.25">
      <c r="A426" t="s">
        <v>72</v>
      </c>
      <c r="B426" t="s">
        <v>65</v>
      </c>
      <c r="C426">
        <v>0</v>
      </c>
      <c r="D426">
        <v>1.0191665887832642</v>
      </c>
      <c r="E426">
        <v>0.63835346698760986</v>
      </c>
      <c r="F426">
        <v>1.3995431661605835</v>
      </c>
      <c r="G426">
        <v>0.5910307765007019</v>
      </c>
      <c r="H426">
        <v>1.4999999664723873E-2</v>
      </c>
    </row>
    <row r="427" spans="1:8" x14ac:dyDescent="0.25">
      <c r="A427" t="s">
        <v>72</v>
      </c>
      <c r="B427" t="s">
        <v>65</v>
      </c>
      <c r="C427">
        <v>1</v>
      </c>
      <c r="D427">
        <v>0.72914493083953857</v>
      </c>
      <c r="E427">
        <v>0.74812150001525879</v>
      </c>
      <c r="F427">
        <v>0.70155501365661621</v>
      </c>
      <c r="G427">
        <v>0.75033468008041382</v>
      </c>
      <c r="H427">
        <v>1.4999999664723873E-2</v>
      </c>
    </row>
    <row r="428" spans="1:8" x14ac:dyDescent="0.25">
      <c r="A428" t="s">
        <v>72</v>
      </c>
      <c r="B428" t="s">
        <v>65</v>
      </c>
      <c r="C428">
        <v>2</v>
      </c>
      <c r="D428">
        <v>0.40048152208328247</v>
      </c>
      <c r="E428">
        <v>0.85331588983535767</v>
      </c>
      <c r="F428">
        <v>0.55533933639526367</v>
      </c>
      <c r="G428">
        <v>0.80655956268310547</v>
      </c>
      <c r="H428">
        <v>1.4999999664723873E-2</v>
      </c>
    </row>
    <row r="429" spans="1:8" x14ac:dyDescent="0.25">
      <c r="A429" t="s">
        <v>72</v>
      </c>
      <c r="B429" t="s">
        <v>65</v>
      </c>
      <c r="C429">
        <v>3</v>
      </c>
      <c r="D429">
        <v>0.34308904409408569</v>
      </c>
      <c r="E429">
        <v>0.87977784872055054</v>
      </c>
      <c r="F429">
        <v>0.45772466063499451</v>
      </c>
      <c r="G429">
        <v>0.83801871538162231</v>
      </c>
      <c r="H429">
        <v>1.4999999664723873E-2</v>
      </c>
    </row>
    <row r="430" spans="1:8" x14ac:dyDescent="0.25">
      <c r="A430" t="s">
        <v>72</v>
      </c>
      <c r="B430" t="s">
        <v>65</v>
      </c>
      <c r="C430">
        <v>4</v>
      </c>
      <c r="D430">
        <v>0.3689645528793335</v>
      </c>
      <c r="E430">
        <v>0.88239139318466187</v>
      </c>
      <c r="F430">
        <v>0.38437202572822571</v>
      </c>
      <c r="G430">
        <v>0.86753684282302856</v>
      </c>
      <c r="H430">
        <v>1.4999999664723873E-2</v>
      </c>
    </row>
    <row r="431" spans="1:8" x14ac:dyDescent="0.25">
      <c r="A431" t="s">
        <v>72</v>
      </c>
      <c r="B431" t="s">
        <v>65</v>
      </c>
      <c r="C431">
        <v>5</v>
      </c>
      <c r="D431">
        <v>0.3061194121837616</v>
      </c>
      <c r="E431">
        <v>0.8983992338180542</v>
      </c>
      <c r="F431">
        <v>0.35277938842773438</v>
      </c>
      <c r="G431">
        <v>0.87884873151779175</v>
      </c>
      <c r="H431">
        <v>1.4999999664723873E-2</v>
      </c>
    </row>
    <row r="432" spans="1:8" x14ac:dyDescent="0.25">
      <c r="A432" t="s">
        <v>72</v>
      </c>
      <c r="B432" t="s">
        <v>65</v>
      </c>
      <c r="C432">
        <v>6</v>
      </c>
      <c r="D432">
        <v>0.42988848686218262</v>
      </c>
      <c r="E432">
        <v>0.85331588983535767</v>
      </c>
      <c r="F432">
        <v>0.31341093778610229</v>
      </c>
      <c r="G432">
        <v>0.89277106523513794</v>
      </c>
      <c r="H432">
        <v>1.4999999664723873E-2</v>
      </c>
    </row>
    <row r="433" spans="1:8" x14ac:dyDescent="0.25">
      <c r="A433" t="s">
        <v>72</v>
      </c>
      <c r="B433" t="s">
        <v>65</v>
      </c>
      <c r="C433">
        <v>7</v>
      </c>
      <c r="D433">
        <v>0.2593400776386261</v>
      </c>
      <c r="E433">
        <v>0.91016006469726563</v>
      </c>
      <c r="F433">
        <v>0.29284819960594177</v>
      </c>
      <c r="G433">
        <v>0.89973229169845581</v>
      </c>
      <c r="H433">
        <v>1.4999999664723873E-2</v>
      </c>
    </row>
    <row r="434" spans="1:8" x14ac:dyDescent="0.25">
      <c r="A434" t="s">
        <v>72</v>
      </c>
      <c r="B434" t="s">
        <v>65</v>
      </c>
      <c r="C434">
        <v>8</v>
      </c>
      <c r="D434">
        <v>0.23182412981987</v>
      </c>
      <c r="E434">
        <v>0.92094087600708008</v>
      </c>
      <c r="F434">
        <v>0.26665249466896057</v>
      </c>
      <c r="G434">
        <v>0.90809905529022217</v>
      </c>
      <c r="H434">
        <v>1.4999999664723873E-2</v>
      </c>
    </row>
    <row r="435" spans="1:8" x14ac:dyDescent="0.25">
      <c r="A435" t="s">
        <v>72</v>
      </c>
      <c r="B435" t="s">
        <v>65</v>
      </c>
      <c r="C435">
        <v>9</v>
      </c>
      <c r="D435">
        <v>0.21649311482906342</v>
      </c>
      <c r="E435">
        <v>0.92518782615661621</v>
      </c>
      <c r="F435">
        <v>0.26142892241477966</v>
      </c>
      <c r="G435">
        <v>0.91104418039321899</v>
      </c>
      <c r="H435">
        <v>1.4999999664723873E-2</v>
      </c>
    </row>
    <row r="436" spans="1:8" x14ac:dyDescent="0.25">
      <c r="A436" t="s">
        <v>72</v>
      </c>
      <c r="B436" t="s">
        <v>65</v>
      </c>
      <c r="C436">
        <v>10</v>
      </c>
      <c r="D436">
        <v>0.21197310090065002</v>
      </c>
      <c r="E436">
        <v>0.92584121227264404</v>
      </c>
      <c r="F436">
        <v>0.24017280340194702</v>
      </c>
      <c r="G436">
        <v>0.91559571027755737</v>
      </c>
      <c r="H436">
        <v>1.4999999664723873E-2</v>
      </c>
    </row>
    <row r="437" spans="1:8" x14ac:dyDescent="0.25">
      <c r="A437" t="s">
        <v>72</v>
      </c>
      <c r="B437" t="s">
        <v>65</v>
      </c>
      <c r="C437">
        <v>11</v>
      </c>
      <c r="D437">
        <v>0.1951320469379425</v>
      </c>
      <c r="E437">
        <v>0.93335509300231934</v>
      </c>
      <c r="F437">
        <v>0.23632732033729553</v>
      </c>
      <c r="G437">
        <v>0.91934406757354736</v>
      </c>
      <c r="H437">
        <v>1.4999999664723873E-2</v>
      </c>
    </row>
    <row r="438" spans="1:8" x14ac:dyDescent="0.25">
      <c r="A438" t="s">
        <v>72</v>
      </c>
      <c r="B438" t="s">
        <v>65</v>
      </c>
      <c r="C438">
        <v>12</v>
      </c>
      <c r="D438">
        <v>0.17532609403133392</v>
      </c>
      <c r="E438">
        <v>0.93596863746643066</v>
      </c>
      <c r="F438">
        <v>0.21853598952293396</v>
      </c>
      <c r="G438">
        <v>0.92356091737747192</v>
      </c>
      <c r="H438">
        <v>1.4999999664723873E-2</v>
      </c>
    </row>
    <row r="439" spans="1:8" x14ac:dyDescent="0.25">
      <c r="A439" t="s">
        <v>72</v>
      </c>
      <c r="B439" t="s">
        <v>65</v>
      </c>
      <c r="C439">
        <v>13</v>
      </c>
      <c r="D439">
        <v>0.23083008825778961</v>
      </c>
      <c r="E439">
        <v>0.91408038139343262</v>
      </c>
      <c r="F439">
        <v>0.19864214956760406</v>
      </c>
      <c r="G439">
        <v>0.93119144439697266</v>
      </c>
      <c r="H439">
        <v>1.4999999664723873E-2</v>
      </c>
    </row>
    <row r="440" spans="1:8" x14ac:dyDescent="0.25">
      <c r="A440" t="s">
        <v>72</v>
      </c>
      <c r="B440" t="s">
        <v>65</v>
      </c>
      <c r="C440">
        <v>14</v>
      </c>
      <c r="D440">
        <v>0.17251284420490265</v>
      </c>
      <c r="E440">
        <v>0.94119566679000854</v>
      </c>
      <c r="F440">
        <v>0.20343473553657532</v>
      </c>
      <c r="G440">
        <v>0.93012046813964844</v>
      </c>
      <c r="H440">
        <v>1.4999999664723873E-2</v>
      </c>
    </row>
    <row r="441" spans="1:8" x14ac:dyDescent="0.25">
      <c r="A441" t="s">
        <v>72</v>
      </c>
      <c r="B441" t="s">
        <v>65</v>
      </c>
      <c r="C441">
        <v>15</v>
      </c>
      <c r="D441">
        <v>0.15452338755130768</v>
      </c>
      <c r="E441">
        <v>0.94446259737014771</v>
      </c>
      <c r="F441">
        <v>0.18682530522346497</v>
      </c>
      <c r="G441">
        <v>0.93741631507873535</v>
      </c>
      <c r="H441">
        <v>1.4999999664723873E-2</v>
      </c>
    </row>
    <row r="442" spans="1:8" x14ac:dyDescent="0.25">
      <c r="A442" t="s">
        <v>72</v>
      </c>
      <c r="B442" t="s">
        <v>65</v>
      </c>
      <c r="C442">
        <v>16</v>
      </c>
      <c r="D442">
        <v>0.13953322172164917</v>
      </c>
      <c r="E442">
        <v>0.95295655727386475</v>
      </c>
      <c r="F442">
        <v>0.18859095871448517</v>
      </c>
      <c r="G442">
        <v>0.93661314249038696</v>
      </c>
      <c r="H442">
        <v>1.4999999664723873E-2</v>
      </c>
    </row>
    <row r="443" spans="1:8" x14ac:dyDescent="0.25">
      <c r="A443" t="s">
        <v>72</v>
      </c>
      <c r="B443" t="s">
        <v>65</v>
      </c>
      <c r="C443">
        <v>17</v>
      </c>
      <c r="D443">
        <v>0.15139128267765045</v>
      </c>
      <c r="E443">
        <v>0.94903624057769775</v>
      </c>
      <c r="F443">
        <v>0.17585000395774841</v>
      </c>
      <c r="G443">
        <v>0.93908971548080444</v>
      </c>
      <c r="H443">
        <v>1.4999999664723873E-2</v>
      </c>
    </row>
    <row r="444" spans="1:8" x14ac:dyDescent="0.25">
      <c r="A444" t="s">
        <v>72</v>
      </c>
      <c r="B444" t="s">
        <v>65</v>
      </c>
      <c r="C444">
        <v>18</v>
      </c>
      <c r="D444">
        <v>0.19373755156993866</v>
      </c>
      <c r="E444">
        <v>0.93302839994430542</v>
      </c>
      <c r="F444">
        <v>0.17035496234893799</v>
      </c>
      <c r="G444">
        <v>0.94002676010131836</v>
      </c>
      <c r="H444">
        <v>1.4999999664723873E-2</v>
      </c>
    </row>
    <row r="445" spans="1:8" x14ac:dyDescent="0.25">
      <c r="A445" t="s">
        <v>72</v>
      </c>
      <c r="B445" t="s">
        <v>65</v>
      </c>
      <c r="C445">
        <v>19</v>
      </c>
      <c r="D445">
        <v>0.16055794060230255</v>
      </c>
      <c r="E445">
        <v>0.94119566679000854</v>
      </c>
      <c r="F445">
        <v>0.15632843971252441</v>
      </c>
      <c r="G445">
        <v>0.94578313827514648</v>
      </c>
      <c r="H445">
        <v>1.4999999664723873E-2</v>
      </c>
    </row>
    <row r="446" spans="1:8" x14ac:dyDescent="0.25">
      <c r="A446" t="s">
        <v>72</v>
      </c>
      <c r="B446" t="s">
        <v>65</v>
      </c>
      <c r="C446">
        <v>20</v>
      </c>
      <c r="D446">
        <v>0.1148538812994957</v>
      </c>
      <c r="E446">
        <v>0.96112382411956787</v>
      </c>
      <c r="F446">
        <v>0.15568229556083679</v>
      </c>
      <c r="G446">
        <v>0.94678711891174316</v>
      </c>
      <c r="H446">
        <v>1.500000013038516E-3</v>
      </c>
    </row>
    <row r="447" spans="1:8" x14ac:dyDescent="0.25">
      <c r="A447" t="s">
        <v>72</v>
      </c>
      <c r="B447" t="s">
        <v>65</v>
      </c>
      <c r="C447">
        <v>21</v>
      </c>
      <c r="D447">
        <v>0.10910984873771667</v>
      </c>
      <c r="E447">
        <v>0.96112382411956787</v>
      </c>
      <c r="F447">
        <v>0.12269911915063858</v>
      </c>
      <c r="G447">
        <v>0.95742970705032349</v>
      </c>
      <c r="H447">
        <v>1.500000013038516E-3</v>
      </c>
    </row>
    <row r="448" spans="1:8" x14ac:dyDescent="0.25">
      <c r="A448" t="s">
        <v>72</v>
      </c>
      <c r="B448" t="s">
        <v>65</v>
      </c>
      <c r="C448">
        <v>22</v>
      </c>
      <c r="D448">
        <v>0.10352877527475357</v>
      </c>
      <c r="E448">
        <v>0.96243059635162354</v>
      </c>
      <c r="F448">
        <v>0.11846821010112762</v>
      </c>
      <c r="G448">
        <v>0.95749664306640625</v>
      </c>
      <c r="H448">
        <v>1.500000013038516E-3</v>
      </c>
    </row>
    <row r="449" spans="1:8" x14ac:dyDescent="0.25">
      <c r="A449" t="s">
        <v>72</v>
      </c>
      <c r="B449" t="s">
        <v>65</v>
      </c>
      <c r="C449">
        <v>23</v>
      </c>
      <c r="D449">
        <v>0.10155605524778366</v>
      </c>
      <c r="E449">
        <v>0.96308398246765137</v>
      </c>
      <c r="F449">
        <v>0.11171456426382065</v>
      </c>
      <c r="G449">
        <v>0.96204817295074463</v>
      </c>
      <c r="H449">
        <v>1.500000013038516E-3</v>
      </c>
    </row>
    <row r="450" spans="1:8" x14ac:dyDescent="0.25">
      <c r="A450" t="s">
        <v>72</v>
      </c>
      <c r="B450" t="s">
        <v>65</v>
      </c>
      <c r="C450">
        <v>24</v>
      </c>
      <c r="D450">
        <v>0.10109195113182068</v>
      </c>
      <c r="E450">
        <v>0.965370774269104</v>
      </c>
      <c r="F450">
        <v>0.11207885295152664</v>
      </c>
      <c r="G450">
        <v>0.96144580841064453</v>
      </c>
      <c r="H450">
        <v>1.500000013038516E-3</v>
      </c>
    </row>
    <row r="451" spans="1:8" x14ac:dyDescent="0.25">
      <c r="A451" t="s">
        <v>72</v>
      </c>
      <c r="B451" t="s">
        <v>65</v>
      </c>
      <c r="C451">
        <v>25</v>
      </c>
      <c r="D451">
        <v>0.10096967965364456</v>
      </c>
      <c r="E451">
        <v>0.96145051717758179</v>
      </c>
      <c r="F451">
        <v>0.10979975014925003</v>
      </c>
      <c r="G451">
        <v>0.96291834115982056</v>
      </c>
      <c r="H451">
        <v>1.500000013038516E-3</v>
      </c>
    </row>
    <row r="452" spans="1:8" x14ac:dyDescent="0.25">
      <c r="A452" t="s">
        <v>72</v>
      </c>
      <c r="B452" t="s">
        <v>65</v>
      </c>
      <c r="C452">
        <v>26</v>
      </c>
      <c r="D452">
        <v>9.5525510609149933E-2</v>
      </c>
      <c r="E452">
        <v>0.96569746732711792</v>
      </c>
      <c r="F452">
        <v>0.10183724015951157</v>
      </c>
      <c r="G452">
        <v>0.96311914920806885</v>
      </c>
      <c r="H452">
        <v>1.500000013038516E-3</v>
      </c>
    </row>
    <row r="453" spans="1:8" x14ac:dyDescent="0.25">
      <c r="A453" t="s">
        <v>72</v>
      </c>
      <c r="B453" t="s">
        <v>65</v>
      </c>
      <c r="C453">
        <v>27</v>
      </c>
      <c r="D453">
        <v>9.7761549055576324E-2</v>
      </c>
      <c r="E453">
        <v>0.96635085344314575</v>
      </c>
      <c r="F453">
        <v>0.10032395273447037</v>
      </c>
      <c r="G453">
        <v>0.96559572219848633</v>
      </c>
      <c r="H453">
        <v>1.500000013038516E-3</v>
      </c>
    </row>
    <row r="454" spans="1:8" x14ac:dyDescent="0.25">
      <c r="A454" t="s">
        <v>72</v>
      </c>
      <c r="B454" t="s">
        <v>65</v>
      </c>
      <c r="C454">
        <v>28</v>
      </c>
      <c r="D454">
        <v>9.3096546828746796E-2</v>
      </c>
      <c r="E454">
        <v>0.96569746732711792</v>
      </c>
      <c r="F454">
        <v>0.10149397701025009</v>
      </c>
      <c r="G454">
        <v>0.96331995725631714</v>
      </c>
      <c r="H454">
        <v>1.500000013038516E-3</v>
      </c>
    </row>
    <row r="455" spans="1:8" x14ac:dyDescent="0.25">
      <c r="A455" t="s">
        <v>72</v>
      </c>
      <c r="B455" t="s">
        <v>65</v>
      </c>
      <c r="C455">
        <v>29</v>
      </c>
      <c r="D455">
        <v>9.3102991580963135E-2</v>
      </c>
      <c r="E455">
        <v>0.96831101179122925</v>
      </c>
      <c r="F455">
        <v>9.7075410187244415E-2</v>
      </c>
      <c r="G455">
        <v>0.96566265821456909</v>
      </c>
    </row>
    <row r="456" spans="1:8" x14ac:dyDescent="0.25">
      <c r="A456" t="s">
        <v>72</v>
      </c>
      <c r="B456" t="s">
        <v>66</v>
      </c>
      <c r="C456">
        <v>0</v>
      </c>
      <c r="D456">
        <v>0.96894127130508423</v>
      </c>
      <c r="E456">
        <v>0.6278994083404541</v>
      </c>
      <c r="F456">
        <v>1.4734715223312378</v>
      </c>
      <c r="G456">
        <v>0.56352072954177856</v>
      </c>
      <c r="H456">
        <v>1.4999999664723873E-2</v>
      </c>
    </row>
    <row r="457" spans="1:8" x14ac:dyDescent="0.25">
      <c r="A457" t="s">
        <v>72</v>
      </c>
      <c r="B457" t="s">
        <v>66</v>
      </c>
      <c r="C457">
        <v>1</v>
      </c>
      <c r="D457">
        <v>0.60112285614013672</v>
      </c>
      <c r="E457">
        <v>0.79647171497344971</v>
      </c>
      <c r="F457">
        <v>0.74350512027740479</v>
      </c>
      <c r="G457">
        <v>0.73293173313140869</v>
      </c>
      <c r="H457">
        <v>1.4999999664723873E-2</v>
      </c>
    </row>
    <row r="458" spans="1:8" x14ac:dyDescent="0.25">
      <c r="A458" t="s">
        <v>72</v>
      </c>
      <c r="B458" t="s">
        <v>66</v>
      </c>
      <c r="C458">
        <v>2</v>
      </c>
      <c r="D458">
        <v>0.84684723615646362</v>
      </c>
      <c r="E458">
        <v>0.70957201719284058</v>
      </c>
      <c r="F458">
        <v>0.60056078433990479</v>
      </c>
      <c r="G458">
        <v>0.78694778680801392</v>
      </c>
      <c r="H458">
        <v>1.4999999664723873E-2</v>
      </c>
    </row>
    <row r="459" spans="1:8" x14ac:dyDescent="0.25">
      <c r="A459" t="s">
        <v>72</v>
      </c>
      <c r="B459" t="s">
        <v>66</v>
      </c>
      <c r="C459">
        <v>3</v>
      </c>
      <c r="D459">
        <v>0.38075315952301025</v>
      </c>
      <c r="E459">
        <v>0.86834365129470825</v>
      </c>
      <c r="F459">
        <v>0.49747705459594727</v>
      </c>
      <c r="G459">
        <v>0.82423025369644165</v>
      </c>
      <c r="H459">
        <v>1.4999999664723873E-2</v>
      </c>
    </row>
    <row r="460" spans="1:8" x14ac:dyDescent="0.25">
      <c r="A460" t="s">
        <v>72</v>
      </c>
      <c r="B460" t="s">
        <v>66</v>
      </c>
      <c r="C460">
        <v>4</v>
      </c>
      <c r="D460">
        <v>0.50798535346984863</v>
      </c>
      <c r="E460">
        <v>0.82358705997467041</v>
      </c>
      <c r="F460">
        <v>0.41693371534347534</v>
      </c>
      <c r="G460">
        <v>0.85448461771011353</v>
      </c>
      <c r="H460">
        <v>1.4999999664723873E-2</v>
      </c>
    </row>
    <row r="461" spans="1:8" x14ac:dyDescent="0.25">
      <c r="A461" t="s">
        <v>72</v>
      </c>
      <c r="B461" t="s">
        <v>66</v>
      </c>
      <c r="C461">
        <v>5</v>
      </c>
      <c r="D461">
        <v>0.3252735435962677</v>
      </c>
      <c r="E461">
        <v>0.89937931299209595</v>
      </c>
      <c r="F461">
        <v>0.36277344822883606</v>
      </c>
      <c r="G461">
        <v>0.87516731023788452</v>
      </c>
      <c r="H461">
        <v>1.4999999664723873E-2</v>
      </c>
    </row>
    <row r="462" spans="1:8" x14ac:dyDescent="0.25">
      <c r="A462" t="s">
        <v>72</v>
      </c>
      <c r="B462" t="s">
        <v>66</v>
      </c>
      <c r="C462">
        <v>6</v>
      </c>
      <c r="D462">
        <v>0.65241622924804688</v>
      </c>
      <c r="E462">
        <v>0.81084614992141724</v>
      </c>
      <c r="F462">
        <v>0.31775501370429993</v>
      </c>
      <c r="G462">
        <v>0.89337348937988281</v>
      </c>
      <c r="H462">
        <v>1.4999999664723873E-2</v>
      </c>
    </row>
    <row r="463" spans="1:8" x14ac:dyDescent="0.25">
      <c r="A463" t="s">
        <v>72</v>
      </c>
      <c r="B463" t="s">
        <v>66</v>
      </c>
      <c r="C463">
        <v>7</v>
      </c>
      <c r="D463">
        <v>0.26512071490287781</v>
      </c>
      <c r="E463">
        <v>0.91310030221939087</v>
      </c>
      <c r="F463">
        <v>0.29266232252120972</v>
      </c>
      <c r="G463">
        <v>0.90073627233505249</v>
      </c>
      <c r="H463">
        <v>1.4999999664723873E-2</v>
      </c>
    </row>
    <row r="464" spans="1:8" x14ac:dyDescent="0.25">
      <c r="A464" t="s">
        <v>72</v>
      </c>
      <c r="B464" t="s">
        <v>66</v>
      </c>
      <c r="C464">
        <v>8</v>
      </c>
      <c r="D464">
        <v>0.45528024435043335</v>
      </c>
      <c r="E464">
        <v>0.86311662197113037</v>
      </c>
      <c r="F464">
        <v>0.26769867539405823</v>
      </c>
      <c r="G464">
        <v>0.9089692234992981</v>
      </c>
      <c r="H464">
        <v>1.4999999664723873E-2</v>
      </c>
    </row>
    <row r="465" spans="1:8" x14ac:dyDescent="0.25">
      <c r="A465" t="s">
        <v>72</v>
      </c>
      <c r="B465" t="s">
        <v>66</v>
      </c>
      <c r="C465">
        <v>9</v>
      </c>
      <c r="D465">
        <v>0.31297513842582703</v>
      </c>
      <c r="E465">
        <v>0.88435149192810059</v>
      </c>
      <c r="F465">
        <v>0.24456468224525452</v>
      </c>
      <c r="G465">
        <v>0.91626507043838501</v>
      </c>
      <c r="H465">
        <v>1.4999999664723873E-2</v>
      </c>
    </row>
    <row r="466" spans="1:8" x14ac:dyDescent="0.25">
      <c r="A466" t="s">
        <v>72</v>
      </c>
      <c r="B466" t="s">
        <v>66</v>
      </c>
      <c r="C466">
        <v>10</v>
      </c>
      <c r="D466">
        <v>0.35789692401885986</v>
      </c>
      <c r="E466">
        <v>0.87226396799087524</v>
      </c>
      <c r="F466">
        <v>0.23719456791877747</v>
      </c>
      <c r="G466">
        <v>0.92014724016189575</v>
      </c>
      <c r="H466">
        <v>1.4999999664723873E-2</v>
      </c>
    </row>
    <row r="467" spans="1:8" x14ac:dyDescent="0.25">
      <c r="A467" t="s">
        <v>72</v>
      </c>
      <c r="B467" t="s">
        <v>66</v>
      </c>
      <c r="C467">
        <v>11</v>
      </c>
      <c r="D467">
        <v>0.17403872311115265</v>
      </c>
      <c r="E467">
        <v>0.94250243902206421</v>
      </c>
      <c r="F467">
        <v>0.21148055791854858</v>
      </c>
      <c r="G467">
        <v>0.92777776718139648</v>
      </c>
      <c r="H467">
        <v>1.500000013038516E-3</v>
      </c>
    </row>
    <row r="468" spans="1:8" x14ac:dyDescent="0.25">
      <c r="A468" t="s">
        <v>72</v>
      </c>
      <c r="B468" t="s">
        <v>66</v>
      </c>
      <c r="C468">
        <v>12</v>
      </c>
      <c r="D468">
        <v>0.17378382384777069</v>
      </c>
      <c r="E468">
        <v>0.94446259737014771</v>
      </c>
      <c r="F468">
        <v>0.16909372806549072</v>
      </c>
      <c r="G468">
        <v>0.94149935245513916</v>
      </c>
      <c r="H468">
        <v>1.500000013038516E-3</v>
      </c>
    </row>
    <row r="469" spans="1:8" x14ac:dyDescent="0.25">
      <c r="A469" t="s">
        <v>72</v>
      </c>
      <c r="B469" t="s">
        <v>66</v>
      </c>
      <c r="C469">
        <v>13</v>
      </c>
      <c r="D469">
        <v>0.19103190302848816</v>
      </c>
      <c r="E469">
        <v>0.93988895416259766</v>
      </c>
      <c r="F469">
        <v>0.15685811638832092</v>
      </c>
      <c r="G469">
        <v>0.94732260704040527</v>
      </c>
      <c r="H469">
        <v>1.500000013038516E-3</v>
      </c>
    </row>
    <row r="470" spans="1:8" x14ac:dyDescent="0.25">
      <c r="A470" t="s">
        <v>72</v>
      </c>
      <c r="B470" t="s">
        <v>66</v>
      </c>
      <c r="C470">
        <v>14</v>
      </c>
      <c r="D470">
        <v>0.17101535201072693</v>
      </c>
      <c r="E470">
        <v>0.94282913208007813</v>
      </c>
      <c r="F470">
        <v>0.15212678909301758</v>
      </c>
      <c r="G470">
        <v>0.94919681549072266</v>
      </c>
      <c r="H470">
        <v>1.500000013038516E-3</v>
      </c>
    </row>
    <row r="471" spans="1:8" x14ac:dyDescent="0.25">
      <c r="A471" t="s">
        <v>72</v>
      </c>
      <c r="B471" t="s">
        <v>66</v>
      </c>
      <c r="C471">
        <v>15</v>
      </c>
      <c r="D471">
        <v>0.16529515385627747</v>
      </c>
      <c r="E471">
        <v>0.94609606266021729</v>
      </c>
      <c r="F471">
        <v>0.15277759730815887</v>
      </c>
      <c r="G471">
        <v>0.94759035110473633</v>
      </c>
      <c r="H471">
        <v>1.500000013038516E-3</v>
      </c>
    </row>
    <row r="472" spans="1:8" x14ac:dyDescent="0.25">
      <c r="A472" t="s">
        <v>72</v>
      </c>
      <c r="B472" t="s">
        <v>66</v>
      </c>
      <c r="C472">
        <v>16</v>
      </c>
      <c r="D472">
        <v>0.16403372585773468</v>
      </c>
      <c r="E472">
        <v>0.94707614183425903</v>
      </c>
      <c r="F472">
        <v>0.14610596001148224</v>
      </c>
      <c r="G472">
        <v>0.95013386011123657</v>
      </c>
      <c r="H472">
        <v>1.500000013038516E-3</v>
      </c>
    </row>
    <row r="473" spans="1:8" x14ac:dyDescent="0.25">
      <c r="A473" t="s">
        <v>72</v>
      </c>
      <c r="B473" t="s">
        <v>66</v>
      </c>
      <c r="C473">
        <v>17</v>
      </c>
      <c r="D473">
        <v>0.15744131803512573</v>
      </c>
      <c r="E473">
        <v>0.95066970586776733</v>
      </c>
      <c r="F473">
        <v>0.14231820404529572</v>
      </c>
      <c r="G473">
        <v>0.94933062791824341</v>
      </c>
      <c r="H473">
        <v>1.500000013038516E-3</v>
      </c>
    </row>
    <row r="474" spans="1:8" x14ac:dyDescent="0.25">
      <c r="A474" t="s">
        <v>72</v>
      </c>
      <c r="B474" t="s">
        <v>66</v>
      </c>
      <c r="C474">
        <v>18</v>
      </c>
      <c r="D474">
        <v>0.16352948546409607</v>
      </c>
      <c r="E474">
        <v>0.94511598348617554</v>
      </c>
      <c r="F474">
        <v>0.14596819877624512</v>
      </c>
      <c r="G474">
        <v>0.95040160417556763</v>
      </c>
      <c r="H474">
        <v>1.500000013038516E-3</v>
      </c>
    </row>
    <row r="475" spans="1:8" x14ac:dyDescent="0.25">
      <c r="A475" t="s">
        <v>72</v>
      </c>
      <c r="B475" t="s">
        <v>66</v>
      </c>
      <c r="C475">
        <v>19</v>
      </c>
      <c r="D475">
        <v>0.15554565191268921</v>
      </c>
      <c r="E475">
        <v>0.9500163197517395</v>
      </c>
      <c r="F475">
        <v>0.14056077599525452</v>
      </c>
      <c r="G475">
        <v>0.94852745532989502</v>
      </c>
      <c r="H475">
        <v>1.500000013038516E-3</v>
      </c>
    </row>
    <row r="476" spans="1:8" x14ac:dyDescent="0.25">
      <c r="A476" t="s">
        <v>72</v>
      </c>
      <c r="B476" t="s">
        <v>66</v>
      </c>
      <c r="C476">
        <v>20</v>
      </c>
      <c r="D476">
        <v>0.16871465742588043</v>
      </c>
      <c r="E476">
        <v>0.94446259737014771</v>
      </c>
      <c r="F476">
        <v>0.13865582644939423</v>
      </c>
      <c r="G476">
        <v>0.95254349708557129</v>
      </c>
      <c r="H476">
        <v>1.500000013038516E-3</v>
      </c>
    </row>
    <row r="477" spans="1:8" x14ac:dyDescent="0.25">
      <c r="A477" t="s">
        <v>72</v>
      </c>
      <c r="B477" t="s">
        <v>66</v>
      </c>
      <c r="C477">
        <v>21</v>
      </c>
      <c r="D477">
        <v>0.15276078879833221</v>
      </c>
      <c r="E477">
        <v>0.951976478099823</v>
      </c>
      <c r="F477">
        <v>0.13814754784107208</v>
      </c>
      <c r="G477">
        <v>0.95301204919815063</v>
      </c>
      <c r="H477">
        <v>1.500000071246177E-4</v>
      </c>
    </row>
    <row r="478" spans="1:8" x14ac:dyDescent="0.25">
      <c r="A478" t="s">
        <v>72</v>
      </c>
      <c r="B478" t="s">
        <v>66</v>
      </c>
      <c r="C478">
        <v>22</v>
      </c>
      <c r="D478">
        <v>0.15111833810806274</v>
      </c>
      <c r="E478">
        <v>0.95230317115783691</v>
      </c>
      <c r="F478">
        <v>0.13164499402046204</v>
      </c>
      <c r="G478">
        <v>0.95522087812423706</v>
      </c>
      <c r="H478">
        <v>1.500000071246177E-4</v>
      </c>
    </row>
    <row r="479" spans="1:8" x14ac:dyDescent="0.25">
      <c r="A479" t="s">
        <v>72</v>
      </c>
      <c r="B479" t="s">
        <v>66</v>
      </c>
      <c r="C479">
        <v>23</v>
      </c>
      <c r="D479">
        <v>0.15063697099685669</v>
      </c>
      <c r="E479">
        <v>0.95262986421585083</v>
      </c>
      <c r="F479">
        <v>0.13180571794509888</v>
      </c>
      <c r="G479">
        <v>0.95555555820465088</v>
      </c>
      <c r="H479">
        <v>1.500000071246177E-4</v>
      </c>
    </row>
    <row r="480" spans="1:8" x14ac:dyDescent="0.25">
      <c r="A480" t="s">
        <v>72</v>
      </c>
      <c r="B480" t="s">
        <v>66</v>
      </c>
      <c r="C480">
        <v>24</v>
      </c>
      <c r="D480">
        <v>0.15055488049983978</v>
      </c>
      <c r="E480">
        <v>0.95262986421585083</v>
      </c>
      <c r="F480">
        <v>0.131999671459198</v>
      </c>
      <c r="G480">
        <v>0.95468538999557495</v>
      </c>
      <c r="H480">
        <v>1.500000071246177E-4</v>
      </c>
    </row>
    <row r="481" spans="1:8" x14ac:dyDescent="0.25">
      <c r="A481" t="s">
        <v>72</v>
      </c>
      <c r="B481" t="s">
        <v>66</v>
      </c>
      <c r="C481">
        <v>25</v>
      </c>
      <c r="D481">
        <v>0.14932103455066681</v>
      </c>
      <c r="E481">
        <v>0.95132309198379517</v>
      </c>
      <c r="F481">
        <v>0.12884059548377991</v>
      </c>
      <c r="G481">
        <v>0.95522087812423706</v>
      </c>
      <c r="H481">
        <v>1.500000071246177E-4</v>
      </c>
    </row>
    <row r="482" spans="1:8" x14ac:dyDescent="0.25">
      <c r="A482" t="s">
        <v>72</v>
      </c>
      <c r="B482" t="s">
        <v>66</v>
      </c>
      <c r="C482">
        <v>26</v>
      </c>
      <c r="D482">
        <v>0.14902235567569733</v>
      </c>
      <c r="E482">
        <v>0.95295655727386475</v>
      </c>
      <c r="F482">
        <v>0.12944348156452179</v>
      </c>
      <c r="G482">
        <v>0.95481926202774048</v>
      </c>
      <c r="H482">
        <v>1.500000071246177E-4</v>
      </c>
    </row>
    <row r="483" spans="1:8" x14ac:dyDescent="0.25">
      <c r="A483" t="s">
        <v>72</v>
      </c>
      <c r="B483" t="s">
        <v>66</v>
      </c>
      <c r="C483">
        <v>27</v>
      </c>
      <c r="D483">
        <v>0.14767535030841827</v>
      </c>
      <c r="E483">
        <v>0.95262986421585083</v>
      </c>
      <c r="F483">
        <v>0.12789627909660339</v>
      </c>
      <c r="G483">
        <v>0.95468538999557495</v>
      </c>
      <c r="H483">
        <v>1.500000071246177E-4</v>
      </c>
    </row>
    <row r="484" spans="1:8" x14ac:dyDescent="0.25">
      <c r="A484" t="s">
        <v>72</v>
      </c>
      <c r="B484" t="s">
        <v>66</v>
      </c>
      <c r="C484">
        <v>28</v>
      </c>
      <c r="D484">
        <v>0.14791463315486908</v>
      </c>
      <c r="E484">
        <v>0.95262986421585083</v>
      </c>
      <c r="F484">
        <v>0.12972316145896912</v>
      </c>
      <c r="G484">
        <v>0.95455151796340942</v>
      </c>
      <c r="H484">
        <v>1.500000071246177E-4</v>
      </c>
    </row>
    <row r="485" spans="1:8" x14ac:dyDescent="0.25">
      <c r="A485" t="s">
        <v>72</v>
      </c>
      <c r="B485" t="s">
        <v>66</v>
      </c>
      <c r="C485">
        <v>29</v>
      </c>
      <c r="D485">
        <v>0.14683139324188232</v>
      </c>
      <c r="E485">
        <v>0.95295655727386475</v>
      </c>
      <c r="F485">
        <v>0.12793967127799988</v>
      </c>
      <c r="G485">
        <v>0.95495313405990601</v>
      </c>
    </row>
    <row r="486" spans="1:8" x14ac:dyDescent="0.25">
      <c r="A486" t="s">
        <v>72</v>
      </c>
      <c r="B486" t="s">
        <v>67</v>
      </c>
      <c r="C486">
        <v>0</v>
      </c>
      <c r="D486">
        <v>0.54382020235061646</v>
      </c>
      <c r="E486">
        <v>0.82097351551055908</v>
      </c>
      <c r="F486">
        <v>1.2003934383392334</v>
      </c>
      <c r="G486">
        <v>0.68587684631347656</v>
      </c>
      <c r="H486">
        <v>1.4999999664723873E-2</v>
      </c>
    </row>
    <row r="487" spans="1:8" x14ac:dyDescent="0.25">
      <c r="A487" t="s">
        <v>72</v>
      </c>
      <c r="B487" t="s">
        <v>67</v>
      </c>
      <c r="C487">
        <v>1</v>
      </c>
      <c r="D487">
        <v>0.59796988964080811</v>
      </c>
      <c r="E487">
        <v>0.82064682245254517</v>
      </c>
      <c r="F487">
        <v>0.51243394613265991</v>
      </c>
      <c r="G487">
        <v>0.81927710771560669</v>
      </c>
      <c r="H487">
        <v>1.4999999664723873E-2</v>
      </c>
    </row>
    <row r="488" spans="1:8" x14ac:dyDescent="0.25">
      <c r="A488" t="s">
        <v>72</v>
      </c>
      <c r="B488" t="s">
        <v>67</v>
      </c>
      <c r="C488">
        <v>2</v>
      </c>
      <c r="D488">
        <v>0.67533713579177856</v>
      </c>
      <c r="E488">
        <v>0.76608949899673462</v>
      </c>
      <c r="F488">
        <v>0.41793364286422729</v>
      </c>
      <c r="G488">
        <v>0.85381525754928589</v>
      </c>
      <c r="H488">
        <v>1.4999999664723873E-2</v>
      </c>
    </row>
    <row r="489" spans="1:8" x14ac:dyDescent="0.25">
      <c r="A489" t="s">
        <v>72</v>
      </c>
      <c r="B489" t="s">
        <v>67</v>
      </c>
      <c r="C489">
        <v>3</v>
      </c>
      <c r="D489">
        <v>1.0500434637069702</v>
      </c>
      <c r="E489">
        <v>0.72492647171020508</v>
      </c>
      <c r="F489">
        <v>0.3609166145324707</v>
      </c>
      <c r="G489">
        <v>0.87423026561737061</v>
      </c>
      <c r="H489">
        <v>1.4999999664723873E-2</v>
      </c>
    </row>
    <row r="490" spans="1:8" x14ac:dyDescent="0.25">
      <c r="A490" t="s">
        <v>72</v>
      </c>
      <c r="B490" t="s">
        <v>67</v>
      </c>
      <c r="C490">
        <v>4</v>
      </c>
      <c r="D490">
        <v>0.23440694808959961</v>
      </c>
      <c r="E490">
        <v>0.92159426212310791</v>
      </c>
      <c r="F490">
        <v>0.29886505007743835</v>
      </c>
      <c r="G490">
        <v>0.89899599552154541</v>
      </c>
      <c r="H490">
        <v>1.500000013038516E-3</v>
      </c>
    </row>
    <row r="491" spans="1:8" x14ac:dyDescent="0.25">
      <c r="A491" t="s">
        <v>72</v>
      </c>
      <c r="B491" t="s">
        <v>67</v>
      </c>
      <c r="C491">
        <v>5</v>
      </c>
      <c r="D491">
        <v>0.22603988647460938</v>
      </c>
      <c r="E491">
        <v>0.9193074107170105</v>
      </c>
      <c r="F491">
        <v>0.24609847366809845</v>
      </c>
      <c r="G491">
        <v>0.91271752119064331</v>
      </c>
      <c r="H491">
        <v>1.500000013038516E-3</v>
      </c>
    </row>
    <row r="492" spans="1:8" x14ac:dyDescent="0.25">
      <c r="A492" t="s">
        <v>72</v>
      </c>
      <c r="B492" t="s">
        <v>67</v>
      </c>
      <c r="C492">
        <v>6</v>
      </c>
      <c r="D492">
        <v>0.21770220994949341</v>
      </c>
      <c r="E492">
        <v>0.92224764823913574</v>
      </c>
      <c r="F492">
        <v>0.23042099177837372</v>
      </c>
      <c r="G492">
        <v>0.91813921928405762</v>
      </c>
      <c r="H492">
        <v>1.500000013038516E-3</v>
      </c>
    </row>
    <row r="493" spans="1:8" x14ac:dyDescent="0.25">
      <c r="A493" t="s">
        <v>72</v>
      </c>
      <c r="B493" t="s">
        <v>67</v>
      </c>
      <c r="C493">
        <v>7</v>
      </c>
      <c r="D493">
        <v>0.20492672920227051</v>
      </c>
      <c r="E493">
        <v>0.92649459838867188</v>
      </c>
      <c r="F493">
        <v>0.22428707778453827</v>
      </c>
      <c r="G493">
        <v>0.92195451259613037</v>
      </c>
      <c r="H493">
        <v>1.500000013038516E-3</v>
      </c>
    </row>
    <row r="494" spans="1:8" x14ac:dyDescent="0.25">
      <c r="A494" t="s">
        <v>72</v>
      </c>
      <c r="B494" t="s">
        <v>67</v>
      </c>
      <c r="C494">
        <v>8</v>
      </c>
      <c r="D494">
        <v>0.20600980520248413</v>
      </c>
      <c r="E494">
        <v>0.92453444004058838</v>
      </c>
      <c r="F494">
        <v>0.22030796110630035</v>
      </c>
      <c r="G494">
        <v>0.92289155721664429</v>
      </c>
      <c r="H494">
        <v>1.500000013038516E-3</v>
      </c>
    </row>
    <row r="495" spans="1:8" x14ac:dyDescent="0.25">
      <c r="A495" t="s">
        <v>72</v>
      </c>
      <c r="B495" t="s">
        <v>67</v>
      </c>
      <c r="C495">
        <v>9</v>
      </c>
      <c r="D495">
        <v>0.19582879543304443</v>
      </c>
      <c r="E495">
        <v>0.92714798450469971</v>
      </c>
      <c r="F495">
        <v>0.21079277992248535</v>
      </c>
      <c r="G495">
        <v>0.92637217044830322</v>
      </c>
      <c r="H495">
        <v>1.500000013038516E-3</v>
      </c>
    </row>
    <row r="496" spans="1:8" x14ac:dyDescent="0.25">
      <c r="A496" t="s">
        <v>72</v>
      </c>
      <c r="B496" t="s">
        <v>67</v>
      </c>
      <c r="C496">
        <v>10</v>
      </c>
      <c r="D496">
        <v>0.27620500326156616</v>
      </c>
      <c r="E496">
        <v>0.90787327289581299</v>
      </c>
      <c r="F496">
        <v>0.20174811780452728</v>
      </c>
      <c r="G496">
        <v>0.93012046813964844</v>
      </c>
      <c r="H496">
        <v>1.500000013038516E-3</v>
      </c>
    </row>
    <row r="497" spans="1:8" x14ac:dyDescent="0.25">
      <c r="A497" t="s">
        <v>72</v>
      </c>
      <c r="B497" t="s">
        <v>67</v>
      </c>
      <c r="C497">
        <v>11</v>
      </c>
      <c r="D497">
        <v>0.22161892056465149</v>
      </c>
      <c r="E497">
        <v>0.9291081428527832</v>
      </c>
      <c r="F497">
        <v>0.199614018201828</v>
      </c>
      <c r="G497">
        <v>0.93032127618789673</v>
      </c>
      <c r="H497">
        <v>1.500000013038516E-3</v>
      </c>
    </row>
    <row r="498" spans="1:8" x14ac:dyDescent="0.25">
      <c r="A498" t="s">
        <v>72</v>
      </c>
      <c r="B498" t="s">
        <v>67</v>
      </c>
      <c r="C498">
        <v>12</v>
      </c>
      <c r="D498">
        <v>0.22131173312664032</v>
      </c>
      <c r="E498">
        <v>0.92518782615661621</v>
      </c>
      <c r="F498">
        <v>0.19403520226478577</v>
      </c>
      <c r="G498">
        <v>0.93232929706573486</v>
      </c>
      <c r="H498">
        <v>1.500000013038516E-3</v>
      </c>
    </row>
    <row r="499" spans="1:8" x14ac:dyDescent="0.25">
      <c r="A499" t="s">
        <v>72</v>
      </c>
      <c r="B499" t="s">
        <v>67</v>
      </c>
      <c r="C499">
        <v>13</v>
      </c>
      <c r="D499">
        <v>0.19978155195713043</v>
      </c>
      <c r="E499">
        <v>0.92780137062072754</v>
      </c>
      <c r="F499">
        <v>0.19018657505512238</v>
      </c>
      <c r="G499">
        <v>0.93099063634872437</v>
      </c>
      <c r="H499">
        <v>1.500000013038516E-3</v>
      </c>
    </row>
    <row r="500" spans="1:8" x14ac:dyDescent="0.25">
      <c r="A500" t="s">
        <v>72</v>
      </c>
      <c r="B500" t="s">
        <v>67</v>
      </c>
      <c r="C500">
        <v>14</v>
      </c>
      <c r="D500">
        <v>0.21211743354797363</v>
      </c>
      <c r="E500">
        <v>0.9193074107170105</v>
      </c>
      <c r="F500">
        <v>0.1834772527217865</v>
      </c>
      <c r="G500">
        <v>0.93400269746780396</v>
      </c>
      <c r="H500">
        <v>1.500000013038516E-3</v>
      </c>
    </row>
    <row r="501" spans="1:8" x14ac:dyDescent="0.25">
      <c r="A501" t="s">
        <v>72</v>
      </c>
      <c r="B501" t="s">
        <v>67</v>
      </c>
      <c r="C501">
        <v>15</v>
      </c>
      <c r="D501">
        <v>0.17102119326591492</v>
      </c>
      <c r="E501">
        <v>0.93890887498855591</v>
      </c>
      <c r="F501">
        <v>0.18275463581085205</v>
      </c>
      <c r="G501">
        <v>0.93627846240997314</v>
      </c>
      <c r="H501">
        <v>1.500000071246177E-4</v>
      </c>
    </row>
    <row r="502" spans="1:8" x14ac:dyDescent="0.25">
      <c r="A502" t="s">
        <v>72</v>
      </c>
      <c r="B502" t="s">
        <v>67</v>
      </c>
      <c r="C502">
        <v>16</v>
      </c>
      <c r="D502">
        <v>0.16920770704746246</v>
      </c>
      <c r="E502">
        <v>0.93760210275650024</v>
      </c>
      <c r="F502">
        <v>0.17253683507442474</v>
      </c>
      <c r="G502">
        <v>0.93922358751296997</v>
      </c>
      <c r="H502">
        <v>1.500000071246177E-4</v>
      </c>
    </row>
    <row r="503" spans="1:8" x14ac:dyDescent="0.25">
      <c r="A503" t="s">
        <v>72</v>
      </c>
      <c r="B503" t="s">
        <v>67</v>
      </c>
      <c r="C503">
        <v>17</v>
      </c>
      <c r="D503">
        <v>0.17420917749404907</v>
      </c>
      <c r="E503">
        <v>0.93629533052444458</v>
      </c>
      <c r="F503">
        <v>0.17044536769390106</v>
      </c>
      <c r="G503">
        <v>0.93868809938430786</v>
      </c>
      <c r="H503">
        <v>1.500000071246177E-4</v>
      </c>
    </row>
    <row r="504" spans="1:8" x14ac:dyDescent="0.25">
      <c r="A504" t="s">
        <v>72</v>
      </c>
      <c r="B504" t="s">
        <v>67</v>
      </c>
      <c r="C504">
        <v>18</v>
      </c>
      <c r="D504">
        <v>0.16651169955730438</v>
      </c>
      <c r="E504">
        <v>0.93825548887252808</v>
      </c>
      <c r="F504">
        <v>0.16863325238227844</v>
      </c>
      <c r="G504">
        <v>0.94123160839080811</v>
      </c>
      <c r="H504">
        <v>1.500000071246177E-4</v>
      </c>
    </row>
    <row r="505" spans="1:8" x14ac:dyDescent="0.25">
      <c r="A505" t="s">
        <v>72</v>
      </c>
      <c r="B505" t="s">
        <v>67</v>
      </c>
      <c r="C505">
        <v>19</v>
      </c>
      <c r="D505">
        <v>0.16750690340995789</v>
      </c>
      <c r="E505">
        <v>0.93694871664047241</v>
      </c>
      <c r="F505">
        <v>0.16837237775325775</v>
      </c>
      <c r="G505">
        <v>0.93915665149688721</v>
      </c>
      <c r="H505">
        <v>9.9999997473787516E-5</v>
      </c>
    </row>
    <row r="506" spans="1:8" x14ac:dyDescent="0.25">
      <c r="A506" t="s">
        <v>72</v>
      </c>
      <c r="B506" t="s">
        <v>67</v>
      </c>
      <c r="C506">
        <v>20</v>
      </c>
      <c r="D506">
        <v>0.16594089567661285</v>
      </c>
      <c r="E506">
        <v>0.93988895416259766</v>
      </c>
      <c r="F506">
        <v>0.16900727152824402</v>
      </c>
      <c r="G506">
        <v>0.94082999229431152</v>
      </c>
      <c r="H506">
        <v>9.9999997473787516E-5</v>
      </c>
    </row>
    <row r="507" spans="1:8" x14ac:dyDescent="0.25">
      <c r="A507" t="s">
        <v>72</v>
      </c>
      <c r="B507" t="s">
        <v>67</v>
      </c>
      <c r="C507">
        <v>21</v>
      </c>
      <c r="D507">
        <v>0.16653648018836975</v>
      </c>
      <c r="E507">
        <v>0.9402155876159668</v>
      </c>
      <c r="F507">
        <v>0.16598044335842133</v>
      </c>
      <c r="G507">
        <v>0.94149935245513916</v>
      </c>
      <c r="H507">
        <v>9.9999997473787516E-5</v>
      </c>
    </row>
    <row r="508" spans="1:8" x14ac:dyDescent="0.25">
      <c r="A508" t="s">
        <v>72</v>
      </c>
      <c r="B508" t="s">
        <v>67</v>
      </c>
      <c r="C508">
        <v>22</v>
      </c>
      <c r="D508">
        <v>0.16302260756492615</v>
      </c>
      <c r="E508">
        <v>0.94054228067398071</v>
      </c>
      <c r="F508">
        <v>0.16711613535881042</v>
      </c>
      <c r="G508">
        <v>0.94016063213348389</v>
      </c>
      <c r="H508">
        <v>9.9999997473787516E-5</v>
      </c>
    </row>
    <row r="509" spans="1:8" x14ac:dyDescent="0.25">
      <c r="A509" t="s">
        <v>72</v>
      </c>
      <c r="B509" t="s">
        <v>67</v>
      </c>
      <c r="C509">
        <v>23</v>
      </c>
      <c r="D509">
        <v>0.16402712464332581</v>
      </c>
      <c r="E509">
        <v>0.93890887498855591</v>
      </c>
      <c r="F509">
        <v>0.16682018339633942</v>
      </c>
      <c r="G509">
        <v>0.94096386432647705</v>
      </c>
      <c r="H509">
        <v>9.9999997473787516E-5</v>
      </c>
    </row>
    <row r="510" spans="1:8" x14ac:dyDescent="0.25">
      <c r="A510" t="s">
        <v>72</v>
      </c>
      <c r="B510" t="s">
        <v>67</v>
      </c>
      <c r="C510">
        <v>24</v>
      </c>
      <c r="D510">
        <v>0.16255593299865723</v>
      </c>
      <c r="E510">
        <v>0.94119566679000854</v>
      </c>
      <c r="F510">
        <v>0.16802451014518738</v>
      </c>
      <c r="G510">
        <v>0.93855422735214233</v>
      </c>
      <c r="H510">
        <v>9.9999997473787516E-5</v>
      </c>
    </row>
    <row r="511" spans="1:8" x14ac:dyDescent="0.25">
      <c r="A511" t="s">
        <v>72</v>
      </c>
      <c r="B511" t="s">
        <v>67</v>
      </c>
      <c r="C511">
        <v>25</v>
      </c>
      <c r="D511">
        <v>0.16265460848808289</v>
      </c>
      <c r="E511">
        <v>0.93956226110458374</v>
      </c>
      <c r="F511">
        <v>0.16475702822208405</v>
      </c>
      <c r="G511">
        <v>0.94263720512390137</v>
      </c>
      <c r="H511">
        <v>9.9999997473787516E-5</v>
      </c>
    </row>
    <row r="512" spans="1:8" x14ac:dyDescent="0.25">
      <c r="A512" t="s">
        <v>72</v>
      </c>
      <c r="B512" t="s">
        <v>67</v>
      </c>
      <c r="C512">
        <v>26</v>
      </c>
      <c r="D512">
        <v>0.16123640537261963</v>
      </c>
      <c r="E512">
        <v>0.94217574596405029</v>
      </c>
      <c r="F512">
        <v>0.16701164841651917</v>
      </c>
      <c r="G512">
        <v>0.94163322448730469</v>
      </c>
      <c r="H512">
        <v>9.9999997473787516E-5</v>
      </c>
    </row>
    <row r="513" spans="1:8" x14ac:dyDescent="0.25">
      <c r="A513" t="s">
        <v>72</v>
      </c>
      <c r="B513" t="s">
        <v>67</v>
      </c>
      <c r="C513">
        <v>27</v>
      </c>
      <c r="D513">
        <v>0.15927544236183167</v>
      </c>
      <c r="E513">
        <v>0.94282913208007813</v>
      </c>
      <c r="F513">
        <v>0.16583146154880524</v>
      </c>
      <c r="G513">
        <v>0.94109773635864258</v>
      </c>
      <c r="H513">
        <v>9.9999997473787516E-5</v>
      </c>
    </row>
    <row r="514" spans="1:8" x14ac:dyDescent="0.25">
      <c r="A514" t="s">
        <v>72</v>
      </c>
      <c r="B514" t="s">
        <v>67</v>
      </c>
      <c r="C514">
        <v>28</v>
      </c>
      <c r="D514">
        <v>0.1628238707780838</v>
      </c>
      <c r="E514">
        <v>0.93923556804656982</v>
      </c>
      <c r="F514">
        <v>0.16847637295722961</v>
      </c>
      <c r="G514">
        <v>0.94103080034255981</v>
      </c>
      <c r="H514">
        <v>9.9999997473787516E-5</v>
      </c>
    </row>
    <row r="515" spans="1:8" x14ac:dyDescent="0.25">
      <c r="A515" t="s">
        <v>72</v>
      </c>
      <c r="B515" t="s">
        <v>67</v>
      </c>
      <c r="C515">
        <v>29</v>
      </c>
      <c r="D515">
        <v>0.16288590431213379</v>
      </c>
      <c r="E515">
        <v>0.94086897373199463</v>
      </c>
      <c r="F515">
        <v>0.16243775188922882</v>
      </c>
      <c r="G515">
        <v>0.94451135396957397</v>
      </c>
    </row>
    <row r="516" spans="1:8" x14ac:dyDescent="0.25">
      <c r="A516" t="s">
        <v>72</v>
      </c>
      <c r="B516" t="s">
        <v>68</v>
      </c>
      <c r="C516">
        <v>0</v>
      </c>
      <c r="D516">
        <v>1.2328389883041382</v>
      </c>
      <c r="E516">
        <v>0.64750081300735474</v>
      </c>
      <c r="F516">
        <v>1.1300325393676758</v>
      </c>
      <c r="G516">
        <v>0.6801874041557312</v>
      </c>
      <c r="H516">
        <v>1.4999999664723873E-2</v>
      </c>
    </row>
    <row r="517" spans="1:8" x14ac:dyDescent="0.25">
      <c r="A517" t="s">
        <v>72</v>
      </c>
      <c r="B517" t="s">
        <v>68</v>
      </c>
      <c r="C517">
        <v>1</v>
      </c>
      <c r="D517">
        <v>1.0596970319747925</v>
      </c>
      <c r="E517">
        <v>0.66154849529266357</v>
      </c>
      <c r="F517">
        <v>0.56456553936004639</v>
      </c>
      <c r="G517">
        <v>0.80113786458969116</v>
      </c>
      <c r="H517">
        <v>1.4999999664723873E-2</v>
      </c>
    </row>
    <row r="518" spans="1:8" x14ac:dyDescent="0.25">
      <c r="A518" t="s">
        <v>72</v>
      </c>
      <c r="B518" t="s">
        <v>68</v>
      </c>
      <c r="C518">
        <v>2</v>
      </c>
      <c r="D518">
        <v>0.44240650534629822</v>
      </c>
      <c r="E518">
        <v>0.86115646362304688</v>
      </c>
      <c r="F518">
        <v>0.43358951807022095</v>
      </c>
      <c r="G518">
        <v>0.84772425889968872</v>
      </c>
      <c r="H518">
        <v>1.4999999664723873E-2</v>
      </c>
    </row>
    <row r="519" spans="1:8" x14ac:dyDescent="0.25">
      <c r="A519" t="s">
        <v>72</v>
      </c>
      <c r="B519" t="s">
        <v>68</v>
      </c>
      <c r="C519">
        <v>3</v>
      </c>
      <c r="D519">
        <v>0.83611667156219482</v>
      </c>
      <c r="E519">
        <v>0.75759553909301758</v>
      </c>
      <c r="F519">
        <v>0.36609596014022827</v>
      </c>
      <c r="G519">
        <v>0.87684071063995361</v>
      </c>
      <c r="H519">
        <v>1.4999999664723873E-2</v>
      </c>
    </row>
    <row r="520" spans="1:8" x14ac:dyDescent="0.25">
      <c r="A520" t="s">
        <v>72</v>
      </c>
      <c r="B520" t="s">
        <v>68</v>
      </c>
      <c r="C520">
        <v>4</v>
      </c>
      <c r="D520">
        <v>0.2810310423374176</v>
      </c>
      <c r="E520">
        <v>0.90297287702560425</v>
      </c>
      <c r="F520">
        <v>0.30812487006187439</v>
      </c>
      <c r="G520">
        <v>0.89297187328338623</v>
      </c>
      <c r="H520">
        <v>1.4999999664723873E-2</v>
      </c>
    </row>
    <row r="521" spans="1:8" x14ac:dyDescent="0.25">
      <c r="A521" t="s">
        <v>72</v>
      </c>
      <c r="B521" t="s">
        <v>68</v>
      </c>
      <c r="C521">
        <v>5</v>
      </c>
      <c r="D521">
        <v>0.37628281116485596</v>
      </c>
      <c r="E521">
        <v>0.86932373046875</v>
      </c>
      <c r="F521">
        <v>0.27150231599807739</v>
      </c>
      <c r="G521">
        <v>0.90669345855712891</v>
      </c>
      <c r="H521">
        <v>1.4999999664723873E-2</v>
      </c>
    </row>
    <row r="522" spans="1:8" x14ac:dyDescent="0.25">
      <c r="A522" t="s">
        <v>72</v>
      </c>
      <c r="B522" t="s">
        <v>68</v>
      </c>
      <c r="C522">
        <v>6</v>
      </c>
      <c r="D522">
        <v>0.3549041748046875</v>
      </c>
      <c r="E522">
        <v>0.87977784872055054</v>
      </c>
      <c r="F522">
        <v>0.25252449512481689</v>
      </c>
      <c r="G522">
        <v>0.91981256008148193</v>
      </c>
      <c r="H522">
        <v>1.4999999664723873E-2</v>
      </c>
    </row>
    <row r="523" spans="1:8" x14ac:dyDescent="0.25">
      <c r="A523" t="s">
        <v>72</v>
      </c>
      <c r="B523" t="s">
        <v>68</v>
      </c>
      <c r="C523">
        <v>7</v>
      </c>
      <c r="D523">
        <v>0.65849828720092773</v>
      </c>
      <c r="E523">
        <v>0.79745179414749146</v>
      </c>
      <c r="F523">
        <v>0.23022222518920898</v>
      </c>
      <c r="G523">
        <v>0.922690749168396</v>
      </c>
      <c r="H523">
        <v>1.4999999664723873E-2</v>
      </c>
    </row>
    <row r="524" spans="1:8" x14ac:dyDescent="0.25">
      <c r="A524" t="s">
        <v>72</v>
      </c>
      <c r="B524" t="s">
        <v>68</v>
      </c>
      <c r="C524">
        <v>8</v>
      </c>
      <c r="D524">
        <v>0.17139594256877899</v>
      </c>
      <c r="E524">
        <v>0.9366220235824585</v>
      </c>
      <c r="F524">
        <v>0.19496305286884308</v>
      </c>
      <c r="G524">
        <v>0.93447118997573853</v>
      </c>
      <c r="H524">
        <v>1.500000013038516E-3</v>
      </c>
    </row>
    <row r="525" spans="1:8" x14ac:dyDescent="0.25">
      <c r="A525" t="s">
        <v>72</v>
      </c>
      <c r="B525" t="s">
        <v>68</v>
      </c>
      <c r="C525">
        <v>9</v>
      </c>
      <c r="D525">
        <v>0.16184690594673157</v>
      </c>
      <c r="E525">
        <v>0.94511598348617554</v>
      </c>
      <c r="F525">
        <v>0.15785008668899536</v>
      </c>
      <c r="G525">
        <v>0.94825971126556396</v>
      </c>
      <c r="H525">
        <v>1.500000013038516E-3</v>
      </c>
    </row>
    <row r="526" spans="1:8" x14ac:dyDescent="0.25">
      <c r="A526" t="s">
        <v>72</v>
      </c>
      <c r="B526" t="s">
        <v>68</v>
      </c>
      <c r="C526">
        <v>10</v>
      </c>
      <c r="D526">
        <v>0.14425164461135864</v>
      </c>
      <c r="E526">
        <v>0.94544267654418945</v>
      </c>
      <c r="F526">
        <v>0.14918404817581177</v>
      </c>
      <c r="G526">
        <v>0.94966530799865723</v>
      </c>
      <c r="H526">
        <v>1.500000013038516E-3</v>
      </c>
    </row>
    <row r="527" spans="1:8" x14ac:dyDescent="0.25">
      <c r="A527" t="s">
        <v>72</v>
      </c>
      <c r="B527" t="s">
        <v>68</v>
      </c>
      <c r="C527">
        <v>11</v>
      </c>
      <c r="D527">
        <v>0.14231577515602112</v>
      </c>
      <c r="E527">
        <v>0.94936293363571167</v>
      </c>
      <c r="F527">
        <v>0.13993127644062042</v>
      </c>
      <c r="G527">
        <v>0.95461845397949219</v>
      </c>
      <c r="H527">
        <v>1.500000013038516E-3</v>
      </c>
    </row>
    <row r="528" spans="1:8" x14ac:dyDescent="0.25">
      <c r="A528" t="s">
        <v>72</v>
      </c>
      <c r="B528" t="s">
        <v>68</v>
      </c>
      <c r="C528">
        <v>12</v>
      </c>
      <c r="D528">
        <v>0.14983056485652924</v>
      </c>
      <c r="E528">
        <v>0.94315582513809204</v>
      </c>
      <c r="F528">
        <v>0.13639791309833527</v>
      </c>
      <c r="G528">
        <v>0.95207494497299194</v>
      </c>
      <c r="H528">
        <v>1.500000013038516E-3</v>
      </c>
    </row>
    <row r="529" spans="1:8" x14ac:dyDescent="0.25">
      <c r="A529" t="s">
        <v>72</v>
      </c>
      <c r="B529" t="s">
        <v>68</v>
      </c>
      <c r="C529">
        <v>13</v>
      </c>
      <c r="D529">
        <v>0.15010128915309906</v>
      </c>
      <c r="E529">
        <v>0.94348251819610596</v>
      </c>
      <c r="F529">
        <v>0.13441166281700134</v>
      </c>
      <c r="G529">
        <v>0.95368140935897827</v>
      </c>
      <c r="H529">
        <v>1.500000013038516E-3</v>
      </c>
    </row>
    <row r="530" spans="1:8" x14ac:dyDescent="0.25">
      <c r="A530" t="s">
        <v>72</v>
      </c>
      <c r="B530" t="s">
        <v>68</v>
      </c>
      <c r="C530">
        <v>14</v>
      </c>
      <c r="D530">
        <v>0.12800182402133942</v>
      </c>
      <c r="E530">
        <v>0.95328325033187866</v>
      </c>
      <c r="F530">
        <v>0.13392768800258636</v>
      </c>
      <c r="G530">
        <v>0.95468538999557495</v>
      </c>
      <c r="H530">
        <v>1.500000013038516E-3</v>
      </c>
    </row>
    <row r="531" spans="1:8" x14ac:dyDescent="0.25">
      <c r="A531" t="s">
        <v>72</v>
      </c>
      <c r="B531" t="s">
        <v>68</v>
      </c>
      <c r="C531">
        <v>15</v>
      </c>
      <c r="D531">
        <v>0.15146470069885254</v>
      </c>
      <c r="E531">
        <v>0.94576936960220337</v>
      </c>
      <c r="F531">
        <v>0.12984003126621246</v>
      </c>
      <c r="G531">
        <v>0.95508700609207153</v>
      </c>
      <c r="H531">
        <v>1.500000013038516E-3</v>
      </c>
    </row>
    <row r="532" spans="1:8" x14ac:dyDescent="0.25">
      <c r="A532" t="s">
        <v>72</v>
      </c>
      <c r="B532" t="s">
        <v>68</v>
      </c>
      <c r="C532">
        <v>16</v>
      </c>
      <c r="D532">
        <v>0.12614311277866364</v>
      </c>
      <c r="E532">
        <v>0.95524340867996216</v>
      </c>
      <c r="F532">
        <v>0.12531325221061707</v>
      </c>
      <c r="G532">
        <v>0.95756357908248901</v>
      </c>
      <c r="H532">
        <v>1.500000013038516E-3</v>
      </c>
    </row>
    <row r="533" spans="1:8" x14ac:dyDescent="0.25">
      <c r="A533" t="s">
        <v>72</v>
      </c>
      <c r="B533" t="s">
        <v>68</v>
      </c>
      <c r="C533">
        <v>17</v>
      </c>
      <c r="D533">
        <v>0.12446792423725128</v>
      </c>
      <c r="E533">
        <v>0.95328325033187866</v>
      </c>
      <c r="F533">
        <v>0.12603837251663208</v>
      </c>
      <c r="G533">
        <v>0.95475232601165771</v>
      </c>
      <c r="H533">
        <v>1.500000013038516E-3</v>
      </c>
    </row>
    <row r="534" spans="1:8" x14ac:dyDescent="0.25">
      <c r="A534" t="s">
        <v>72</v>
      </c>
      <c r="B534" t="s">
        <v>68</v>
      </c>
      <c r="C534">
        <v>18</v>
      </c>
      <c r="D534">
        <v>0.12227097153663635</v>
      </c>
      <c r="E534">
        <v>0.95459002256393433</v>
      </c>
      <c r="F534">
        <v>0.12240777164697647</v>
      </c>
      <c r="G534">
        <v>0.95916998386383057</v>
      </c>
      <c r="H534">
        <v>1.500000013038516E-3</v>
      </c>
    </row>
    <row r="535" spans="1:8" x14ac:dyDescent="0.25">
      <c r="A535" t="s">
        <v>72</v>
      </c>
      <c r="B535" t="s">
        <v>68</v>
      </c>
      <c r="C535">
        <v>19</v>
      </c>
      <c r="D535">
        <v>0.12200259417295456</v>
      </c>
      <c r="E535">
        <v>0.95459002256393433</v>
      </c>
      <c r="F535">
        <v>0.11904918402433395</v>
      </c>
      <c r="G535">
        <v>0.95910310745239258</v>
      </c>
      <c r="H535">
        <v>1.500000013038516E-3</v>
      </c>
    </row>
    <row r="536" spans="1:8" x14ac:dyDescent="0.25">
      <c r="A536" t="s">
        <v>72</v>
      </c>
      <c r="B536" t="s">
        <v>68</v>
      </c>
      <c r="C536">
        <v>20</v>
      </c>
      <c r="D536">
        <v>0.1181967481970787</v>
      </c>
      <c r="E536">
        <v>0.95459002256393433</v>
      </c>
      <c r="F536">
        <v>0.11688783019781113</v>
      </c>
      <c r="G536">
        <v>0.96037483215332031</v>
      </c>
      <c r="H536">
        <v>1.500000071246177E-4</v>
      </c>
    </row>
    <row r="537" spans="1:8" x14ac:dyDescent="0.25">
      <c r="A537" t="s">
        <v>72</v>
      </c>
      <c r="B537" t="s">
        <v>68</v>
      </c>
      <c r="C537">
        <v>21</v>
      </c>
      <c r="D537">
        <v>0.11716747283935547</v>
      </c>
      <c r="E537">
        <v>0.95524340867996216</v>
      </c>
      <c r="F537">
        <v>0.11577709019184113</v>
      </c>
      <c r="G537">
        <v>0.95977240800857544</v>
      </c>
      <c r="H537">
        <v>1.500000071246177E-4</v>
      </c>
    </row>
    <row r="538" spans="1:8" x14ac:dyDescent="0.25">
      <c r="A538" t="s">
        <v>72</v>
      </c>
      <c r="B538" t="s">
        <v>68</v>
      </c>
      <c r="C538">
        <v>22</v>
      </c>
      <c r="D538">
        <v>0.11687476187944412</v>
      </c>
      <c r="E538">
        <v>0.95491671562194824</v>
      </c>
      <c r="F538">
        <v>0.11363556981086731</v>
      </c>
      <c r="G538">
        <v>0.96111112833023071</v>
      </c>
      <c r="H538">
        <v>1.500000071246177E-4</v>
      </c>
    </row>
    <row r="539" spans="1:8" x14ac:dyDescent="0.25">
      <c r="A539" t="s">
        <v>72</v>
      </c>
      <c r="B539" t="s">
        <v>68</v>
      </c>
      <c r="C539">
        <v>23</v>
      </c>
      <c r="D539">
        <v>0.1159498319029808</v>
      </c>
      <c r="E539">
        <v>0.95622342824935913</v>
      </c>
      <c r="F539">
        <v>0.11271314322948456</v>
      </c>
      <c r="G539">
        <v>0.96104419231414795</v>
      </c>
      <c r="H539">
        <v>9.9999997473787516E-5</v>
      </c>
    </row>
    <row r="540" spans="1:8" x14ac:dyDescent="0.25">
      <c r="A540" t="s">
        <v>72</v>
      </c>
      <c r="B540" t="s">
        <v>68</v>
      </c>
      <c r="C540">
        <v>24</v>
      </c>
      <c r="D540">
        <v>0.11574909836053848</v>
      </c>
      <c r="E540">
        <v>0.95491671562194824</v>
      </c>
      <c r="F540">
        <v>0.11384410411119461</v>
      </c>
      <c r="G540">
        <v>0.961311936378479</v>
      </c>
      <c r="H540">
        <v>9.9999997473787516E-5</v>
      </c>
    </row>
    <row r="541" spans="1:8" x14ac:dyDescent="0.25">
      <c r="A541" t="s">
        <v>72</v>
      </c>
      <c r="B541" t="s">
        <v>68</v>
      </c>
      <c r="C541">
        <v>25</v>
      </c>
      <c r="D541">
        <v>0.11563195288181305</v>
      </c>
      <c r="E541">
        <v>0.95655012130737305</v>
      </c>
      <c r="F541">
        <v>0.11564779281616211</v>
      </c>
      <c r="G541">
        <v>0.96030789613723755</v>
      </c>
      <c r="H541">
        <v>9.9999997473787516E-5</v>
      </c>
    </row>
    <row r="542" spans="1:8" x14ac:dyDescent="0.25">
      <c r="A542" t="s">
        <v>72</v>
      </c>
      <c r="B542" t="s">
        <v>68</v>
      </c>
      <c r="C542">
        <v>26</v>
      </c>
      <c r="D542">
        <v>0.11536505073308945</v>
      </c>
      <c r="E542">
        <v>0.95622342824935913</v>
      </c>
      <c r="F542">
        <v>0.11266322433948517</v>
      </c>
      <c r="G542">
        <v>0.96151274442672729</v>
      </c>
      <c r="H542">
        <v>9.9999997473787516E-5</v>
      </c>
    </row>
    <row r="543" spans="1:8" x14ac:dyDescent="0.25">
      <c r="A543" t="s">
        <v>72</v>
      </c>
      <c r="B543" t="s">
        <v>68</v>
      </c>
      <c r="C543">
        <v>27</v>
      </c>
      <c r="D543">
        <v>0.11499267071485519</v>
      </c>
      <c r="E543">
        <v>0.95589679479598999</v>
      </c>
      <c r="F543">
        <v>0.11289222538471222</v>
      </c>
      <c r="G543">
        <v>0.96184736490249634</v>
      </c>
      <c r="H543">
        <v>9.9999997473787516E-5</v>
      </c>
    </row>
    <row r="544" spans="1:8" x14ac:dyDescent="0.25">
      <c r="A544" t="s">
        <v>72</v>
      </c>
      <c r="B544" t="s">
        <v>68</v>
      </c>
      <c r="C544">
        <v>28</v>
      </c>
      <c r="D544">
        <v>0.11544880270957947</v>
      </c>
      <c r="E544">
        <v>0.95622342824935913</v>
      </c>
      <c r="F544">
        <v>0.1145627573132515</v>
      </c>
      <c r="G544">
        <v>0.9605756402015686</v>
      </c>
      <c r="H544">
        <v>9.9999997473787516E-5</v>
      </c>
    </row>
    <row r="545" spans="1:8" x14ac:dyDescent="0.25">
      <c r="A545" t="s">
        <v>72</v>
      </c>
      <c r="B545" t="s">
        <v>68</v>
      </c>
      <c r="C545">
        <v>29</v>
      </c>
      <c r="D545">
        <v>0.11493100970983505</v>
      </c>
      <c r="E545">
        <v>0.95687681436538696</v>
      </c>
      <c r="F545">
        <v>0.11473327875137329</v>
      </c>
      <c r="G545">
        <v>0.96238285303115845</v>
      </c>
    </row>
    <row r="546" spans="1:8" x14ac:dyDescent="0.25">
      <c r="A546" t="s">
        <v>72</v>
      </c>
      <c r="B546" t="s">
        <v>69</v>
      </c>
      <c r="C546">
        <v>0</v>
      </c>
      <c r="D546">
        <v>1.9710426330566406</v>
      </c>
      <c r="E546">
        <v>0.36916041374206543</v>
      </c>
      <c r="F546">
        <v>1.9711636304855347</v>
      </c>
      <c r="G546">
        <v>0.53226238489151001</v>
      </c>
      <c r="H546">
        <v>1.4999999664723873E-2</v>
      </c>
    </row>
    <row r="547" spans="1:8" x14ac:dyDescent="0.25">
      <c r="A547" t="s">
        <v>72</v>
      </c>
      <c r="B547" t="s">
        <v>69</v>
      </c>
      <c r="C547">
        <v>1</v>
      </c>
      <c r="D547">
        <v>0.65108019113540649</v>
      </c>
      <c r="E547">
        <v>0.76086246967315674</v>
      </c>
      <c r="F547">
        <v>0.7295568585395813</v>
      </c>
      <c r="G547">
        <v>0.73842036724090576</v>
      </c>
      <c r="H547">
        <v>1.4999999664723873E-2</v>
      </c>
    </row>
    <row r="548" spans="1:8" x14ac:dyDescent="0.25">
      <c r="A548" t="s">
        <v>72</v>
      </c>
      <c r="B548" t="s">
        <v>69</v>
      </c>
      <c r="C548">
        <v>2</v>
      </c>
      <c r="D548">
        <v>0.44322571158409119</v>
      </c>
      <c r="E548">
        <v>0.84351521730422974</v>
      </c>
      <c r="F548">
        <v>0.60049551725387573</v>
      </c>
      <c r="G548">
        <v>0.79424363374710083</v>
      </c>
      <c r="H548">
        <v>1.4999999664723873E-2</v>
      </c>
    </row>
    <row r="549" spans="1:8" x14ac:dyDescent="0.25">
      <c r="A549" t="s">
        <v>72</v>
      </c>
      <c r="B549" t="s">
        <v>69</v>
      </c>
      <c r="C549">
        <v>3</v>
      </c>
      <c r="D549">
        <v>0.38305965065956116</v>
      </c>
      <c r="E549">
        <v>0.8676903247833252</v>
      </c>
      <c r="F549">
        <v>0.48308044672012329</v>
      </c>
      <c r="G549">
        <v>0.82931727170944214</v>
      </c>
      <c r="H549">
        <v>1.4999999664723873E-2</v>
      </c>
    </row>
    <row r="550" spans="1:8" x14ac:dyDescent="0.25">
      <c r="A550" t="s">
        <v>72</v>
      </c>
      <c r="B550" t="s">
        <v>69</v>
      </c>
      <c r="C550">
        <v>4</v>
      </c>
      <c r="D550">
        <v>0.41151410341262817</v>
      </c>
      <c r="E550">
        <v>0.84449523687362671</v>
      </c>
      <c r="F550">
        <v>0.41831570863723755</v>
      </c>
      <c r="G550">
        <v>0.85341364145278931</v>
      </c>
      <c r="H550">
        <v>1.4999999664723873E-2</v>
      </c>
    </row>
    <row r="551" spans="1:8" x14ac:dyDescent="0.25">
      <c r="A551" t="s">
        <v>72</v>
      </c>
      <c r="B551" t="s">
        <v>69</v>
      </c>
      <c r="C551">
        <v>5</v>
      </c>
      <c r="D551">
        <v>0.31176847219467163</v>
      </c>
      <c r="E551">
        <v>0.89382553100585938</v>
      </c>
      <c r="F551">
        <v>0.37832009792327881</v>
      </c>
      <c r="G551">
        <v>0.86874163150787354</v>
      </c>
      <c r="H551">
        <v>1.4999999664723873E-2</v>
      </c>
    </row>
    <row r="552" spans="1:8" x14ac:dyDescent="0.25">
      <c r="A552" t="s">
        <v>72</v>
      </c>
      <c r="B552" t="s">
        <v>69</v>
      </c>
      <c r="C552">
        <v>6</v>
      </c>
      <c r="D552">
        <v>0.31289267539978027</v>
      </c>
      <c r="E552">
        <v>0.89513230323791504</v>
      </c>
      <c r="F552">
        <v>0.33151525259017944</v>
      </c>
      <c r="G552">
        <v>0.88621151447296143</v>
      </c>
      <c r="H552">
        <v>1.4999999664723873E-2</v>
      </c>
    </row>
    <row r="553" spans="1:8" x14ac:dyDescent="0.25">
      <c r="A553" t="s">
        <v>72</v>
      </c>
      <c r="B553" t="s">
        <v>69</v>
      </c>
      <c r="C553">
        <v>7</v>
      </c>
      <c r="D553">
        <v>0.25793269276618958</v>
      </c>
      <c r="E553">
        <v>0.90819990634918213</v>
      </c>
      <c r="F553">
        <v>0.30132514238357544</v>
      </c>
      <c r="G553">
        <v>0.89538151025772095</v>
      </c>
      <c r="H553">
        <v>1.4999999664723873E-2</v>
      </c>
    </row>
    <row r="554" spans="1:8" x14ac:dyDescent="0.25">
      <c r="A554" t="s">
        <v>72</v>
      </c>
      <c r="B554" t="s">
        <v>69</v>
      </c>
      <c r="C554">
        <v>8</v>
      </c>
      <c r="D554">
        <v>0.23546034097671509</v>
      </c>
      <c r="E554">
        <v>0.92094087600708008</v>
      </c>
      <c r="F554">
        <v>0.2824820876121521</v>
      </c>
      <c r="G554">
        <v>0.90194112062454224</v>
      </c>
      <c r="H554">
        <v>1.4999999664723873E-2</v>
      </c>
    </row>
    <row r="555" spans="1:8" x14ac:dyDescent="0.25">
      <c r="A555" t="s">
        <v>72</v>
      </c>
      <c r="B555" t="s">
        <v>69</v>
      </c>
      <c r="C555">
        <v>9</v>
      </c>
      <c r="D555">
        <v>0.22032138705253601</v>
      </c>
      <c r="E555">
        <v>0.92061418294906616</v>
      </c>
      <c r="F555">
        <v>0.26855054497718811</v>
      </c>
      <c r="G555">
        <v>0.90917003154754639</v>
      </c>
      <c r="H555">
        <v>1.4999999664723873E-2</v>
      </c>
    </row>
    <row r="556" spans="1:8" x14ac:dyDescent="0.25">
      <c r="A556" t="s">
        <v>72</v>
      </c>
      <c r="B556" t="s">
        <v>69</v>
      </c>
      <c r="C556">
        <v>10</v>
      </c>
      <c r="D556">
        <v>0.25161966681480408</v>
      </c>
      <c r="E556">
        <v>0.91146683692932129</v>
      </c>
      <c r="F556">
        <v>0.25659158825874329</v>
      </c>
      <c r="G556">
        <v>0.91311913728713989</v>
      </c>
      <c r="H556">
        <v>1.4999999664723873E-2</v>
      </c>
    </row>
    <row r="557" spans="1:8" x14ac:dyDescent="0.25">
      <c r="A557" t="s">
        <v>72</v>
      </c>
      <c r="B557" t="s">
        <v>69</v>
      </c>
      <c r="C557">
        <v>11</v>
      </c>
      <c r="D557">
        <v>0.19782844185829163</v>
      </c>
      <c r="E557">
        <v>0.93074160814285278</v>
      </c>
      <c r="F557">
        <v>0.23181310296058655</v>
      </c>
      <c r="G557">
        <v>0.9206157922744751</v>
      </c>
      <c r="H557">
        <v>1.4999999664723873E-2</v>
      </c>
    </row>
    <row r="558" spans="1:8" x14ac:dyDescent="0.25">
      <c r="A558" t="s">
        <v>72</v>
      </c>
      <c r="B558" t="s">
        <v>69</v>
      </c>
      <c r="C558">
        <v>12</v>
      </c>
      <c r="D558">
        <v>0.20800159871578217</v>
      </c>
      <c r="E558">
        <v>0.92845475673675537</v>
      </c>
      <c r="F558">
        <v>0.22489359974861145</v>
      </c>
      <c r="G558">
        <v>0.92449802160263062</v>
      </c>
      <c r="H558">
        <v>1.4999999664723873E-2</v>
      </c>
    </row>
    <row r="559" spans="1:8" x14ac:dyDescent="0.25">
      <c r="A559" t="s">
        <v>72</v>
      </c>
      <c r="B559" t="s">
        <v>69</v>
      </c>
      <c r="C559">
        <v>13</v>
      </c>
      <c r="D559">
        <v>0.21687993407249451</v>
      </c>
      <c r="E559">
        <v>0.92747467756271362</v>
      </c>
      <c r="F559">
        <v>0.21750234067440033</v>
      </c>
      <c r="G559">
        <v>0.92536813020706177</v>
      </c>
      <c r="H559">
        <v>1.4999999664723873E-2</v>
      </c>
    </row>
    <row r="560" spans="1:8" x14ac:dyDescent="0.25">
      <c r="A560" t="s">
        <v>72</v>
      </c>
      <c r="B560" t="s">
        <v>69</v>
      </c>
      <c r="C560">
        <v>14</v>
      </c>
      <c r="D560">
        <v>0.18224211037158966</v>
      </c>
      <c r="E560">
        <v>0.93596863746643066</v>
      </c>
      <c r="F560">
        <v>0.19839432835578918</v>
      </c>
      <c r="G560">
        <v>0.93306559324264526</v>
      </c>
      <c r="H560">
        <v>1.4999999664723873E-2</v>
      </c>
    </row>
    <row r="561" spans="1:8" x14ac:dyDescent="0.25">
      <c r="A561" t="s">
        <v>72</v>
      </c>
      <c r="B561" t="s">
        <v>69</v>
      </c>
      <c r="C561">
        <v>15</v>
      </c>
      <c r="D561">
        <v>0.20272009074687958</v>
      </c>
      <c r="E561">
        <v>0.93008822202682495</v>
      </c>
      <c r="F561">
        <v>0.19997081160545349</v>
      </c>
      <c r="G561">
        <v>0.93025434017181396</v>
      </c>
      <c r="H561">
        <v>1.4999999664723873E-2</v>
      </c>
    </row>
    <row r="562" spans="1:8" x14ac:dyDescent="0.25">
      <c r="A562" t="s">
        <v>72</v>
      </c>
      <c r="B562" t="s">
        <v>69</v>
      </c>
      <c r="C562">
        <v>16</v>
      </c>
      <c r="D562">
        <v>0.2028573751449585</v>
      </c>
      <c r="E562">
        <v>0.92322772741317749</v>
      </c>
      <c r="F562">
        <v>0.19126749038696289</v>
      </c>
      <c r="G562">
        <v>0.93440431356430054</v>
      </c>
      <c r="H562">
        <v>1.4999999664723873E-2</v>
      </c>
    </row>
    <row r="563" spans="1:8" x14ac:dyDescent="0.25">
      <c r="A563" t="s">
        <v>72</v>
      </c>
      <c r="B563" t="s">
        <v>69</v>
      </c>
      <c r="C563">
        <v>17</v>
      </c>
      <c r="D563">
        <v>0.18172796070575714</v>
      </c>
      <c r="E563">
        <v>0.93988895416259766</v>
      </c>
      <c r="F563">
        <v>0.18337319791316986</v>
      </c>
      <c r="G563">
        <v>0.93520748615264893</v>
      </c>
      <c r="H563">
        <v>1.4999999664723873E-2</v>
      </c>
    </row>
    <row r="564" spans="1:8" x14ac:dyDescent="0.25">
      <c r="A564" t="s">
        <v>72</v>
      </c>
      <c r="B564" t="s">
        <v>69</v>
      </c>
      <c r="C564">
        <v>18</v>
      </c>
      <c r="D564">
        <v>0.16752347350120544</v>
      </c>
      <c r="E564">
        <v>0.94511598348617554</v>
      </c>
      <c r="F564">
        <v>0.17191769182682037</v>
      </c>
      <c r="G564">
        <v>0.94076305627822876</v>
      </c>
      <c r="H564">
        <v>1.4999999664723873E-2</v>
      </c>
    </row>
    <row r="565" spans="1:8" x14ac:dyDescent="0.25">
      <c r="A565" t="s">
        <v>72</v>
      </c>
      <c r="B565" t="s">
        <v>69</v>
      </c>
      <c r="C565">
        <v>19</v>
      </c>
      <c r="D565">
        <v>0.17296105623245239</v>
      </c>
      <c r="E565">
        <v>0.94282913208007813</v>
      </c>
      <c r="F565">
        <v>0.16849759221076965</v>
      </c>
      <c r="G565">
        <v>0.94230252504348755</v>
      </c>
      <c r="H565">
        <v>1.4999999664723873E-2</v>
      </c>
    </row>
    <row r="566" spans="1:8" x14ac:dyDescent="0.25">
      <c r="A566" t="s">
        <v>72</v>
      </c>
      <c r="B566" t="s">
        <v>69</v>
      </c>
      <c r="C566">
        <v>20</v>
      </c>
      <c r="D566">
        <v>0.21828658878803253</v>
      </c>
      <c r="E566">
        <v>0.92943483591079712</v>
      </c>
      <c r="F566">
        <v>0.1648041307926178</v>
      </c>
      <c r="G566">
        <v>0.94250333309173584</v>
      </c>
      <c r="H566">
        <v>1.4999999664723873E-2</v>
      </c>
    </row>
    <row r="567" spans="1:8" x14ac:dyDescent="0.25">
      <c r="A567" t="s">
        <v>72</v>
      </c>
      <c r="B567" t="s">
        <v>69</v>
      </c>
      <c r="C567">
        <v>21</v>
      </c>
      <c r="D567">
        <v>0.15310569107532501</v>
      </c>
      <c r="E567">
        <v>0.9500163197517395</v>
      </c>
      <c r="F567">
        <v>0.16010913252830505</v>
      </c>
      <c r="G567">
        <v>0.94370818138122559</v>
      </c>
      <c r="H567">
        <v>1.4999999664723873E-2</v>
      </c>
    </row>
    <row r="568" spans="1:8" x14ac:dyDescent="0.25">
      <c r="A568" t="s">
        <v>72</v>
      </c>
      <c r="B568" t="s">
        <v>69</v>
      </c>
      <c r="C568">
        <v>22</v>
      </c>
      <c r="D568">
        <v>0.15869279205799103</v>
      </c>
      <c r="E568">
        <v>0.94772952795028687</v>
      </c>
      <c r="F568">
        <v>0.15489362180233002</v>
      </c>
      <c r="G568">
        <v>0.94692099094390869</v>
      </c>
      <c r="H568">
        <v>1.4999999664723873E-2</v>
      </c>
    </row>
    <row r="569" spans="1:8" x14ac:dyDescent="0.25">
      <c r="A569" t="s">
        <v>72</v>
      </c>
      <c r="B569" t="s">
        <v>69</v>
      </c>
      <c r="C569">
        <v>23</v>
      </c>
      <c r="D569">
        <v>0.16467362642288208</v>
      </c>
      <c r="E569">
        <v>0.94576936960220337</v>
      </c>
      <c r="F569">
        <v>0.14501993358135223</v>
      </c>
      <c r="G569">
        <v>0.94852745532989502</v>
      </c>
      <c r="H569">
        <v>1.4999999664723873E-2</v>
      </c>
    </row>
    <row r="570" spans="1:8" x14ac:dyDescent="0.25">
      <c r="A570" t="s">
        <v>72</v>
      </c>
      <c r="B570" t="s">
        <v>69</v>
      </c>
      <c r="C570">
        <v>24</v>
      </c>
      <c r="D570">
        <v>0.19727243483066559</v>
      </c>
      <c r="E570">
        <v>0.92943483591079712</v>
      </c>
      <c r="F570">
        <v>0.15025441348552704</v>
      </c>
      <c r="G570">
        <v>0.94979918003082275</v>
      </c>
      <c r="H570">
        <v>1.4999999664723873E-2</v>
      </c>
    </row>
    <row r="571" spans="1:8" x14ac:dyDescent="0.25">
      <c r="A571" t="s">
        <v>72</v>
      </c>
      <c r="B571" t="s">
        <v>69</v>
      </c>
      <c r="C571">
        <v>25</v>
      </c>
      <c r="D571">
        <v>0.12609691917896271</v>
      </c>
      <c r="E571">
        <v>0.95622342824935913</v>
      </c>
      <c r="F571">
        <v>0.12702165544033051</v>
      </c>
      <c r="G571">
        <v>0.95475232601165771</v>
      </c>
      <c r="H571">
        <v>1.500000013038516E-3</v>
      </c>
    </row>
    <row r="572" spans="1:8" x14ac:dyDescent="0.25">
      <c r="A572" t="s">
        <v>72</v>
      </c>
      <c r="B572" t="s">
        <v>69</v>
      </c>
      <c r="C572">
        <v>26</v>
      </c>
      <c r="D572">
        <v>0.11643984913825989</v>
      </c>
      <c r="E572">
        <v>0.95753020048141479</v>
      </c>
      <c r="F572">
        <v>0.10637661814689636</v>
      </c>
      <c r="G572">
        <v>0.96258366107940674</v>
      </c>
      <c r="H572">
        <v>1.500000013038516E-3</v>
      </c>
    </row>
    <row r="573" spans="1:8" x14ac:dyDescent="0.25">
      <c r="A573" t="s">
        <v>72</v>
      </c>
      <c r="B573" t="s">
        <v>69</v>
      </c>
      <c r="C573">
        <v>27</v>
      </c>
      <c r="D573">
        <v>0.11392571032047272</v>
      </c>
      <c r="E573">
        <v>0.96014374494552612</v>
      </c>
      <c r="F573">
        <v>0.10269968211650848</v>
      </c>
      <c r="G573">
        <v>0.96599733829498291</v>
      </c>
      <c r="H573">
        <v>1.500000013038516E-3</v>
      </c>
    </row>
    <row r="574" spans="1:8" x14ac:dyDescent="0.25">
      <c r="A574" t="s">
        <v>72</v>
      </c>
      <c r="B574" t="s">
        <v>69</v>
      </c>
      <c r="C574">
        <v>28</v>
      </c>
      <c r="D574">
        <v>0.11430976539850235</v>
      </c>
      <c r="E574">
        <v>0.96014374494552612</v>
      </c>
      <c r="F574">
        <v>9.6919924020767212E-2</v>
      </c>
      <c r="G574">
        <v>0.96606427431106567</v>
      </c>
      <c r="H574">
        <v>1.500000013038516E-3</v>
      </c>
    </row>
    <row r="575" spans="1:8" x14ac:dyDescent="0.25">
      <c r="A575" t="s">
        <v>72</v>
      </c>
      <c r="B575" t="s">
        <v>69</v>
      </c>
      <c r="C575">
        <v>29</v>
      </c>
      <c r="D575">
        <v>0.11442839354276657</v>
      </c>
      <c r="E575">
        <v>0.96112382411956787</v>
      </c>
      <c r="F575">
        <v>9.4630539417266846E-2</v>
      </c>
      <c r="G575">
        <v>0.96666663885116577</v>
      </c>
    </row>
    <row r="576" spans="1:8" x14ac:dyDescent="0.25">
      <c r="A576" t="s">
        <v>72</v>
      </c>
      <c r="B576" t="s">
        <v>70</v>
      </c>
      <c r="C576">
        <v>0</v>
      </c>
      <c r="D576">
        <v>0.74756342172622681</v>
      </c>
      <c r="E576">
        <v>0.72754001617431641</v>
      </c>
      <c r="F576">
        <v>1.3787369728088379</v>
      </c>
      <c r="G576">
        <v>0.66378849744796753</v>
      </c>
      <c r="H576">
        <v>1.4999999664723873E-2</v>
      </c>
    </row>
    <row r="577" spans="1:8" x14ac:dyDescent="0.25">
      <c r="A577" t="s">
        <v>72</v>
      </c>
      <c r="B577" t="s">
        <v>70</v>
      </c>
      <c r="C577">
        <v>1</v>
      </c>
      <c r="D577">
        <v>0.59643912315368652</v>
      </c>
      <c r="E577">
        <v>0.77491015195846558</v>
      </c>
      <c r="F577">
        <v>0.49684727191925049</v>
      </c>
      <c r="G577">
        <v>0.82650601863861084</v>
      </c>
      <c r="H577">
        <v>1.4999999664723873E-2</v>
      </c>
    </row>
    <row r="578" spans="1:8" x14ac:dyDescent="0.25">
      <c r="A578" t="s">
        <v>72</v>
      </c>
      <c r="B578" t="s">
        <v>70</v>
      </c>
      <c r="C578">
        <v>2</v>
      </c>
      <c r="D578">
        <v>0.37354999780654907</v>
      </c>
      <c r="E578">
        <v>0.8810846209526062</v>
      </c>
      <c r="F578">
        <v>0.38887199759483337</v>
      </c>
      <c r="G578">
        <v>0.86091029644012451</v>
      </c>
      <c r="H578">
        <v>1.4999999664723873E-2</v>
      </c>
    </row>
    <row r="579" spans="1:8" x14ac:dyDescent="0.25">
      <c r="A579" t="s">
        <v>72</v>
      </c>
      <c r="B579" t="s">
        <v>70</v>
      </c>
      <c r="C579">
        <v>3</v>
      </c>
      <c r="D579">
        <v>0.57535642385482788</v>
      </c>
      <c r="E579">
        <v>0.82064682245254517</v>
      </c>
      <c r="F579">
        <v>0.3459354043006897</v>
      </c>
      <c r="G579">
        <v>0.87878179550170898</v>
      </c>
      <c r="H579">
        <v>1.4999999664723873E-2</v>
      </c>
    </row>
    <row r="580" spans="1:8" x14ac:dyDescent="0.25">
      <c r="A580" t="s">
        <v>72</v>
      </c>
      <c r="B580" t="s">
        <v>70</v>
      </c>
      <c r="C580">
        <v>4</v>
      </c>
      <c r="D580">
        <v>0.62779492139816284</v>
      </c>
      <c r="E580">
        <v>0.81345963478088379</v>
      </c>
      <c r="F580">
        <v>0.30071279406547546</v>
      </c>
      <c r="G580">
        <v>0.89792501926422119</v>
      </c>
      <c r="H580">
        <v>1.4999999664723873E-2</v>
      </c>
    </row>
    <row r="581" spans="1:8" x14ac:dyDescent="0.25">
      <c r="A581" t="s">
        <v>72</v>
      </c>
      <c r="B581" t="s">
        <v>70</v>
      </c>
      <c r="C581">
        <v>5</v>
      </c>
      <c r="D581">
        <v>0.26712882518768311</v>
      </c>
      <c r="E581">
        <v>0.91212022304534912</v>
      </c>
      <c r="F581">
        <v>0.28317594528198242</v>
      </c>
      <c r="G581">
        <v>0.90562248229980469</v>
      </c>
      <c r="H581">
        <v>1.4999999664723873E-2</v>
      </c>
    </row>
    <row r="582" spans="1:8" x14ac:dyDescent="0.25">
      <c r="A582" t="s">
        <v>72</v>
      </c>
      <c r="B582" t="s">
        <v>70</v>
      </c>
      <c r="C582">
        <v>6</v>
      </c>
      <c r="D582">
        <v>0.21910114586353302</v>
      </c>
      <c r="E582">
        <v>0.92714798450469971</v>
      </c>
      <c r="F582">
        <v>0.25792959332466125</v>
      </c>
      <c r="G582">
        <v>0.91131192445755005</v>
      </c>
      <c r="H582">
        <v>1.4999999664723873E-2</v>
      </c>
    </row>
    <row r="583" spans="1:8" x14ac:dyDescent="0.25">
      <c r="A583" t="s">
        <v>72</v>
      </c>
      <c r="B583" t="s">
        <v>70</v>
      </c>
      <c r="C583">
        <v>7</v>
      </c>
      <c r="D583">
        <v>0.29861825704574585</v>
      </c>
      <c r="E583">
        <v>0.90656650066375732</v>
      </c>
      <c r="F583">
        <v>0.23702605068683624</v>
      </c>
      <c r="G583">
        <v>0.91961175203323364</v>
      </c>
      <c r="H583">
        <v>1.4999999664723873E-2</v>
      </c>
    </row>
    <row r="584" spans="1:8" x14ac:dyDescent="0.25">
      <c r="A584" t="s">
        <v>72</v>
      </c>
      <c r="B584" t="s">
        <v>70</v>
      </c>
      <c r="C584">
        <v>8</v>
      </c>
      <c r="D584">
        <v>0.26084992289543152</v>
      </c>
      <c r="E584">
        <v>0.91898071765899658</v>
      </c>
      <c r="F584">
        <v>0.2235504686832428</v>
      </c>
      <c r="G584">
        <v>0.92182064056396484</v>
      </c>
      <c r="H584">
        <v>1.4999999664723873E-2</v>
      </c>
    </row>
    <row r="585" spans="1:8" x14ac:dyDescent="0.25">
      <c r="A585" t="s">
        <v>72</v>
      </c>
      <c r="B585" t="s">
        <v>70</v>
      </c>
      <c r="C585">
        <v>9</v>
      </c>
      <c r="D585">
        <v>0.21068395674228668</v>
      </c>
      <c r="E585">
        <v>0.93008822202682495</v>
      </c>
      <c r="F585">
        <v>0.21003974974155426</v>
      </c>
      <c r="G585">
        <v>0.92871487140655518</v>
      </c>
      <c r="H585">
        <v>1.4999999664723873E-2</v>
      </c>
    </row>
    <row r="586" spans="1:8" x14ac:dyDescent="0.25">
      <c r="A586" t="s">
        <v>72</v>
      </c>
      <c r="B586" t="s">
        <v>70</v>
      </c>
      <c r="C586">
        <v>10</v>
      </c>
      <c r="D586">
        <v>0.21234942972660065</v>
      </c>
      <c r="E586">
        <v>0.92649459838867188</v>
      </c>
      <c r="F586">
        <v>0.21774506568908691</v>
      </c>
      <c r="G586">
        <v>0.9260374903678894</v>
      </c>
      <c r="H586">
        <v>1.4999999664723873E-2</v>
      </c>
    </row>
    <row r="587" spans="1:8" x14ac:dyDescent="0.25">
      <c r="A587" t="s">
        <v>72</v>
      </c>
      <c r="B587" t="s">
        <v>70</v>
      </c>
      <c r="C587">
        <v>11</v>
      </c>
      <c r="D587">
        <v>0.17622369527816772</v>
      </c>
      <c r="E587">
        <v>0.93498855829238892</v>
      </c>
      <c r="F587">
        <v>0.18924440443515778</v>
      </c>
      <c r="G587">
        <v>0.93447118997573853</v>
      </c>
      <c r="H587">
        <v>1.4999999664723873E-2</v>
      </c>
    </row>
    <row r="588" spans="1:8" x14ac:dyDescent="0.25">
      <c r="A588" t="s">
        <v>72</v>
      </c>
      <c r="B588" t="s">
        <v>70</v>
      </c>
      <c r="C588">
        <v>12</v>
      </c>
      <c r="D588">
        <v>0.34923273324966431</v>
      </c>
      <c r="E588">
        <v>0.88565826416015625</v>
      </c>
      <c r="F588">
        <v>0.17909584939479828</v>
      </c>
      <c r="G588">
        <v>0.94029450416564941</v>
      </c>
      <c r="H588">
        <v>1.4999999664723873E-2</v>
      </c>
    </row>
    <row r="589" spans="1:8" x14ac:dyDescent="0.25">
      <c r="A589" t="s">
        <v>72</v>
      </c>
      <c r="B589" t="s">
        <v>70</v>
      </c>
      <c r="C589">
        <v>13</v>
      </c>
      <c r="D589">
        <v>0.36045345664024353</v>
      </c>
      <c r="E589">
        <v>0.88729172945022583</v>
      </c>
      <c r="F589">
        <v>0.1782967746257782</v>
      </c>
      <c r="G589">
        <v>0.9397590160369873</v>
      </c>
      <c r="H589">
        <v>1.4999999664723873E-2</v>
      </c>
    </row>
    <row r="590" spans="1:8" x14ac:dyDescent="0.25">
      <c r="A590" t="s">
        <v>72</v>
      </c>
      <c r="B590" t="s">
        <v>70</v>
      </c>
      <c r="C590">
        <v>14</v>
      </c>
      <c r="D590">
        <v>0.21341033279895782</v>
      </c>
      <c r="E590">
        <v>0.92486113309860229</v>
      </c>
      <c r="F590">
        <v>0.1650664359331131</v>
      </c>
      <c r="G590">
        <v>0.94377511739730835</v>
      </c>
      <c r="H590">
        <v>1.4999999664723873E-2</v>
      </c>
    </row>
    <row r="591" spans="1:8" x14ac:dyDescent="0.25">
      <c r="A591" t="s">
        <v>72</v>
      </c>
      <c r="B591" t="s">
        <v>70</v>
      </c>
      <c r="C591">
        <v>15</v>
      </c>
      <c r="D591">
        <v>0.13759087026119232</v>
      </c>
      <c r="E591">
        <v>0.94936293363571167</v>
      </c>
      <c r="F591">
        <v>0.1492457389831543</v>
      </c>
      <c r="G591">
        <v>0.94805890321731567</v>
      </c>
      <c r="H591">
        <v>1.500000013038516E-3</v>
      </c>
    </row>
    <row r="592" spans="1:8" x14ac:dyDescent="0.25">
      <c r="A592" t="s">
        <v>72</v>
      </c>
      <c r="B592" t="s">
        <v>70</v>
      </c>
      <c r="C592">
        <v>16</v>
      </c>
      <c r="D592">
        <v>0.13148573040962219</v>
      </c>
      <c r="E592">
        <v>0.94968962669372559</v>
      </c>
      <c r="F592">
        <v>0.12429165840148926</v>
      </c>
      <c r="G592">
        <v>0.95676034688949585</v>
      </c>
      <c r="H592">
        <v>1.500000013038516E-3</v>
      </c>
    </row>
    <row r="593" spans="1:8" x14ac:dyDescent="0.25">
      <c r="A593" t="s">
        <v>72</v>
      </c>
      <c r="B593" t="s">
        <v>70</v>
      </c>
      <c r="C593">
        <v>17</v>
      </c>
      <c r="D593">
        <v>0.12916465103626251</v>
      </c>
      <c r="E593">
        <v>0.95132309198379517</v>
      </c>
      <c r="F593">
        <v>0.11500659584999084</v>
      </c>
      <c r="G593">
        <v>0.95997321605682373</v>
      </c>
      <c r="H593">
        <v>1.500000013038516E-3</v>
      </c>
    </row>
    <row r="594" spans="1:8" x14ac:dyDescent="0.25">
      <c r="A594" t="s">
        <v>72</v>
      </c>
      <c r="B594" t="s">
        <v>70</v>
      </c>
      <c r="C594">
        <v>18</v>
      </c>
      <c r="D594">
        <v>0.12950533628463745</v>
      </c>
      <c r="E594">
        <v>0.95328325033187866</v>
      </c>
      <c r="F594">
        <v>0.11029571294784546</v>
      </c>
      <c r="G594">
        <v>0.96231591701507568</v>
      </c>
      <c r="H594">
        <v>1.500000013038516E-3</v>
      </c>
    </row>
    <row r="595" spans="1:8" x14ac:dyDescent="0.25">
      <c r="A595" t="s">
        <v>72</v>
      </c>
      <c r="B595" t="s">
        <v>70</v>
      </c>
      <c r="C595">
        <v>19</v>
      </c>
      <c r="D595">
        <v>0.12751755118370056</v>
      </c>
      <c r="E595">
        <v>0.95491671562194824</v>
      </c>
      <c r="F595">
        <v>0.10767992585897446</v>
      </c>
      <c r="G595">
        <v>0.96224898099899292</v>
      </c>
      <c r="H595">
        <v>1.500000013038516E-3</v>
      </c>
    </row>
    <row r="596" spans="1:8" x14ac:dyDescent="0.25">
      <c r="A596" t="s">
        <v>72</v>
      </c>
      <c r="B596" t="s">
        <v>70</v>
      </c>
      <c r="C596">
        <v>20</v>
      </c>
      <c r="D596">
        <v>0.12524031102657318</v>
      </c>
      <c r="E596">
        <v>0.95491671562194824</v>
      </c>
      <c r="F596">
        <v>0.10965303331613541</v>
      </c>
      <c r="G596">
        <v>0.96024096012115479</v>
      </c>
      <c r="H596">
        <v>1.500000013038516E-3</v>
      </c>
    </row>
    <row r="597" spans="1:8" x14ac:dyDescent="0.25">
      <c r="A597" t="s">
        <v>72</v>
      </c>
      <c r="B597" t="s">
        <v>70</v>
      </c>
      <c r="C597">
        <v>21</v>
      </c>
      <c r="D597">
        <v>0.13061083853244781</v>
      </c>
      <c r="E597">
        <v>0.951976478099823</v>
      </c>
      <c r="F597">
        <v>0.10693743079900742</v>
      </c>
      <c r="G597">
        <v>0.96111112833023071</v>
      </c>
      <c r="H597">
        <v>1.500000013038516E-3</v>
      </c>
    </row>
    <row r="598" spans="1:8" x14ac:dyDescent="0.25">
      <c r="A598" t="s">
        <v>72</v>
      </c>
      <c r="B598" t="s">
        <v>70</v>
      </c>
      <c r="C598">
        <v>22</v>
      </c>
      <c r="D598">
        <v>0.12218567728996277</v>
      </c>
      <c r="E598">
        <v>0.95622342824935913</v>
      </c>
      <c r="F598">
        <v>0.1056048721075058</v>
      </c>
      <c r="G598">
        <v>0.96459168195724487</v>
      </c>
      <c r="H598">
        <v>1.500000013038516E-3</v>
      </c>
    </row>
    <row r="599" spans="1:8" x14ac:dyDescent="0.25">
      <c r="A599" t="s">
        <v>72</v>
      </c>
      <c r="B599" t="s">
        <v>70</v>
      </c>
      <c r="C599">
        <v>23</v>
      </c>
      <c r="D599">
        <v>0.12417864799499512</v>
      </c>
      <c r="E599">
        <v>0.95328325033187866</v>
      </c>
      <c r="F599">
        <v>0.10468766838312149</v>
      </c>
      <c r="G599">
        <v>0.96318608522415161</v>
      </c>
      <c r="H599">
        <v>1.500000013038516E-3</v>
      </c>
    </row>
    <row r="600" spans="1:8" x14ac:dyDescent="0.25">
      <c r="A600" t="s">
        <v>72</v>
      </c>
      <c r="B600" t="s">
        <v>70</v>
      </c>
      <c r="C600">
        <v>24</v>
      </c>
      <c r="D600">
        <v>0.12115462124347687</v>
      </c>
      <c r="E600">
        <v>0.95589679479598999</v>
      </c>
      <c r="F600">
        <v>0.1038166880607605</v>
      </c>
      <c r="G600">
        <v>0.96425700187683105</v>
      </c>
      <c r="H600">
        <v>1.500000013038516E-3</v>
      </c>
    </row>
    <row r="601" spans="1:8" x14ac:dyDescent="0.25">
      <c r="A601" t="s">
        <v>72</v>
      </c>
      <c r="B601" t="s">
        <v>70</v>
      </c>
      <c r="C601">
        <v>25</v>
      </c>
      <c r="D601">
        <v>0.11972667276859283</v>
      </c>
      <c r="E601">
        <v>0.95655012130737305</v>
      </c>
      <c r="F601">
        <v>0.10347405821084976</v>
      </c>
      <c r="G601">
        <v>0.96178042888641357</v>
      </c>
      <c r="H601">
        <v>1.500000013038516E-3</v>
      </c>
    </row>
    <row r="602" spans="1:8" x14ac:dyDescent="0.25">
      <c r="A602" t="s">
        <v>72</v>
      </c>
      <c r="B602" t="s">
        <v>70</v>
      </c>
      <c r="C602">
        <v>26</v>
      </c>
      <c r="D602">
        <v>0.12957929074764252</v>
      </c>
      <c r="E602">
        <v>0.95360994338989258</v>
      </c>
      <c r="F602">
        <v>9.8237216472625732E-2</v>
      </c>
      <c r="G602">
        <v>0.96579653024673462</v>
      </c>
      <c r="H602">
        <v>1.500000013038516E-3</v>
      </c>
    </row>
    <row r="603" spans="1:8" x14ac:dyDescent="0.25">
      <c r="A603" t="s">
        <v>72</v>
      </c>
      <c r="B603" t="s">
        <v>70</v>
      </c>
      <c r="C603">
        <v>27</v>
      </c>
      <c r="D603">
        <v>0.12000242620706558</v>
      </c>
      <c r="E603">
        <v>0.95818358659744263</v>
      </c>
      <c r="F603">
        <v>9.9308162927627563E-2</v>
      </c>
      <c r="G603">
        <v>0.96519410610198975</v>
      </c>
      <c r="H603">
        <v>1.500000013038516E-3</v>
      </c>
    </row>
    <row r="604" spans="1:8" x14ac:dyDescent="0.25">
      <c r="A604" t="s">
        <v>72</v>
      </c>
      <c r="B604" t="s">
        <v>70</v>
      </c>
      <c r="C604">
        <v>28</v>
      </c>
      <c r="D604">
        <v>0.12948314845561981</v>
      </c>
      <c r="E604">
        <v>0.95328325033187866</v>
      </c>
      <c r="F604">
        <v>9.651569277048111E-2</v>
      </c>
      <c r="G604">
        <v>0.96398931741714478</v>
      </c>
      <c r="H604">
        <v>1.500000013038516E-3</v>
      </c>
    </row>
    <row r="605" spans="1:8" x14ac:dyDescent="0.25">
      <c r="A605" t="s">
        <v>72</v>
      </c>
      <c r="B605" t="s">
        <v>70</v>
      </c>
      <c r="C605">
        <v>29</v>
      </c>
      <c r="D605">
        <v>0.1192784458398819</v>
      </c>
      <c r="E605">
        <v>0.95524340867996216</v>
      </c>
      <c r="F605">
        <v>9.8243139684200287E-2</v>
      </c>
      <c r="G605">
        <v>0.96372157335281372</v>
      </c>
    </row>
    <row r="606" spans="1:8" x14ac:dyDescent="0.25">
      <c r="A606" t="s">
        <v>72</v>
      </c>
      <c r="B606" t="s">
        <v>71</v>
      </c>
      <c r="C606">
        <v>0</v>
      </c>
      <c r="D606">
        <v>0.71466857194900513</v>
      </c>
      <c r="E606">
        <v>0.72329306602478027</v>
      </c>
      <c r="F606">
        <v>1.3731297254562378</v>
      </c>
      <c r="G606">
        <v>0.68393576145172119</v>
      </c>
      <c r="H606">
        <v>1.4999999664723873E-2</v>
      </c>
    </row>
    <row r="607" spans="1:8" x14ac:dyDescent="0.25">
      <c r="A607" t="s">
        <v>72</v>
      </c>
      <c r="B607" t="s">
        <v>71</v>
      </c>
      <c r="C607">
        <v>1</v>
      </c>
      <c r="D607">
        <v>0.5339730978012085</v>
      </c>
      <c r="E607">
        <v>0.80137211084365845</v>
      </c>
      <c r="F607">
        <v>0.51169115304946899</v>
      </c>
      <c r="G607">
        <v>0.81927710771560669</v>
      </c>
      <c r="H607">
        <v>1.4999999664723873E-2</v>
      </c>
    </row>
    <row r="608" spans="1:8" x14ac:dyDescent="0.25">
      <c r="A608" t="s">
        <v>72</v>
      </c>
      <c r="B608" t="s">
        <v>71</v>
      </c>
      <c r="C608">
        <v>2</v>
      </c>
      <c r="D608">
        <v>0.35294890403747559</v>
      </c>
      <c r="E608">
        <v>0.87847107648849487</v>
      </c>
      <c r="F608">
        <v>0.41281747817993164</v>
      </c>
      <c r="G608">
        <v>0.8564257025718689</v>
      </c>
      <c r="H608">
        <v>1.4999999664723873E-2</v>
      </c>
    </row>
    <row r="609" spans="1:8" x14ac:dyDescent="0.25">
      <c r="A609" t="s">
        <v>72</v>
      </c>
      <c r="B609" t="s">
        <v>71</v>
      </c>
      <c r="C609">
        <v>3</v>
      </c>
      <c r="D609">
        <v>0.31935966014862061</v>
      </c>
      <c r="E609">
        <v>0.88859850168228149</v>
      </c>
      <c r="F609">
        <v>0.36734828352928162</v>
      </c>
      <c r="G609">
        <v>0.87342703342437744</v>
      </c>
      <c r="H609">
        <v>1.4999999664723873E-2</v>
      </c>
    </row>
    <row r="610" spans="1:8" x14ac:dyDescent="0.25">
      <c r="A610" t="s">
        <v>72</v>
      </c>
      <c r="B610" t="s">
        <v>71</v>
      </c>
      <c r="C610">
        <v>4</v>
      </c>
      <c r="D610">
        <v>0.29113635420799255</v>
      </c>
      <c r="E610">
        <v>0.89578568935394287</v>
      </c>
      <c r="F610">
        <v>0.32623276114463806</v>
      </c>
      <c r="G610">
        <v>0.8860776424407959</v>
      </c>
      <c r="H610">
        <v>1.4999999664723873E-2</v>
      </c>
    </row>
    <row r="611" spans="1:8" x14ac:dyDescent="0.25">
      <c r="A611" t="s">
        <v>72</v>
      </c>
      <c r="B611" t="s">
        <v>71</v>
      </c>
      <c r="C611">
        <v>5</v>
      </c>
      <c r="D611">
        <v>0.28385636210441589</v>
      </c>
      <c r="E611">
        <v>0.900032639503479</v>
      </c>
      <c r="F611">
        <v>0.29094770550727844</v>
      </c>
      <c r="G611">
        <v>0.89973229169845581</v>
      </c>
      <c r="H611">
        <v>1.4999999664723873E-2</v>
      </c>
    </row>
    <row r="612" spans="1:8" x14ac:dyDescent="0.25">
      <c r="A612" t="s">
        <v>72</v>
      </c>
      <c r="B612" t="s">
        <v>71</v>
      </c>
      <c r="C612">
        <v>6</v>
      </c>
      <c r="D612">
        <v>0.45261499285697937</v>
      </c>
      <c r="E612">
        <v>0.85788959264755249</v>
      </c>
      <c r="F612">
        <v>0.26336771249771118</v>
      </c>
      <c r="G612">
        <v>0.91017401218414307</v>
      </c>
      <c r="H612">
        <v>1.4999999664723873E-2</v>
      </c>
    </row>
    <row r="613" spans="1:8" x14ac:dyDescent="0.25">
      <c r="A613" t="s">
        <v>72</v>
      </c>
      <c r="B613" t="s">
        <v>71</v>
      </c>
      <c r="C613">
        <v>7</v>
      </c>
      <c r="D613">
        <v>0.356080561876297</v>
      </c>
      <c r="E613">
        <v>0.88533157110214233</v>
      </c>
      <c r="F613">
        <v>0.25470301508903503</v>
      </c>
      <c r="G613">
        <v>0.91238284111022949</v>
      </c>
      <c r="H613">
        <v>1.4999999664723873E-2</v>
      </c>
    </row>
    <row r="614" spans="1:8" x14ac:dyDescent="0.25">
      <c r="A614" t="s">
        <v>72</v>
      </c>
      <c r="B614" t="s">
        <v>71</v>
      </c>
      <c r="C614">
        <v>8</v>
      </c>
      <c r="D614">
        <v>0.2718556821346283</v>
      </c>
      <c r="E614">
        <v>0.91146683692932129</v>
      </c>
      <c r="F614">
        <v>0.23249207437038422</v>
      </c>
      <c r="G614">
        <v>0.92068272829055786</v>
      </c>
      <c r="H614">
        <v>1.4999999664723873E-2</v>
      </c>
    </row>
    <row r="615" spans="1:8" x14ac:dyDescent="0.25">
      <c r="A615" t="s">
        <v>72</v>
      </c>
      <c r="B615" t="s">
        <v>71</v>
      </c>
      <c r="C615">
        <v>9</v>
      </c>
      <c r="D615">
        <v>0.21853232383728027</v>
      </c>
      <c r="E615">
        <v>0.92192095518112183</v>
      </c>
      <c r="F615">
        <v>0.21695710718631744</v>
      </c>
      <c r="G615">
        <v>0.92717534303665161</v>
      </c>
      <c r="H615">
        <v>1.4999999664723873E-2</v>
      </c>
    </row>
    <row r="616" spans="1:8" x14ac:dyDescent="0.25">
      <c r="A616" t="s">
        <v>72</v>
      </c>
      <c r="B616" t="s">
        <v>71</v>
      </c>
      <c r="C616">
        <v>10</v>
      </c>
      <c r="D616">
        <v>0.3636515736579895</v>
      </c>
      <c r="E616">
        <v>0.86965042352676392</v>
      </c>
      <c r="F616">
        <v>0.20360766351222992</v>
      </c>
      <c r="G616">
        <v>0.93152612447738647</v>
      </c>
      <c r="H616">
        <v>1.4999999664723873E-2</v>
      </c>
    </row>
    <row r="617" spans="1:8" x14ac:dyDescent="0.25">
      <c r="A617" t="s">
        <v>72</v>
      </c>
      <c r="B617" t="s">
        <v>71</v>
      </c>
      <c r="C617">
        <v>11</v>
      </c>
      <c r="D617">
        <v>0.16715210676193237</v>
      </c>
      <c r="E617">
        <v>0.93825548887252808</v>
      </c>
      <c r="F617">
        <v>0.20037558674812317</v>
      </c>
      <c r="G617">
        <v>0.93005353212356567</v>
      </c>
      <c r="H617">
        <v>1.4999999664723873E-2</v>
      </c>
    </row>
    <row r="618" spans="1:8" x14ac:dyDescent="0.25">
      <c r="A618" t="s">
        <v>72</v>
      </c>
      <c r="B618" t="s">
        <v>71</v>
      </c>
      <c r="C618">
        <v>12</v>
      </c>
      <c r="D618">
        <v>0.18161626160144806</v>
      </c>
      <c r="E618">
        <v>0.9366220235824585</v>
      </c>
      <c r="F618">
        <v>0.18529540300369263</v>
      </c>
      <c r="G618">
        <v>0.93493974208831787</v>
      </c>
      <c r="H618">
        <v>1.4999999664723873E-2</v>
      </c>
    </row>
    <row r="619" spans="1:8" x14ac:dyDescent="0.25">
      <c r="A619" t="s">
        <v>72</v>
      </c>
      <c r="B619" t="s">
        <v>71</v>
      </c>
      <c r="C619">
        <v>13</v>
      </c>
      <c r="D619">
        <v>0.18689888715744019</v>
      </c>
      <c r="E619">
        <v>0.93694871664047241</v>
      </c>
      <c r="F619">
        <v>0.17351821064949036</v>
      </c>
      <c r="G619">
        <v>0.93908971548080444</v>
      </c>
      <c r="H619">
        <v>1.4999999664723873E-2</v>
      </c>
    </row>
    <row r="620" spans="1:8" x14ac:dyDescent="0.25">
      <c r="A620" t="s">
        <v>72</v>
      </c>
      <c r="B620" t="s">
        <v>71</v>
      </c>
      <c r="C620">
        <v>14</v>
      </c>
      <c r="D620">
        <v>0.18670783936977386</v>
      </c>
      <c r="E620">
        <v>0.93792879581451416</v>
      </c>
      <c r="F620">
        <v>0.16590015590190887</v>
      </c>
      <c r="G620">
        <v>0.94190090894699097</v>
      </c>
      <c r="H620">
        <v>1.4999999664723873E-2</v>
      </c>
    </row>
    <row r="621" spans="1:8" x14ac:dyDescent="0.25">
      <c r="A621" t="s">
        <v>72</v>
      </c>
      <c r="B621" t="s">
        <v>71</v>
      </c>
      <c r="C621">
        <v>15</v>
      </c>
      <c r="D621">
        <v>0.12557104229927063</v>
      </c>
      <c r="E621">
        <v>0.95459002256393433</v>
      </c>
      <c r="F621">
        <v>0.15184429287910461</v>
      </c>
      <c r="G621">
        <v>0.94839358329772949</v>
      </c>
      <c r="H621">
        <v>1.500000013038516E-3</v>
      </c>
    </row>
    <row r="622" spans="1:8" x14ac:dyDescent="0.25">
      <c r="A622" t="s">
        <v>72</v>
      </c>
      <c r="B622" t="s">
        <v>71</v>
      </c>
      <c r="C622">
        <v>16</v>
      </c>
      <c r="D622">
        <v>0.11979155987501144</v>
      </c>
      <c r="E622">
        <v>0.95687681436538696</v>
      </c>
      <c r="F622">
        <v>0.1237727478146553</v>
      </c>
      <c r="G622">
        <v>0.95682728290557861</v>
      </c>
      <c r="H622">
        <v>1.500000013038516E-3</v>
      </c>
    </row>
    <row r="623" spans="1:8" x14ac:dyDescent="0.25">
      <c r="A623" t="s">
        <v>72</v>
      </c>
      <c r="B623" t="s">
        <v>71</v>
      </c>
      <c r="C623">
        <v>17</v>
      </c>
      <c r="D623">
        <v>0.11439570784568787</v>
      </c>
      <c r="E623">
        <v>0.95524340867996216</v>
      </c>
      <c r="F623">
        <v>0.11629950255155563</v>
      </c>
      <c r="G623">
        <v>0.95843374729156494</v>
      </c>
      <c r="H623">
        <v>1.500000013038516E-3</v>
      </c>
    </row>
    <row r="624" spans="1:8" x14ac:dyDescent="0.25">
      <c r="A624" t="s">
        <v>72</v>
      </c>
      <c r="B624" t="s">
        <v>71</v>
      </c>
      <c r="C624">
        <v>18</v>
      </c>
      <c r="D624">
        <v>0.11584699898958206</v>
      </c>
      <c r="E624">
        <v>0.95687681436538696</v>
      </c>
      <c r="F624">
        <v>0.11237712204456329</v>
      </c>
      <c r="G624">
        <v>0.95990628004074097</v>
      </c>
      <c r="H624">
        <v>1.500000013038516E-3</v>
      </c>
    </row>
    <row r="625" spans="1:8" x14ac:dyDescent="0.25">
      <c r="A625" t="s">
        <v>72</v>
      </c>
      <c r="B625" t="s">
        <v>71</v>
      </c>
      <c r="C625">
        <v>19</v>
      </c>
      <c r="D625">
        <v>0.11082661151885986</v>
      </c>
      <c r="E625">
        <v>0.95687681436538696</v>
      </c>
      <c r="F625">
        <v>0.11050638556480408</v>
      </c>
      <c r="G625">
        <v>0.96178042888641357</v>
      </c>
      <c r="H625">
        <v>1.500000013038516E-3</v>
      </c>
    </row>
    <row r="626" spans="1:8" x14ac:dyDescent="0.25">
      <c r="A626" t="s">
        <v>72</v>
      </c>
      <c r="B626" t="s">
        <v>71</v>
      </c>
      <c r="C626">
        <v>20</v>
      </c>
      <c r="D626">
        <v>0.10916153341531754</v>
      </c>
      <c r="E626">
        <v>0.95785689353942871</v>
      </c>
      <c r="F626">
        <v>0.1070258691906929</v>
      </c>
      <c r="G626">
        <v>0.9626505970954895</v>
      </c>
      <c r="H626">
        <v>1.500000071246177E-4</v>
      </c>
    </row>
    <row r="627" spans="1:8" x14ac:dyDescent="0.25">
      <c r="A627" t="s">
        <v>72</v>
      </c>
      <c r="B627" t="s">
        <v>71</v>
      </c>
      <c r="C627">
        <v>21</v>
      </c>
      <c r="D627">
        <v>0.10906645655632019</v>
      </c>
      <c r="E627">
        <v>0.95785689353942871</v>
      </c>
      <c r="F627">
        <v>0.10698291659355164</v>
      </c>
      <c r="G627">
        <v>0.96352076530456543</v>
      </c>
      <c r="H627">
        <v>1.500000071246177E-4</v>
      </c>
    </row>
    <row r="628" spans="1:8" x14ac:dyDescent="0.25">
      <c r="A628" t="s">
        <v>72</v>
      </c>
      <c r="B628" t="s">
        <v>71</v>
      </c>
      <c r="C628">
        <v>22</v>
      </c>
      <c r="D628">
        <v>0.10900169610977173</v>
      </c>
      <c r="E628">
        <v>0.95818358659744263</v>
      </c>
      <c r="F628">
        <v>0.10602842271327972</v>
      </c>
      <c r="G628">
        <v>0.9626505970954895</v>
      </c>
      <c r="H628">
        <v>1.500000071246177E-4</v>
      </c>
    </row>
    <row r="629" spans="1:8" x14ac:dyDescent="0.25">
      <c r="A629" t="s">
        <v>72</v>
      </c>
      <c r="B629" t="s">
        <v>71</v>
      </c>
      <c r="C629">
        <v>23</v>
      </c>
      <c r="D629">
        <v>0.10878142714500427</v>
      </c>
      <c r="E629">
        <v>0.95720350742340088</v>
      </c>
      <c r="F629">
        <v>0.10447460412979126</v>
      </c>
      <c r="G629">
        <v>0.96412312984466553</v>
      </c>
      <c r="H629">
        <v>1.500000071246177E-4</v>
      </c>
    </row>
    <row r="630" spans="1:8" x14ac:dyDescent="0.25">
      <c r="A630" t="s">
        <v>72</v>
      </c>
      <c r="B630" t="s">
        <v>71</v>
      </c>
      <c r="C630">
        <v>24</v>
      </c>
      <c r="D630">
        <v>0.10846764594316483</v>
      </c>
      <c r="E630">
        <v>0.95785689353942871</v>
      </c>
      <c r="F630">
        <v>0.10494999587535858</v>
      </c>
      <c r="G630">
        <v>0.96231591701507568</v>
      </c>
      <c r="H630">
        <v>1.500000071246177E-4</v>
      </c>
    </row>
    <row r="631" spans="1:8" x14ac:dyDescent="0.25">
      <c r="A631" t="s">
        <v>72</v>
      </c>
      <c r="B631" t="s">
        <v>71</v>
      </c>
      <c r="C631">
        <v>25</v>
      </c>
      <c r="D631">
        <v>0.10858161002397537</v>
      </c>
      <c r="E631">
        <v>0.95818358659744263</v>
      </c>
      <c r="F631">
        <v>0.1063213050365448</v>
      </c>
      <c r="G631">
        <v>0.96231591701507568</v>
      </c>
      <c r="H631">
        <v>1.500000071246177E-4</v>
      </c>
    </row>
    <row r="632" spans="1:8" x14ac:dyDescent="0.25">
      <c r="A632" t="s">
        <v>72</v>
      </c>
      <c r="B632" t="s">
        <v>71</v>
      </c>
      <c r="C632">
        <v>26</v>
      </c>
      <c r="D632">
        <v>0.10836600512266159</v>
      </c>
      <c r="E632">
        <v>0.95818358659744263</v>
      </c>
      <c r="F632">
        <v>0.10617532581090927</v>
      </c>
      <c r="G632">
        <v>0.96064257621765137</v>
      </c>
      <c r="H632">
        <v>9.9999997473787516E-5</v>
      </c>
    </row>
    <row r="633" spans="1:8" x14ac:dyDescent="0.25">
      <c r="A633" t="s">
        <v>72</v>
      </c>
      <c r="B633" t="s">
        <v>71</v>
      </c>
      <c r="C633">
        <v>27</v>
      </c>
      <c r="D633">
        <v>0.10848501324653625</v>
      </c>
      <c r="E633">
        <v>0.95785689353942871</v>
      </c>
      <c r="F633">
        <v>0.1032610759139061</v>
      </c>
      <c r="G633">
        <v>0.9647255539894104</v>
      </c>
      <c r="H633">
        <v>9.9999997473787516E-5</v>
      </c>
    </row>
    <row r="634" spans="1:8" x14ac:dyDescent="0.25">
      <c r="A634" t="s">
        <v>72</v>
      </c>
      <c r="B634" t="s">
        <v>71</v>
      </c>
      <c r="C634">
        <v>28</v>
      </c>
      <c r="D634">
        <v>0.1085391491651535</v>
      </c>
      <c r="E634">
        <v>0.95883697271347046</v>
      </c>
      <c r="F634">
        <v>0.10428965091705322</v>
      </c>
      <c r="G634">
        <v>0.96345382928848267</v>
      </c>
      <c r="H634">
        <v>9.9999997473787516E-5</v>
      </c>
    </row>
    <row r="635" spans="1:8" x14ac:dyDescent="0.25">
      <c r="A635" t="s">
        <v>72</v>
      </c>
      <c r="B635" t="s">
        <v>71</v>
      </c>
      <c r="C635">
        <v>29</v>
      </c>
      <c r="D635">
        <v>0.10819637030363083</v>
      </c>
      <c r="E635">
        <v>0.95818358659744263</v>
      </c>
      <c r="F635">
        <v>0.10211127996444702</v>
      </c>
      <c r="G635">
        <v>0.9647255539894104</v>
      </c>
    </row>
    <row r="636" spans="1:8" x14ac:dyDescent="0.25">
      <c r="A636" t="s">
        <v>73</v>
      </c>
      <c r="B636" t="s">
        <v>62</v>
      </c>
      <c r="C636">
        <v>0</v>
      </c>
      <c r="D636">
        <v>1.4681547880172729</v>
      </c>
      <c r="E636">
        <v>0.57432210445404053</v>
      </c>
      <c r="F636">
        <v>1.3720948696136475</v>
      </c>
      <c r="G636">
        <v>0.57048195600509644</v>
      </c>
      <c r="H636">
        <v>1.4999999664723873E-2</v>
      </c>
    </row>
    <row r="637" spans="1:8" x14ac:dyDescent="0.25">
      <c r="A637" t="s">
        <v>73</v>
      </c>
      <c r="B637" t="s">
        <v>62</v>
      </c>
      <c r="C637">
        <v>1</v>
      </c>
      <c r="D637">
        <v>1.6858422756195068</v>
      </c>
      <c r="E637">
        <v>0.6161385178565979</v>
      </c>
      <c r="F637">
        <v>0.7508816123008728</v>
      </c>
      <c r="G637">
        <v>0.73373496532440186</v>
      </c>
      <c r="H637">
        <v>1.4999999664723873E-2</v>
      </c>
    </row>
    <row r="638" spans="1:8" x14ac:dyDescent="0.25">
      <c r="A638" t="s">
        <v>73</v>
      </c>
      <c r="B638" t="s">
        <v>62</v>
      </c>
      <c r="C638">
        <v>2</v>
      </c>
      <c r="D638">
        <v>0.46259051561355591</v>
      </c>
      <c r="E638">
        <v>0.84155505895614624</v>
      </c>
      <c r="F638">
        <v>0.60306543111801147</v>
      </c>
      <c r="G638">
        <v>0.78815263509750366</v>
      </c>
      <c r="H638">
        <v>1.4999999664723873E-2</v>
      </c>
    </row>
    <row r="639" spans="1:8" x14ac:dyDescent="0.25">
      <c r="A639" t="s">
        <v>73</v>
      </c>
      <c r="B639" t="s">
        <v>62</v>
      </c>
      <c r="C639">
        <v>3</v>
      </c>
      <c r="D639">
        <v>0.51157951354980469</v>
      </c>
      <c r="E639">
        <v>0.83567464351654053</v>
      </c>
      <c r="F639">
        <v>0.51888597011566162</v>
      </c>
      <c r="G639">
        <v>0.81921017169952393</v>
      </c>
      <c r="H639">
        <v>1.4999999664723873E-2</v>
      </c>
    </row>
    <row r="640" spans="1:8" x14ac:dyDescent="0.25">
      <c r="A640" t="s">
        <v>73</v>
      </c>
      <c r="B640" t="s">
        <v>62</v>
      </c>
      <c r="C640">
        <v>4</v>
      </c>
      <c r="D640">
        <v>0.57245129346847534</v>
      </c>
      <c r="E640">
        <v>0.80431228876113892</v>
      </c>
      <c r="F640">
        <v>0.45113962888717651</v>
      </c>
      <c r="G640">
        <v>0.84377509355545044</v>
      </c>
      <c r="H640">
        <v>1.4999999664723873E-2</v>
      </c>
    </row>
    <row r="641" spans="1:8" x14ac:dyDescent="0.25">
      <c r="A641" t="s">
        <v>73</v>
      </c>
      <c r="B641" t="s">
        <v>62</v>
      </c>
      <c r="C641">
        <v>5</v>
      </c>
      <c r="D641">
        <v>0.33903604745864868</v>
      </c>
      <c r="E641">
        <v>0.87945115566253662</v>
      </c>
      <c r="F641">
        <v>0.39569997787475586</v>
      </c>
      <c r="G641">
        <v>0.86285138130187988</v>
      </c>
      <c r="H641">
        <v>1.4999999664723873E-2</v>
      </c>
    </row>
    <row r="642" spans="1:8" x14ac:dyDescent="0.25">
      <c r="A642" t="s">
        <v>73</v>
      </c>
      <c r="B642" t="s">
        <v>62</v>
      </c>
      <c r="C642">
        <v>6</v>
      </c>
      <c r="D642">
        <v>0.27840977907180786</v>
      </c>
      <c r="E642">
        <v>0.90852659940719604</v>
      </c>
      <c r="F642">
        <v>0.32474565505981445</v>
      </c>
      <c r="G642">
        <v>0.88601070642471313</v>
      </c>
      <c r="H642">
        <v>1.4999999664723873E-2</v>
      </c>
    </row>
    <row r="643" spans="1:8" x14ac:dyDescent="0.25">
      <c r="A643" t="s">
        <v>73</v>
      </c>
      <c r="B643" t="s">
        <v>62</v>
      </c>
      <c r="C643">
        <v>7</v>
      </c>
      <c r="D643">
        <v>0.26759457588195801</v>
      </c>
      <c r="E643">
        <v>0.90950667858123779</v>
      </c>
      <c r="F643">
        <v>0.29003119468688965</v>
      </c>
      <c r="G643">
        <v>0.89685410261154175</v>
      </c>
      <c r="H643">
        <v>1.4999999664723873E-2</v>
      </c>
    </row>
    <row r="644" spans="1:8" x14ac:dyDescent="0.25">
      <c r="A644" t="s">
        <v>73</v>
      </c>
      <c r="B644" t="s">
        <v>62</v>
      </c>
      <c r="C644">
        <v>8</v>
      </c>
      <c r="D644">
        <v>0.25592750310897827</v>
      </c>
      <c r="E644">
        <v>0.91114014387130737</v>
      </c>
      <c r="F644">
        <v>0.2591937780380249</v>
      </c>
      <c r="G644">
        <v>0.91097724437713623</v>
      </c>
      <c r="H644">
        <v>1.4999999664723873E-2</v>
      </c>
    </row>
    <row r="645" spans="1:8" x14ac:dyDescent="0.25">
      <c r="A645" t="s">
        <v>73</v>
      </c>
      <c r="B645" t="s">
        <v>62</v>
      </c>
      <c r="C645">
        <v>9</v>
      </c>
      <c r="D645">
        <v>0.25940224528312683</v>
      </c>
      <c r="E645">
        <v>0.91342699527740479</v>
      </c>
      <c r="F645">
        <v>0.25527271628379822</v>
      </c>
      <c r="G645">
        <v>0.9115796685218811</v>
      </c>
      <c r="H645">
        <v>1.4999999664723873E-2</v>
      </c>
    </row>
    <row r="646" spans="1:8" x14ac:dyDescent="0.25">
      <c r="A646" t="s">
        <v>73</v>
      </c>
      <c r="B646" t="s">
        <v>62</v>
      </c>
      <c r="C646">
        <v>10</v>
      </c>
      <c r="D646">
        <v>0.45382609963417053</v>
      </c>
      <c r="E646">
        <v>0.83959490060806274</v>
      </c>
      <c r="F646">
        <v>0.2293928861618042</v>
      </c>
      <c r="G646">
        <v>0.91947793960571289</v>
      </c>
      <c r="H646">
        <v>1.4999999664723873E-2</v>
      </c>
    </row>
    <row r="647" spans="1:8" x14ac:dyDescent="0.25">
      <c r="A647" t="s">
        <v>73</v>
      </c>
      <c r="B647" t="s">
        <v>62</v>
      </c>
      <c r="C647">
        <v>11</v>
      </c>
      <c r="D647">
        <v>0.2520374059677124</v>
      </c>
      <c r="E647">
        <v>0.90721988677978516</v>
      </c>
      <c r="F647">
        <v>0.22031740844249725</v>
      </c>
      <c r="G647">
        <v>0.92503345012664795</v>
      </c>
      <c r="H647">
        <v>1.4999999664723873E-2</v>
      </c>
    </row>
    <row r="648" spans="1:8" x14ac:dyDescent="0.25">
      <c r="A648" t="s">
        <v>73</v>
      </c>
      <c r="B648" t="s">
        <v>62</v>
      </c>
      <c r="C648">
        <v>12</v>
      </c>
      <c r="D648">
        <v>0.3287583589553833</v>
      </c>
      <c r="E648">
        <v>0.88271808624267578</v>
      </c>
      <c r="F648">
        <v>0.20630167424678802</v>
      </c>
      <c r="G648">
        <v>0.92858099937438965</v>
      </c>
      <c r="H648">
        <v>1.4999999664723873E-2</v>
      </c>
    </row>
    <row r="649" spans="1:8" x14ac:dyDescent="0.25">
      <c r="A649" t="s">
        <v>73</v>
      </c>
      <c r="B649" t="s">
        <v>62</v>
      </c>
      <c r="C649">
        <v>13</v>
      </c>
      <c r="D649">
        <v>0.15096732974052429</v>
      </c>
      <c r="E649">
        <v>0.94740283489227295</v>
      </c>
      <c r="F649">
        <v>0.18795643746852875</v>
      </c>
      <c r="G649">
        <v>0.93534135818481445</v>
      </c>
      <c r="H649">
        <v>1.500000013038516E-3</v>
      </c>
    </row>
    <row r="650" spans="1:8" x14ac:dyDescent="0.25">
      <c r="A650" t="s">
        <v>73</v>
      </c>
      <c r="B650" t="s">
        <v>62</v>
      </c>
      <c r="C650">
        <v>14</v>
      </c>
      <c r="D650">
        <v>0.14313922822475433</v>
      </c>
      <c r="E650">
        <v>0.94936293363571167</v>
      </c>
      <c r="F650">
        <v>0.14219100773334503</v>
      </c>
      <c r="G650">
        <v>0.94999998807907104</v>
      </c>
      <c r="H650">
        <v>1.500000013038516E-3</v>
      </c>
    </row>
    <row r="651" spans="1:8" x14ac:dyDescent="0.25">
      <c r="A651" t="s">
        <v>73</v>
      </c>
      <c r="B651" t="s">
        <v>62</v>
      </c>
      <c r="C651">
        <v>15</v>
      </c>
      <c r="D651">
        <v>0.12984374165534973</v>
      </c>
      <c r="E651">
        <v>0.95393663644790649</v>
      </c>
      <c r="F651">
        <v>0.13640829920768738</v>
      </c>
      <c r="G651">
        <v>0.95281124114990234</v>
      </c>
      <c r="H651">
        <v>1.500000013038516E-3</v>
      </c>
    </row>
    <row r="652" spans="1:8" x14ac:dyDescent="0.25">
      <c r="A652" t="s">
        <v>73</v>
      </c>
      <c r="B652" t="s">
        <v>62</v>
      </c>
      <c r="C652">
        <v>16</v>
      </c>
      <c r="D652">
        <v>0.13125590980052948</v>
      </c>
      <c r="E652">
        <v>0.95655012130737305</v>
      </c>
      <c r="F652">
        <v>0.13216127455234528</v>
      </c>
      <c r="G652">
        <v>0.95448458194732666</v>
      </c>
      <c r="H652">
        <v>1.500000013038516E-3</v>
      </c>
    </row>
    <row r="653" spans="1:8" x14ac:dyDescent="0.25">
      <c r="A653" t="s">
        <v>73</v>
      </c>
      <c r="B653" t="s">
        <v>62</v>
      </c>
      <c r="C653">
        <v>17</v>
      </c>
      <c r="D653">
        <v>0.12524749338626862</v>
      </c>
      <c r="E653">
        <v>0.95491671562194824</v>
      </c>
      <c r="F653">
        <v>0.12833070755004883</v>
      </c>
      <c r="G653">
        <v>0.95495313405990601</v>
      </c>
      <c r="H653">
        <v>1.500000013038516E-3</v>
      </c>
    </row>
    <row r="654" spans="1:8" x14ac:dyDescent="0.25">
      <c r="A654" t="s">
        <v>73</v>
      </c>
      <c r="B654" t="s">
        <v>62</v>
      </c>
      <c r="C654">
        <v>18</v>
      </c>
      <c r="D654">
        <v>0.12034304440021515</v>
      </c>
      <c r="E654">
        <v>0.95589679479598999</v>
      </c>
      <c r="F654">
        <v>0.12714733183383942</v>
      </c>
      <c r="G654">
        <v>0.95528781414031982</v>
      </c>
      <c r="H654">
        <v>1.500000013038516E-3</v>
      </c>
    </row>
    <row r="655" spans="1:8" x14ac:dyDescent="0.25">
      <c r="A655" t="s">
        <v>73</v>
      </c>
      <c r="B655" t="s">
        <v>62</v>
      </c>
      <c r="C655">
        <v>19</v>
      </c>
      <c r="D655">
        <v>0.12155052274465561</v>
      </c>
      <c r="E655">
        <v>0.95655012130737305</v>
      </c>
      <c r="F655">
        <v>0.12328572571277618</v>
      </c>
      <c r="G655">
        <v>0.95716196298599243</v>
      </c>
      <c r="H655">
        <v>1.500000013038516E-3</v>
      </c>
    </row>
    <row r="656" spans="1:8" x14ac:dyDescent="0.25">
      <c r="A656" t="s">
        <v>73</v>
      </c>
      <c r="B656" t="s">
        <v>62</v>
      </c>
      <c r="C656">
        <v>20</v>
      </c>
      <c r="D656">
        <v>0.12012913823127747</v>
      </c>
      <c r="E656">
        <v>0.95655012130737305</v>
      </c>
      <c r="F656">
        <v>0.12284509837627411</v>
      </c>
      <c r="G656">
        <v>0.95736277103424072</v>
      </c>
      <c r="H656">
        <v>1.500000071246177E-4</v>
      </c>
    </row>
    <row r="657" spans="1:8" x14ac:dyDescent="0.25">
      <c r="A657" t="s">
        <v>73</v>
      </c>
      <c r="B657" t="s">
        <v>62</v>
      </c>
      <c r="C657">
        <v>21</v>
      </c>
      <c r="D657">
        <v>0.1203705370426178</v>
      </c>
      <c r="E657">
        <v>0.95655012130737305</v>
      </c>
      <c r="F657">
        <v>0.11934380233287811</v>
      </c>
      <c r="G657">
        <v>0.958701491355896</v>
      </c>
      <c r="H657">
        <v>1.500000071246177E-4</v>
      </c>
    </row>
    <row r="658" spans="1:8" x14ac:dyDescent="0.25">
      <c r="A658" t="s">
        <v>73</v>
      </c>
      <c r="B658" t="s">
        <v>62</v>
      </c>
      <c r="C658">
        <v>22</v>
      </c>
      <c r="D658">
        <v>0.11892969906330109</v>
      </c>
      <c r="E658">
        <v>0.95720350742340088</v>
      </c>
      <c r="F658">
        <v>0.11833072453737259</v>
      </c>
      <c r="G658">
        <v>0.95970547199249268</v>
      </c>
      <c r="H658">
        <v>1.500000071246177E-4</v>
      </c>
    </row>
    <row r="659" spans="1:8" x14ac:dyDescent="0.25">
      <c r="A659" t="s">
        <v>73</v>
      </c>
      <c r="B659" t="s">
        <v>62</v>
      </c>
      <c r="C659">
        <v>23</v>
      </c>
      <c r="D659">
        <v>0.11787677556276321</v>
      </c>
      <c r="E659">
        <v>0.95851027965545654</v>
      </c>
      <c r="F659">
        <v>0.11586757004261017</v>
      </c>
      <c r="G659">
        <v>0.95950466394424438</v>
      </c>
      <c r="H659">
        <v>1.500000071246177E-4</v>
      </c>
    </row>
    <row r="660" spans="1:8" x14ac:dyDescent="0.25">
      <c r="A660" t="s">
        <v>73</v>
      </c>
      <c r="B660" t="s">
        <v>62</v>
      </c>
      <c r="C660">
        <v>24</v>
      </c>
      <c r="D660">
        <v>0.11830437183380127</v>
      </c>
      <c r="E660">
        <v>0.95785689353942871</v>
      </c>
      <c r="F660">
        <v>0.12077706307172775</v>
      </c>
      <c r="G660">
        <v>0.95876842737197876</v>
      </c>
      <c r="H660">
        <v>1.500000071246177E-4</v>
      </c>
    </row>
    <row r="661" spans="1:8" x14ac:dyDescent="0.25">
      <c r="A661" t="s">
        <v>73</v>
      </c>
      <c r="B661" t="s">
        <v>62</v>
      </c>
      <c r="C661">
        <v>25</v>
      </c>
      <c r="D661">
        <v>0.1171259880065918</v>
      </c>
      <c r="E661">
        <v>0.95916366577148438</v>
      </c>
      <c r="F661">
        <v>0.11577020585536957</v>
      </c>
      <c r="G661">
        <v>0.95930385589599609</v>
      </c>
      <c r="H661">
        <v>1.500000071246177E-4</v>
      </c>
    </row>
    <row r="662" spans="1:8" x14ac:dyDescent="0.25">
      <c r="A662" t="s">
        <v>73</v>
      </c>
      <c r="B662" t="s">
        <v>62</v>
      </c>
      <c r="C662">
        <v>26</v>
      </c>
      <c r="D662">
        <v>0.11605802923440933</v>
      </c>
      <c r="E662">
        <v>0.95916366577148438</v>
      </c>
      <c r="F662">
        <v>0.1142486184835434</v>
      </c>
      <c r="G662">
        <v>0.95916998386383057</v>
      </c>
      <c r="H662">
        <v>1.500000071246177E-4</v>
      </c>
    </row>
    <row r="663" spans="1:8" x14ac:dyDescent="0.25">
      <c r="A663" t="s">
        <v>73</v>
      </c>
      <c r="B663" t="s">
        <v>62</v>
      </c>
      <c r="C663">
        <v>27</v>
      </c>
      <c r="D663">
        <v>0.1160198301076889</v>
      </c>
      <c r="E663">
        <v>0.95916366577148438</v>
      </c>
      <c r="F663">
        <v>0.11436212062835693</v>
      </c>
      <c r="G663">
        <v>0.95990628004074097</v>
      </c>
      <c r="H663">
        <v>1.500000071246177E-4</v>
      </c>
    </row>
    <row r="664" spans="1:8" x14ac:dyDescent="0.25">
      <c r="A664" t="s">
        <v>73</v>
      </c>
      <c r="B664" t="s">
        <v>62</v>
      </c>
      <c r="C664">
        <v>28</v>
      </c>
      <c r="D664">
        <v>0.11640965193510056</v>
      </c>
      <c r="E664">
        <v>0.95916366577148438</v>
      </c>
      <c r="F664">
        <v>0.11605889350175858</v>
      </c>
      <c r="G664">
        <v>0.95970547199249268</v>
      </c>
      <c r="H664">
        <v>1.500000071246177E-4</v>
      </c>
    </row>
    <row r="665" spans="1:8" x14ac:dyDescent="0.25">
      <c r="A665" t="s">
        <v>73</v>
      </c>
      <c r="B665" t="s">
        <v>62</v>
      </c>
      <c r="C665">
        <v>29</v>
      </c>
      <c r="D665">
        <v>0.11687961965799332</v>
      </c>
      <c r="E665">
        <v>0.95949035882949829</v>
      </c>
      <c r="F665">
        <v>0.11460142582654953</v>
      </c>
      <c r="G665">
        <v>0.95823293924331665</v>
      </c>
    </row>
    <row r="666" spans="1:8" x14ac:dyDescent="0.25">
      <c r="A666" t="s">
        <v>73</v>
      </c>
      <c r="B666" t="s">
        <v>63</v>
      </c>
      <c r="C666">
        <v>0</v>
      </c>
      <c r="D666">
        <v>1.0367496013641357</v>
      </c>
      <c r="E666">
        <v>0.60111075639724731</v>
      </c>
      <c r="F666">
        <v>1.0978248119354248</v>
      </c>
      <c r="G666">
        <v>0.66244977712631226</v>
      </c>
      <c r="H666">
        <v>1.4999999664723873E-2</v>
      </c>
    </row>
    <row r="667" spans="1:8" x14ac:dyDescent="0.25">
      <c r="A667" t="s">
        <v>73</v>
      </c>
      <c r="B667" t="s">
        <v>63</v>
      </c>
      <c r="C667">
        <v>1</v>
      </c>
      <c r="D667">
        <v>0.63386839628219604</v>
      </c>
      <c r="E667">
        <v>0.78111726045608521</v>
      </c>
      <c r="F667">
        <v>0.5867885947227478</v>
      </c>
      <c r="G667">
        <v>0.79518073797225952</v>
      </c>
      <c r="H667">
        <v>1.4999999664723873E-2</v>
      </c>
    </row>
    <row r="668" spans="1:8" x14ac:dyDescent="0.25">
      <c r="A668" t="s">
        <v>73</v>
      </c>
      <c r="B668" t="s">
        <v>63</v>
      </c>
      <c r="C668">
        <v>2</v>
      </c>
      <c r="D668">
        <v>0.72683733701705933</v>
      </c>
      <c r="E668">
        <v>0.77458345890045166</v>
      </c>
      <c r="F668">
        <v>0.45258960127830505</v>
      </c>
      <c r="G668">
        <v>0.84230256080627441</v>
      </c>
      <c r="H668">
        <v>1.4999999664723873E-2</v>
      </c>
    </row>
    <row r="669" spans="1:8" x14ac:dyDescent="0.25">
      <c r="A669" t="s">
        <v>73</v>
      </c>
      <c r="B669" t="s">
        <v>63</v>
      </c>
      <c r="C669">
        <v>3</v>
      </c>
      <c r="D669">
        <v>0.71698576211929321</v>
      </c>
      <c r="E669">
        <v>0.73407381772994995</v>
      </c>
      <c r="F669">
        <v>0.36385297775268555</v>
      </c>
      <c r="G669">
        <v>0.87804549932479858</v>
      </c>
      <c r="H669">
        <v>1.4999999664723873E-2</v>
      </c>
    </row>
    <row r="670" spans="1:8" x14ac:dyDescent="0.25">
      <c r="A670" t="s">
        <v>73</v>
      </c>
      <c r="B670" t="s">
        <v>63</v>
      </c>
      <c r="C670">
        <v>4</v>
      </c>
      <c r="D670">
        <v>0.51765000820159912</v>
      </c>
      <c r="E670">
        <v>0.81541979312896729</v>
      </c>
      <c r="F670">
        <v>0.3136628270149231</v>
      </c>
      <c r="G670">
        <v>0.89444446563720703</v>
      </c>
      <c r="H670">
        <v>1.4999999664723873E-2</v>
      </c>
    </row>
    <row r="671" spans="1:8" x14ac:dyDescent="0.25">
      <c r="A671" t="s">
        <v>73</v>
      </c>
      <c r="B671" t="s">
        <v>63</v>
      </c>
      <c r="C671">
        <v>5</v>
      </c>
      <c r="D671">
        <v>0.31168016791343689</v>
      </c>
      <c r="E671">
        <v>0.89186543226242065</v>
      </c>
      <c r="F671">
        <v>0.27148157358169556</v>
      </c>
      <c r="G671">
        <v>0.90622490644454956</v>
      </c>
      <c r="H671">
        <v>1.4999999664723873E-2</v>
      </c>
    </row>
    <row r="672" spans="1:8" x14ac:dyDescent="0.25">
      <c r="A672" t="s">
        <v>73</v>
      </c>
      <c r="B672" t="s">
        <v>63</v>
      </c>
      <c r="C672">
        <v>6</v>
      </c>
      <c r="D672">
        <v>0.29416140913963318</v>
      </c>
      <c r="E672">
        <v>0.91016006469726563</v>
      </c>
      <c r="F672">
        <v>0.24944685399532318</v>
      </c>
      <c r="G672">
        <v>0.91546183824539185</v>
      </c>
      <c r="H672">
        <v>1.4999999664723873E-2</v>
      </c>
    </row>
    <row r="673" spans="1:8" x14ac:dyDescent="0.25">
      <c r="A673" t="s">
        <v>73</v>
      </c>
      <c r="B673" t="s">
        <v>63</v>
      </c>
      <c r="C673">
        <v>7</v>
      </c>
      <c r="D673">
        <v>0.37960809469223022</v>
      </c>
      <c r="E673">
        <v>0.86932373046875</v>
      </c>
      <c r="F673">
        <v>0.22152017056941986</v>
      </c>
      <c r="G673">
        <v>0.92182064056396484</v>
      </c>
      <c r="H673">
        <v>1.4999999664723873E-2</v>
      </c>
    </row>
    <row r="674" spans="1:8" x14ac:dyDescent="0.25">
      <c r="A674" t="s">
        <v>73</v>
      </c>
      <c r="B674" t="s">
        <v>63</v>
      </c>
      <c r="C674">
        <v>8</v>
      </c>
      <c r="D674">
        <v>0.43705317378044128</v>
      </c>
      <c r="E674">
        <v>0.83044755458831787</v>
      </c>
      <c r="F674">
        <v>0.20812016725540161</v>
      </c>
      <c r="G674">
        <v>0.92356091737747192</v>
      </c>
      <c r="H674">
        <v>1.4999999664723873E-2</v>
      </c>
    </row>
    <row r="675" spans="1:8" x14ac:dyDescent="0.25">
      <c r="A675" t="s">
        <v>73</v>
      </c>
      <c r="B675" t="s">
        <v>63</v>
      </c>
      <c r="C675">
        <v>9</v>
      </c>
      <c r="D675">
        <v>0.55973231792449951</v>
      </c>
      <c r="E675">
        <v>0.80529236793518066</v>
      </c>
      <c r="F675">
        <v>0.20852310955524445</v>
      </c>
      <c r="G675">
        <v>0.92717534303665161</v>
      </c>
      <c r="H675">
        <v>1.4999999664723873E-2</v>
      </c>
    </row>
    <row r="676" spans="1:8" x14ac:dyDescent="0.25">
      <c r="A676" t="s">
        <v>73</v>
      </c>
      <c r="B676" t="s">
        <v>63</v>
      </c>
      <c r="C676">
        <v>10</v>
      </c>
      <c r="D676">
        <v>0.17353135347366333</v>
      </c>
      <c r="E676">
        <v>0.94282913208007813</v>
      </c>
      <c r="F676">
        <v>0.19056977331638336</v>
      </c>
      <c r="G676">
        <v>0.93232929706573486</v>
      </c>
      <c r="H676">
        <v>1.500000013038516E-3</v>
      </c>
    </row>
    <row r="677" spans="1:8" x14ac:dyDescent="0.25">
      <c r="A677" t="s">
        <v>73</v>
      </c>
      <c r="B677" t="s">
        <v>63</v>
      </c>
      <c r="C677">
        <v>11</v>
      </c>
      <c r="D677">
        <v>0.16251535713672638</v>
      </c>
      <c r="E677">
        <v>0.94282913208007813</v>
      </c>
      <c r="F677">
        <v>0.14781288802623749</v>
      </c>
      <c r="G677">
        <v>0.94785809516906738</v>
      </c>
      <c r="H677">
        <v>1.500000013038516E-3</v>
      </c>
    </row>
    <row r="678" spans="1:8" x14ac:dyDescent="0.25">
      <c r="A678" t="s">
        <v>73</v>
      </c>
      <c r="B678" t="s">
        <v>63</v>
      </c>
      <c r="C678">
        <v>12</v>
      </c>
      <c r="D678">
        <v>0.15090632438659668</v>
      </c>
      <c r="E678">
        <v>0.94838285446166992</v>
      </c>
      <c r="F678">
        <v>0.14008255302906036</v>
      </c>
      <c r="G678">
        <v>0.95020079612731934</v>
      </c>
      <c r="H678">
        <v>1.500000013038516E-3</v>
      </c>
    </row>
    <row r="679" spans="1:8" x14ac:dyDescent="0.25">
      <c r="A679" t="s">
        <v>73</v>
      </c>
      <c r="B679" t="s">
        <v>63</v>
      </c>
      <c r="C679">
        <v>13</v>
      </c>
      <c r="D679">
        <v>0.15545697510242462</v>
      </c>
      <c r="E679">
        <v>0.94674944877624512</v>
      </c>
      <c r="F679">
        <v>0.13567888736724854</v>
      </c>
      <c r="G679">
        <v>0.95187413692474365</v>
      </c>
      <c r="H679">
        <v>1.500000013038516E-3</v>
      </c>
    </row>
    <row r="680" spans="1:8" x14ac:dyDescent="0.25">
      <c r="A680" t="s">
        <v>73</v>
      </c>
      <c r="B680" t="s">
        <v>63</v>
      </c>
      <c r="C680">
        <v>14</v>
      </c>
      <c r="D680">
        <v>0.14959724247455597</v>
      </c>
      <c r="E680">
        <v>0.94772952795028687</v>
      </c>
      <c r="F680">
        <v>0.12975668907165527</v>
      </c>
      <c r="G680">
        <v>0.95348060131072998</v>
      </c>
      <c r="H680">
        <v>1.500000013038516E-3</v>
      </c>
    </row>
    <row r="681" spans="1:8" x14ac:dyDescent="0.25">
      <c r="A681" t="s">
        <v>73</v>
      </c>
      <c r="B681" t="s">
        <v>63</v>
      </c>
      <c r="C681">
        <v>15</v>
      </c>
      <c r="D681">
        <v>0.13920103013515472</v>
      </c>
      <c r="E681">
        <v>0.95360994338989258</v>
      </c>
      <c r="F681">
        <v>0.1296207457780838</v>
      </c>
      <c r="G681">
        <v>0.95414996147155762</v>
      </c>
      <c r="H681">
        <v>1.500000013038516E-3</v>
      </c>
    </row>
    <row r="682" spans="1:8" x14ac:dyDescent="0.25">
      <c r="A682" t="s">
        <v>73</v>
      </c>
      <c r="B682" t="s">
        <v>63</v>
      </c>
      <c r="C682">
        <v>16</v>
      </c>
      <c r="D682">
        <v>0.16981855034828186</v>
      </c>
      <c r="E682">
        <v>0.94413590431213379</v>
      </c>
      <c r="F682">
        <v>0.12689869105815887</v>
      </c>
      <c r="G682">
        <v>0.95555555820465088</v>
      </c>
      <c r="H682">
        <v>1.500000013038516E-3</v>
      </c>
    </row>
    <row r="683" spans="1:8" x14ac:dyDescent="0.25">
      <c r="A683" t="s">
        <v>73</v>
      </c>
      <c r="B683" t="s">
        <v>63</v>
      </c>
      <c r="C683">
        <v>17</v>
      </c>
      <c r="D683">
        <v>0.15462319552898407</v>
      </c>
      <c r="E683">
        <v>0.94707614183425903</v>
      </c>
      <c r="F683">
        <v>0.12429411709308624</v>
      </c>
      <c r="G683">
        <v>0.95361447334289551</v>
      </c>
      <c r="H683">
        <v>1.500000013038516E-3</v>
      </c>
    </row>
    <row r="684" spans="1:8" x14ac:dyDescent="0.25">
      <c r="A684" t="s">
        <v>73</v>
      </c>
      <c r="B684" t="s">
        <v>63</v>
      </c>
      <c r="C684">
        <v>18</v>
      </c>
      <c r="D684">
        <v>0.14684119820594788</v>
      </c>
      <c r="E684">
        <v>0.94707614183425903</v>
      </c>
      <c r="F684">
        <v>0.12237837910652161</v>
      </c>
      <c r="G684">
        <v>0.95528781414031982</v>
      </c>
      <c r="H684">
        <v>1.500000013038516E-3</v>
      </c>
    </row>
    <row r="685" spans="1:8" x14ac:dyDescent="0.25">
      <c r="A685" t="s">
        <v>73</v>
      </c>
      <c r="B685" t="s">
        <v>63</v>
      </c>
      <c r="C685">
        <v>19</v>
      </c>
      <c r="D685">
        <v>0.13651664555072784</v>
      </c>
      <c r="E685">
        <v>0.95426332950592041</v>
      </c>
      <c r="F685">
        <v>0.12119706720113754</v>
      </c>
      <c r="G685">
        <v>0.95716196298599243</v>
      </c>
      <c r="H685">
        <v>1.500000071246177E-4</v>
      </c>
    </row>
    <row r="686" spans="1:8" x14ac:dyDescent="0.25">
      <c r="A686" t="s">
        <v>73</v>
      </c>
      <c r="B686" t="s">
        <v>63</v>
      </c>
      <c r="C686">
        <v>20</v>
      </c>
      <c r="D686">
        <v>0.13730569183826447</v>
      </c>
      <c r="E686">
        <v>0.95360994338989258</v>
      </c>
      <c r="F686">
        <v>0.11794096231460571</v>
      </c>
      <c r="G686">
        <v>0.958701491355896</v>
      </c>
      <c r="H686">
        <v>1.500000071246177E-4</v>
      </c>
    </row>
    <row r="687" spans="1:8" x14ac:dyDescent="0.25">
      <c r="A687" t="s">
        <v>73</v>
      </c>
      <c r="B687" t="s">
        <v>63</v>
      </c>
      <c r="C687">
        <v>21</v>
      </c>
      <c r="D687">
        <v>0.13796237111091614</v>
      </c>
      <c r="E687">
        <v>0.95393663644790649</v>
      </c>
      <c r="F687">
        <v>0.11711103469133377</v>
      </c>
      <c r="G687">
        <v>0.95789825916290283</v>
      </c>
      <c r="H687">
        <v>1.500000071246177E-4</v>
      </c>
    </row>
    <row r="688" spans="1:8" x14ac:dyDescent="0.25">
      <c r="A688" t="s">
        <v>73</v>
      </c>
      <c r="B688" t="s">
        <v>63</v>
      </c>
      <c r="C688">
        <v>22</v>
      </c>
      <c r="D688">
        <v>0.13615687191486359</v>
      </c>
      <c r="E688">
        <v>0.95459002256393433</v>
      </c>
      <c r="F688">
        <v>0.11695148795843124</v>
      </c>
      <c r="G688">
        <v>0.95736277103424072</v>
      </c>
      <c r="H688">
        <v>1.500000071246177E-4</v>
      </c>
    </row>
    <row r="689" spans="1:8" x14ac:dyDescent="0.25">
      <c r="A689" t="s">
        <v>73</v>
      </c>
      <c r="B689" t="s">
        <v>63</v>
      </c>
      <c r="C689">
        <v>23</v>
      </c>
      <c r="D689">
        <v>0.1373283863067627</v>
      </c>
      <c r="E689">
        <v>0.95295655727386475</v>
      </c>
      <c r="F689">
        <v>0.11282059550285339</v>
      </c>
      <c r="G689">
        <v>0.9605756402015686</v>
      </c>
      <c r="H689">
        <v>1.500000071246177E-4</v>
      </c>
    </row>
    <row r="690" spans="1:8" x14ac:dyDescent="0.25">
      <c r="A690" t="s">
        <v>73</v>
      </c>
      <c r="B690" t="s">
        <v>63</v>
      </c>
      <c r="C690">
        <v>24</v>
      </c>
      <c r="D690">
        <v>0.13610520958900452</v>
      </c>
      <c r="E690">
        <v>0.95589679479598999</v>
      </c>
      <c r="F690">
        <v>0.11719445884227753</v>
      </c>
      <c r="G690">
        <v>0.95916998386383057</v>
      </c>
      <c r="H690">
        <v>1.500000071246177E-4</v>
      </c>
    </row>
    <row r="691" spans="1:8" x14ac:dyDescent="0.25">
      <c r="A691" t="s">
        <v>73</v>
      </c>
      <c r="B691" t="s">
        <v>63</v>
      </c>
      <c r="C691">
        <v>25</v>
      </c>
      <c r="D691">
        <v>0.13605043292045593</v>
      </c>
      <c r="E691">
        <v>0.95459002256393433</v>
      </c>
      <c r="F691">
        <v>0.11656173318624496</v>
      </c>
      <c r="G691">
        <v>0.95729583501815796</v>
      </c>
      <c r="H691">
        <v>1.500000071246177E-4</v>
      </c>
    </row>
    <row r="692" spans="1:8" x14ac:dyDescent="0.25">
      <c r="A692" t="s">
        <v>73</v>
      </c>
      <c r="B692" t="s">
        <v>63</v>
      </c>
      <c r="C692">
        <v>26</v>
      </c>
      <c r="D692">
        <v>0.13651062548160553</v>
      </c>
      <c r="E692">
        <v>0.95491671562194824</v>
      </c>
      <c r="F692">
        <v>0.11302202194929123</v>
      </c>
      <c r="G692">
        <v>0.95930385589599609</v>
      </c>
      <c r="H692">
        <v>1.500000071246177E-4</v>
      </c>
    </row>
    <row r="693" spans="1:8" x14ac:dyDescent="0.25">
      <c r="A693" t="s">
        <v>73</v>
      </c>
      <c r="B693" t="s">
        <v>63</v>
      </c>
      <c r="C693">
        <v>27</v>
      </c>
      <c r="D693">
        <v>0.13688820600509644</v>
      </c>
      <c r="E693">
        <v>0.95328325033187866</v>
      </c>
      <c r="F693">
        <v>0.11315929889678955</v>
      </c>
      <c r="G693">
        <v>0.95863455533981323</v>
      </c>
      <c r="H693">
        <v>1.500000071246177E-4</v>
      </c>
    </row>
    <row r="694" spans="1:8" x14ac:dyDescent="0.25">
      <c r="A694" t="s">
        <v>73</v>
      </c>
      <c r="B694" t="s">
        <v>63</v>
      </c>
      <c r="C694">
        <v>28</v>
      </c>
      <c r="D694">
        <v>0.13654689490795135</v>
      </c>
      <c r="E694">
        <v>0.95491671562194824</v>
      </c>
      <c r="F694">
        <v>0.1139201894402504</v>
      </c>
      <c r="G694">
        <v>0.95736277103424072</v>
      </c>
      <c r="H694">
        <v>9.9999997473787516E-5</v>
      </c>
    </row>
    <row r="695" spans="1:8" x14ac:dyDescent="0.25">
      <c r="A695" t="s">
        <v>73</v>
      </c>
      <c r="B695" t="s">
        <v>63</v>
      </c>
      <c r="C695">
        <v>29</v>
      </c>
      <c r="D695">
        <v>0.13636812567710876</v>
      </c>
      <c r="E695">
        <v>0.95426332950592041</v>
      </c>
      <c r="F695">
        <v>0.10964716225862503</v>
      </c>
      <c r="G695">
        <v>0.96111112833023071</v>
      </c>
    </row>
    <row r="696" spans="1:8" x14ac:dyDescent="0.25">
      <c r="A696" t="s">
        <v>73</v>
      </c>
      <c r="B696" t="s">
        <v>64</v>
      </c>
      <c r="C696">
        <v>0</v>
      </c>
      <c r="D696">
        <v>0.71977066993713379</v>
      </c>
      <c r="E696">
        <v>0.73244035243988037</v>
      </c>
      <c r="F696">
        <v>1.1483950614929199</v>
      </c>
      <c r="G696">
        <v>0.65174031257629395</v>
      </c>
      <c r="H696">
        <v>1.4999999664723873E-2</v>
      </c>
    </row>
    <row r="697" spans="1:8" x14ac:dyDescent="0.25">
      <c r="A697" t="s">
        <v>73</v>
      </c>
      <c r="B697" t="s">
        <v>64</v>
      </c>
      <c r="C697">
        <v>1</v>
      </c>
      <c r="D697">
        <v>0.54798132181167603</v>
      </c>
      <c r="E697">
        <v>0.80169880390167236</v>
      </c>
      <c r="F697">
        <v>0.66088742017745972</v>
      </c>
      <c r="G697">
        <v>0.76432394981384277</v>
      </c>
      <c r="H697">
        <v>1.4999999664723873E-2</v>
      </c>
    </row>
    <row r="698" spans="1:8" x14ac:dyDescent="0.25">
      <c r="A698" t="s">
        <v>73</v>
      </c>
      <c r="B698" t="s">
        <v>64</v>
      </c>
      <c r="C698">
        <v>2</v>
      </c>
      <c r="D698">
        <v>0.70013856887817383</v>
      </c>
      <c r="E698">
        <v>0.77719700336456299</v>
      </c>
      <c r="F698">
        <v>0.52199846506118774</v>
      </c>
      <c r="G698">
        <v>0.81894242763519287</v>
      </c>
      <c r="H698">
        <v>1.4999999664723873E-2</v>
      </c>
    </row>
    <row r="699" spans="1:8" x14ac:dyDescent="0.25">
      <c r="A699" t="s">
        <v>73</v>
      </c>
      <c r="B699" t="s">
        <v>64</v>
      </c>
      <c r="C699">
        <v>3</v>
      </c>
      <c r="D699">
        <v>0.34195801615715027</v>
      </c>
      <c r="E699">
        <v>0.87945115566253662</v>
      </c>
      <c r="F699">
        <v>0.42674726247787476</v>
      </c>
      <c r="G699">
        <v>0.84926372766494751</v>
      </c>
      <c r="H699">
        <v>1.4999999664723873E-2</v>
      </c>
    </row>
    <row r="700" spans="1:8" x14ac:dyDescent="0.25">
      <c r="A700" t="s">
        <v>73</v>
      </c>
      <c r="B700" t="s">
        <v>64</v>
      </c>
      <c r="C700">
        <v>4</v>
      </c>
      <c r="D700">
        <v>0.28040012717247009</v>
      </c>
      <c r="E700">
        <v>0.90591311454772949</v>
      </c>
      <c r="F700">
        <v>0.36288940906524658</v>
      </c>
      <c r="G700">
        <v>0.87068271636962891</v>
      </c>
      <c r="H700">
        <v>1.4999999664723873E-2</v>
      </c>
    </row>
    <row r="701" spans="1:8" x14ac:dyDescent="0.25">
      <c r="A701" t="s">
        <v>73</v>
      </c>
      <c r="B701" t="s">
        <v>64</v>
      </c>
      <c r="C701">
        <v>5</v>
      </c>
      <c r="D701">
        <v>0.30226945877075195</v>
      </c>
      <c r="E701">
        <v>0.89088535308837891</v>
      </c>
      <c r="F701">
        <v>0.32238361239433289</v>
      </c>
      <c r="G701">
        <v>0.88755017518997192</v>
      </c>
      <c r="H701">
        <v>1.4999999664723873E-2</v>
      </c>
    </row>
    <row r="702" spans="1:8" x14ac:dyDescent="0.25">
      <c r="A702" t="s">
        <v>73</v>
      </c>
      <c r="B702" t="s">
        <v>64</v>
      </c>
      <c r="C702">
        <v>6</v>
      </c>
      <c r="D702">
        <v>0.31876483559608459</v>
      </c>
      <c r="E702">
        <v>0.88859850168228149</v>
      </c>
      <c r="F702">
        <v>0.30122068524360657</v>
      </c>
      <c r="G702">
        <v>0.89390897750854492</v>
      </c>
      <c r="H702">
        <v>1.4999999664723873E-2</v>
      </c>
    </row>
    <row r="703" spans="1:8" x14ac:dyDescent="0.25">
      <c r="A703" t="s">
        <v>73</v>
      </c>
      <c r="B703" t="s">
        <v>64</v>
      </c>
      <c r="C703">
        <v>7</v>
      </c>
      <c r="D703">
        <v>0.31649357080459595</v>
      </c>
      <c r="E703">
        <v>0.88957858085632324</v>
      </c>
      <c r="F703">
        <v>0.26927047967910767</v>
      </c>
      <c r="G703">
        <v>0.90528780221939087</v>
      </c>
      <c r="H703">
        <v>1.4999999664723873E-2</v>
      </c>
    </row>
    <row r="704" spans="1:8" x14ac:dyDescent="0.25">
      <c r="A704" t="s">
        <v>73</v>
      </c>
      <c r="B704" t="s">
        <v>64</v>
      </c>
      <c r="C704">
        <v>8</v>
      </c>
      <c r="D704">
        <v>0.18023760616779327</v>
      </c>
      <c r="E704">
        <v>0.934661865234375</v>
      </c>
      <c r="F704">
        <v>0.22313721477985382</v>
      </c>
      <c r="G704">
        <v>0.92235606908798218</v>
      </c>
      <c r="H704">
        <v>1.500000013038516E-3</v>
      </c>
    </row>
    <row r="705" spans="1:8" x14ac:dyDescent="0.25">
      <c r="A705" t="s">
        <v>73</v>
      </c>
      <c r="B705" t="s">
        <v>64</v>
      </c>
      <c r="C705">
        <v>9</v>
      </c>
      <c r="D705">
        <v>0.1706027090549469</v>
      </c>
      <c r="E705">
        <v>0.94119566679000854</v>
      </c>
      <c r="F705">
        <v>0.19314369559288025</v>
      </c>
      <c r="G705">
        <v>0.93286478519439697</v>
      </c>
      <c r="H705">
        <v>1.500000013038516E-3</v>
      </c>
    </row>
    <row r="706" spans="1:8" x14ac:dyDescent="0.25">
      <c r="A706" t="s">
        <v>73</v>
      </c>
      <c r="B706" t="s">
        <v>64</v>
      </c>
      <c r="C706">
        <v>10</v>
      </c>
      <c r="D706">
        <v>0.16471073031425476</v>
      </c>
      <c r="E706">
        <v>0.94544267654418945</v>
      </c>
      <c r="F706">
        <v>0.18348890542984009</v>
      </c>
      <c r="G706">
        <v>0.93607765436172485</v>
      </c>
      <c r="H706">
        <v>1.500000013038516E-3</v>
      </c>
    </row>
    <row r="707" spans="1:8" x14ac:dyDescent="0.25">
      <c r="A707" t="s">
        <v>73</v>
      </c>
      <c r="B707" t="s">
        <v>64</v>
      </c>
      <c r="C707">
        <v>11</v>
      </c>
      <c r="D707">
        <v>0.16481921076774597</v>
      </c>
      <c r="E707">
        <v>0.94576936960220337</v>
      </c>
      <c r="F707">
        <v>0.18102262914180756</v>
      </c>
      <c r="G707">
        <v>0.93708163499832153</v>
      </c>
      <c r="H707">
        <v>1.500000013038516E-3</v>
      </c>
    </row>
    <row r="708" spans="1:8" x14ac:dyDescent="0.25">
      <c r="A708" t="s">
        <v>73</v>
      </c>
      <c r="B708" t="s">
        <v>64</v>
      </c>
      <c r="C708">
        <v>12</v>
      </c>
      <c r="D708">
        <v>0.16817472875118256</v>
      </c>
      <c r="E708">
        <v>0.94282913208007813</v>
      </c>
      <c r="F708">
        <v>0.17320011556148529</v>
      </c>
      <c r="G708">
        <v>0.9393574595451355</v>
      </c>
      <c r="H708">
        <v>1.500000013038516E-3</v>
      </c>
    </row>
    <row r="709" spans="1:8" x14ac:dyDescent="0.25">
      <c r="A709" t="s">
        <v>73</v>
      </c>
      <c r="B709" t="s">
        <v>64</v>
      </c>
      <c r="C709">
        <v>13</v>
      </c>
      <c r="D709">
        <v>0.15093527734279633</v>
      </c>
      <c r="E709">
        <v>0.94707614183425903</v>
      </c>
      <c r="F709">
        <v>0.16894771158695221</v>
      </c>
      <c r="G709">
        <v>0.94049531221389771</v>
      </c>
      <c r="H709">
        <v>1.500000013038516E-3</v>
      </c>
    </row>
    <row r="710" spans="1:8" x14ac:dyDescent="0.25">
      <c r="A710" t="s">
        <v>73</v>
      </c>
      <c r="B710" t="s">
        <v>64</v>
      </c>
      <c r="C710">
        <v>14</v>
      </c>
      <c r="D710">
        <v>0.14818654954433441</v>
      </c>
      <c r="E710">
        <v>0.9500163197517395</v>
      </c>
      <c r="F710">
        <v>0.16709749400615692</v>
      </c>
      <c r="G710">
        <v>0.94089692831039429</v>
      </c>
      <c r="H710">
        <v>1.500000013038516E-3</v>
      </c>
    </row>
    <row r="711" spans="1:8" x14ac:dyDescent="0.25">
      <c r="A711" t="s">
        <v>73</v>
      </c>
      <c r="B711" t="s">
        <v>64</v>
      </c>
      <c r="C711">
        <v>15</v>
      </c>
      <c r="D711">
        <v>0.17014883458614349</v>
      </c>
      <c r="E711">
        <v>0.94282913208007813</v>
      </c>
      <c r="F711">
        <v>0.15998786687850952</v>
      </c>
      <c r="G711">
        <v>0.94417673349380493</v>
      </c>
      <c r="H711">
        <v>1.500000013038516E-3</v>
      </c>
    </row>
    <row r="712" spans="1:8" x14ac:dyDescent="0.25">
      <c r="A712" t="s">
        <v>73</v>
      </c>
      <c r="B712" t="s">
        <v>64</v>
      </c>
      <c r="C712">
        <v>16</v>
      </c>
      <c r="D712">
        <v>0.16744907200336456</v>
      </c>
      <c r="E712">
        <v>0.93890887498855591</v>
      </c>
      <c r="F712">
        <v>0.16296271979808807</v>
      </c>
      <c r="G712">
        <v>0.94410979747772217</v>
      </c>
      <c r="H712">
        <v>1.500000013038516E-3</v>
      </c>
    </row>
    <row r="713" spans="1:8" x14ac:dyDescent="0.25">
      <c r="A713" t="s">
        <v>73</v>
      </c>
      <c r="B713" t="s">
        <v>64</v>
      </c>
      <c r="C713">
        <v>17</v>
      </c>
      <c r="D713">
        <v>0.14305973052978516</v>
      </c>
      <c r="E713">
        <v>0.95132309198379517</v>
      </c>
      <c r="F713">
        <v>0.1543184369802475</v>
      </c>
      <c r="G713">
        <v>0.94705486297607422</v>
      </c>
      <c r="H713">
        <v>1.500000013038516E-3</v>
      </c>
    </row>
    <row r="714" spans="1:8" x14ac:dyDescent="0.25">
      <c r="A714" t="s">
        <v>73</v>
      </c>
      <c r="B714" t="s">
        <v>64</v>
      </c>
      <c r="C714">
        <v>18</v>
      </c>
      <c r="D714">
        <v>0.15233373641967773</v>
      </c>
      <c r="E714">
        <v>0.94609606266021729</v>
      </c>
      <c r="F714">
        <v>0.15349440276622772</v>
      </c>
      <c r="G714">
        <v>0.94585007429122925</v>
      </c>
      <c r="H714">
        <v>1.500000013038516E-3</v>
      </c>
    </row>
    <row r="715" spans="1:8" x14ac:dyDescent="0.25">
      <c r="A715" t="s">
        <v>73</v>
      </c>
      <c r="B715" t="s">
        <v>64</v>
      </c>
      <c r="C715">
        <v>19</v>
      </c>
      <c r="D715">
        <v>0.18106906116008759</v>
      </c>
      <c r="E715">
        <v>0.93498855829238892</v>
      </c>
      <c r="F715">
        <v>0.14859570562839508</v>
      </c>
      <c r="G715">
        <v>0.94738954305648804</v>
      </c>
      <c r="H715">
        <v>1.500000013038516E-3</v>
      </c>
    </row>
    <row r="716" spans="1:8" x14ac:dyDescent="0.25">
      <c r="A716" t="s">
        <v>73</v>
      </c>
      <c r="B716" t="s">
        <v>64</v>
      </c>
      <c r="C716">
        <v>20</v>
      </c>
      <c r="D716">
        <v>0.14223247766494751</v>
      </c>
      <c r="E716">
        <v>0.95034301280975342</v>
      </c>
      <c r="F716">
        <v>0.14729239046573639</v>
      </c>
      <c r="G716">
        <v>0.94752341508865356</v>
      </c>
      <c r="H716">
        <v>1.500000013038516E-3</v>
      </c>
    </row>
    <row r="717" spans="1:8" x14ac:dyDescent="0.25">
      <c r="A717" t="s">
        <v>73</v>
      </c>
      <c r="B717" t="s">
        <v>64</v>
      </c>
      <c r="C717">
        <v>21</v>
      </c>
      <c r="D717">
        <v>0.13967093825340271</v>
      </c>
      <c r="E717">
        <v>0.95262986421585083</v>
      </c>
      <c r="F717">
        <v>0.1449846625328064</v>
      </c>
      <c r="G717">
        <v>0.94886213541030884</v>
      </c>
      <c r="H717">
        <v>1.500000071246177E-4</v>
      </c>
    </row>
    <row r="718" spans="1:8" x14ac:dyDescent="0.25">
      <c r="A718" t="s">
        <v>73</v>
      </c>
      <c r="B718" t="s">
        <v>64</v>
      </c>
      <c r="C718">
        <v>22</v>
      </c>
      <c r="D718">
        <v>0.13732261955738068</v>
      </c>
      <c r="E718">
        <v>0.95230317115783691</v>
      </c>
      <c r="F718">
        <v>0.14219468832015991</v>
      </c>
      <c r="G718">
        <v>0.94993305206298828</v>
      </c>
      <c r="H718">
        <v>1.500000071246177E-4</v>
      </c>
    </row>
    <row r="719" spans="1:8" x14ac:dyDescent="0.25">
      <c r="A719" t="s">
        <v>73</v>
      </c>
      <c r="B719" t="s">
        <v>64</v>
      </c>
      <c r="C719">
        <v>23</v>
      </c>
      <c r="D719">
        <v>0.13704036176204681</v>
      </c>
      <c r="E719">
        <v>0.95295655727386475</v>
      </c>
      <c r="F719">
        <v>0.13744945824146271</v>
      </c>
      <c r="G719">
        <v>0.95080322027206421</v>
      </c>
      <c r="H719">
        <v>1.500000071246177E-4</v>
      </c>
    </row>
    <row r="720" spans="1:8" x14ac:dyDescent="0.25">
      <c r="A720" t="s">
        <v>73</v>
      </c>
      <c r="B720" t="s">
        <v>64</v>
      </c>
      <c r="C720">
        <v>24</v>
      </c>
      <c r="D720">
        <v>0.13579627871513367</v>
      </c>
      <c r="E720">
        <v>0.95262986421585083</v>
      </c>
      <c r="F720">
        <v>0.13933064043521881</v>
      </c>
      <c r="G720">
        <v>0.95053547620773315</v>
      </c>
      <c r="H720">
        <v>1.500000071246177E-4</v>
      </c>
    </row>
    <row r="721" spans="1:8" x14ac:dyDescent="0.25">
      <c r="A721" t="s">
        <v>73</v>
      </c>
      <c r="B721" t="s">
        <v>64</v>
      </c>
      <c r="C721">
        <v>25</v>
      </c>
      <c r="D721">
        <v>0.13499592244625092</v>
      </c>
      <c r="E721">
        <v>0.95328325033187866</v>
      </c>
      <c r="F721">
        <v>0.13785502314567566</v>
      </c>
      <c r="G721">
        <v>0.95113790035247803</v>
      </c>
      <c r="H721">
        <v>1.500000071246177E-4</v>
      </c>
    </row>
    <row r="722" spans="1:8" x14ac:dyDescent="0.25">
      <c r="A722" t="s">
        <v>73</v>
      </c>
      <c r="B722" t="s">
        <v>64</v>
      </c>
      <c r="C722">
        <v>26</v>
      </c>
      <c r="D722">
        <v>0.13477860391139984</v>
      </c>
      <c r="E722">
        <v>0.95295655727386475</v>
      </c>
      <c r="F722">
        <v>0.13493329286575317</v>
      </c>
      <c r="G722">
        <v>0.95153951644897461</v>
      </c>
      <c r="H722">
        <v>1.500000071246177E-4</v>
      </c>
    </row>
    <row r="723" spans="1:8" x14ac:dyDescent="0.25">
      <c r="A723" t="s">
        <v>73</v>
      </c>
      <c r="B723" t="s">
        <v>64</v>
      </c>
      <c r="C723">
        <v>27</v>
      </c>
      <c r="D723">
        <v>0.13435618579387665</v>
      </c>
      <c r="E723">
        <v>0.95557010173797607</v>
      </c>
      <c r="F723">
        <v>0.14026671648025513</v>
      </c>
      <c r="G723">
        <v>0.94919681549072266</v>
      </c>
      <c r="H723">
        <v>1.500000071246177E-4</v>
      </c>
    </row>
    <row r="724" spans="1:8" x14ac:dyDescent="0.25">
      <c r="A724" t="s">
        <v>73</v>
      </c>
      <c r="B724" t="s">
        <v>64</v>
      </c>
      <c r="C724">
        <v>28</v>
      </c>
      <c r="D724">
        <v>0.13431847095489502</v>
      </c>
      <c r="E724">
        <v>0.95459002256393433</v>
      </c>
      <c r="F724">
        <v>0.13815426826477051</v>
      </c>
      <c r="G724">
        <v>0.95120483636856079</v>
      </c>
      <c r="H724">
        <v>1.500000071246177E-4</v>
      </c>
    </row>
    <row r="725" spans="1:8" x14ac:dyDescent="0.25">
      <c r="A725" t="s">
        <v>73</v>
      </c>
      <c r="B725" t="s">
        <v>64</v>
      </c>
      <c r="C725">
        <v>29</v>
      </c>
      <c r="D725">
        <v>0.13444982469081879</v>
      </c>
      <c r="E725">
        <v>0.95459002256393433</v>
      </c>
      <c r="F725">
        <v>0.1387786865234375</v>
      </c>
      <c r="G725">
        <v>0.95174026489257813</v>
      </c>
    </row>
    <row r="726" spans="1:8" x14ac:dyDescent="0.25">
      <c r="A726" t="s">
        <v>73</v>
      </c>
      <c r="B726" t="s">
        <v>65</v>
      </c>
      <c r="C726">
        <v>0</v>
      </c>
      <c r="D726">
        <v>1.4629921913146973</v>
      </c>
      <c r="E726">
        <v>0.65011435747146606</v>
      </c>
      <c r="F726">
        <v>0.84333765506744385</v>
      </c>
      <c r="G726">
        <v>0.73005354404449463</v>
      </c>
      <c r="H726">
        <v>1.4999999664723873E-2</v>
      </c>
    </row>
    <row r="727" spans="1:8" x14ac:dyDescent="0.25">
      <c r="A727" t="s">
        <v>73</v>
      </c>
      <c r="B727" t="s">
        <v>65</v>
      </c>
      <c r="C727">
        <v>1</v>
      </c>
      <c r="D727">
        <v>0.35274669528007507</v>
      </c>
      <c r="E727">
        <v>0.88043123483657837</v>
      </c>
      <c r="F727">
        <v>0.44621008634567261</v>
      </c>
      <c r="G727">
        <v>0.84745651483535767</v>
      </c>
      <c r="H727">
        <v>1.4999999664723873E-2</v>
      </c>
    </row>
    <row r="728" spans="1:8" x14ac:dyDescent="0.25">
      <c r="A728" t="s">
        <v>73</v>
      </c>
      <c r="B728" t="s">
        <v>65</v>
      </c>
      <c r="C728">
        <v>2</v>
      </c>
      <c r="D728">
        <v>0.33864468336105347</v>
      </c>
      <c r="E728">
        <v>0.89251875877380371</v>
      </c>
      <c r="F728">
        <v>0.35400956869125366</v>
      </c>
      <c r="G728">
        <v>0.87951809167861938</v>
      </c>
      <c r="H728">
        <v>1.4999999664723873E-2</v>
      </c>
    </row>
    <row r="729" spans="1:8" x14ac:dyDescent="0.25">
      <c r="A729" t="s">
        <v>73</v>
      </c>
      <c r="B729" t="s">
        <v>65</v>
      </c>
      <c r="C729">
        <v>3</v>
      </c>
      <c r="D729">
        <v>0.29525363445281982</v>
      </c>
      <c r="E729">
        <v>0.90558642148971558</v>
      </c>
      <c r="F729">
        <v>0.32045930624008179</v>
      </c>
      <c r="G729">
        <v>0.8902275562286377</v>
      </c>
      <c r="H729">
        <v>1.4999999664723873E-2</v>
      </c>
    </row>
    <row r="730" spans="1:8" x14ac:dyDescent="0.25">
      <c r="A730" t="s">
        <v>73</v>
      </c>
      <c r="B730" t="s">
        <v>65</v>
      </c>
      <c r="C730">
        <v>4</v>
      </c>
      <c r="D730">
        <v>0.50450998544692993</v>
      </c>
      <c r="E730">
        <v>0.82456713914871216</v>
      </c>
      <c r="F730">
        <v>0.27569010853767395</v>
      </c>
      <c r="G730">
        <v>0.90314590930938721</v>
      </c>
      <c r="H730">
        <v>1.4999999664723873E-2</v>
      </c>
    </row>
    <row r="731" spans="1:8" x14ac:dyDescent="0.25">
      <c r="A731" t="s">
        <v>73</v>
      </c>
      <c r="B731" t="s">
        <v>65</v>
      </c>
      <c r="C731">
        <v>5</v>
      </c>
      <c r="D731">
        <v>0.224795863032341</v>
      </c>
      <c r="E731">
        <v>0.92224764823913574</v>
      </c>
      <c r="F731">
        <v>0.25294464826583862</v>
      </c>
      <c r="G731">
        <v>0.90963858366012573</v>
      </c>
      <c r="H731">
        <v>1.4999999664723873E-2</v>
      </c>
    </row>
    <row r="732" spans="1:8" x14ac:dyDescent="0.25">
      <c r="A732" t="s">
        <v>73</v>
      </c>
      <c r="B732" t="s">
        <v>65</v>
      </c>
      <c r="C732">
        <v>6</v>
      </c>
      <c r="D732">
        <v>0.32404255867004395</v>
      </c>
      <c r="E732">
        <v>0.89317214488983154</v>
      </c>
      <c r="F732">
        <v>0.22383388876914978</v>
      </c>
      <c r="G732">
        <v>0.92161983251571655</v>
      </c>
      <c r="H732">
        <v>1.4999999664723873E-2</v>
      </c>
    </row>
    <row r="733" spans="1:8" x14ac:dyDescent="0.25">
      <c r="A733" t="s">
        <v>73</v>
      </c>
      <c r="B733" t="s">
        <v>65</v>
      </c>
      <c r="C733">
        <v>7</v>
      </c>
      <c r="D733">
        <v>0.25049743056297302</v>
      </c>
      <c r="E733">
        <v>0.90591311454772949</v>
      </c>
      <c r="F733">
        <v>0.21413585543632507</v>
      </c>
      <c r="G733">
        <v>0.92409640550613403</v>
      </c>
      <c r="H733">
        <v>1.4999999664723873E-2</v>
      </c>
    </row>
    <row r="734" spans="1:8" x14ac:dyDescent="0.25">
      <c r="A734" t="s">
        <v>73</v>
      </c>
      <c r="B734" t="s">
        <v>65</v>
      </c>
      <c r="C734">
        <v>8</v>
      </c>
      <c r="D734">
        <v>0.25891157984733582</v>
      </c>
      <c r="E734">
        <v>0.91244691610336304</v>
      </c>
      <c r="F734">
        <v>0.2025744765996933</v>
      </c>
      <c r="G734">
        <v>0.93038821220397949</v>
      </c>
      <c r="H734">
        <v>1.4999999664723873E-2</v>
      </c>
    </row>
    <row r="735" spans="1:8" x14ac:dyDescent="0.25">
      <c r="A735" t="s">
        <v>73</v>
      </c>
      <c r="B735" t="s">
        <v>65</v>
      </c>
      <c r="C735">
        <v>9</v>
      </c>
      <c r="D735">
        <v>0.14422723650932312</v>
      </c>
      <c r="E735">
        <v>0.94968962669372559</v>
      </c>
      <c r="F735">
        <v>0.17440949380397797</v>
      </c>
      <c r="G735">
        <v>0.93888890743255615</v>
      </c>
      <c r="H735">
        <v>1.500000013038516E-3</v>
      </c>
    </row>
    <row r="736" spans="1:8" x14ac:dyDescent="0.25">
      <c r="A736" t="s">
        <v>73</v>
      </c>
      <c r="B736" t="s">
        <v>65</v>
      </c>
      <c r="C736">
        <v>10</v>
      </c>
      <c r="D736">
        <v>0.13141600787639618</v>
      </c>
      <c r="E736">
        <v>0.95426332950592041</v>
      </c>
      <c r="F736">
        <v>0.1433672308921814</v>
      </c>
      <c r="G736">
        <v>0.94839358329772949</v>
      </c>
      <c r="H736">
        <v>1.500000013038516E-3</v>
      </c>
    </row>
    <row r="737" spans="1:8" x14ac:dyDescent="0.25">
      <c r="A737" t="s">
        <v>73</v>
      </c>
      <c r="B737" t="s">
        <v>65</v>
      </c>
      <c r="C737">
        <v>11</v>
      </c>
      <c r="D737">
        <v>0.11736699193716049</v>
      </c>
      <c r="E737">
        <v>0.95360994338989258</v>
      </c>
      <c r="F737">
        <v>0.13880985975265503</v>
      </c>
      <c r="G737">
        <v>0.94973224401473999</v>
      </c>
      <c r="H737">
        <v>1.500000013038516E-3</v>
      </c>
    </row>
    <row r="738" spans="1:8" x14ac:dyDescent="0.25">
      <c r="A738" t="s">
        <v>73</v>
      </c>
      <c r="B738" t="s">
        <v>65</v>
      </c>
      <c r="C738">
        <v>12</v>
      </c>
      <c r="D738">
        <v>0.12090529501438141</v>
      </c>
      <c r="E738">
        <v>0.95753020048141479</v>
      </c>
      <c r="F738">
        <v>0.12874819338321686</v>
      </c>
      <c r="G738">
        <v>0.95548862218856812</v>
      </c>
      <c r="H738">
        <v>1.500000013038516E-3</v>
      </c>
    </row>
    <row r="739" spans="1:8" x14ac:dyDescent="0.25">
      <c r="A739" t="s">
        <v>73</v>
      </c>
      <c r="B739" t="s">
        <v>65</v>
      </c>
      <c r="C739">
        <v>13</v>
      </c>
      <c r="D739">
        <v>0.11996862292289734</v>
      </c>
      <c r="E739">
        <v>0.95524340867996216</v>
      </c>
      <c r="F739">
        <v>0.1278669685125351</v>
      </c>
      <c r="G739">
        <v>0.95361447334289551</v>
      </c>
      <c r="H739">
        <v>1.500000013038516E-3</v>
      </c>
    </row>
    <row r="740" spans="1:8" x14ac:dyDescent="0.25">
      <c r="A740" t="s">
        <v>73</v>
      </c>
      <c r="B740" t="s">
        <v>65</v>
      </c>
      <c r="C740">
        <v>14</v>
      </c>
      <c r="D740">
        <v>0.11049290746450424</v>
      </c>
      <c r="E740">
        <v>0.95851027965545654</v>
      </c>
      <c r="F740">
        <v>0.12729121744632721</v>
      </c>
      <c r="G740">
        <v>0.95468538999557495</v>
      </c>
      <c r="H740">
        <v>1.500000013038516E-3</v>
      </c>
    </row>
    <row r="741" spans="1:8" x14ac:dyDescent="0.25">
      <c r="A741" t="s">
        <v>73</v>
      </c>
      <c r="B741" t="s">
        <v>65</v>
      </c>
      <c r="C741">
        <v>15</v>
      </c>
      <c r="D741">
        <v>0.118317611515522</v>
      </c>
      <c r="E741">
        <v>0.95883697271347046</v>
      </c>
      <c r="F741">
        <v>0.12716777622699738</v>
      </c>
      <c r="G741">
        <v>0.95475232601165771</v>
      </c>
      <c r="H741">
        <v>1.500000013038516E-3</v>
      </c>
    </row>
    <row r="742" spans="1:8" x14ac:dyDescent="0.25">
      <c r="A742" t="s">
        <v>73</v>
      </c>
      <c r="B742" t="s">
        <v>65</v>
      </c>
      <c r="C742">
        <v>16</v>
      </c>
      <c r="D742">
        <v>0.10767844319343567</v>
      </c>
      <c r="E742">
        <v>0.96047043800354004</v>
      </c>
      <c r="F742">
        <v>0.12453847378492355</v>
      </c>
      <c r="G742">
        <v>0.95348060131072998</v>
      </c>
      <c r="H742">
        <v>1.500000013038516E-3</v>
      </c>
    </row>
    <row r="743" spans="1:8" x14ac:dyDescent="0.25">
      <c r="A743" t="s">
        <v>73</v>
      </c>
      <c r="B743" t="s">
        <v>65</v>
      </c>
      <c r="C743">
        <v>17</v>
      </c>
      <c r="D743">
        <v>0.11008016765117645</v>
      </c>
      <c r="E743">
        <v>0.95949035882949829</v>
      </c>
      <c r="F743">
        <v>0.12259425967931747</v>
      </c>
      <c r="G743">
        <v>0.95548862218856812</v>
      </c>
      <c r="H743">
        <v>1.500000013038516E-3</v>
      </c>
    </row>
    <row r="744" spans="1:8" x14ac:dyDescent="0.25">
      <c r="A744" t="s">
        <v>73</v>
      </c>
      <c r="B744" t="s">
        <v>65</v>
      </c>
      <c r="C744">
        <v>18</v>
      </c>
      <c r="D744">
        <v>0.11619367450475693</v>
      </c>
      <c r="E744">
        <v>0.95851027965545654</v>
      </c>
      <c r="F744">
        <v>0.11885938048362732</v>
      </c>
      <c r="G744">
        <v>0.95716196298599243</v>
      </c>
      <c r="H744">
        <v>1.500000013038516E-3</v>
      </c>
    </row>
    <row r="745" spans="1:8" x14ac:dyDescent="0.25">
      <c r="A745" t="s">
        <v>73</v>
      </c>
      <c r="B745" t="s">
        <v>65</v>
      </c>
      <c r="C745">
        <v>19</v>
      </c>
      <c r="D745">
        <v>0.10194665938615799</v>
      </c>
      <c r="E745">
        <v>0.96308398246765137</v>
      </c>
      <c r="F745">
        <v>0.11691467463970184</v>
      </c>
      <c r="G745">
        <v>0.95856761932373047</v>
      </c>
      <c r="H745">
        <v>1.500000013038516E-3</v>
      </c>
    </row>
    <row r="746" spans="1:8" x14ac:dyDescent="0.25">
      <c r="A746" t="s">
        <v>73</v>
      </c>
      <c r="B746" t="s">
        <v>65</v>
      </c>
      <c r="C746">
        <v>20</v>
      </c>
      <c r="D746">
        <v>0.10326400399208069</v>
      </c>
      <c r="E746">
        <v>0.9637373685836792</v>
      </c>
      <c r="F746">
        <v>0.11696456372737885</v>
      </c>
      <c r="G746">
        <v>0.95970547199249268</v>
      </c>
      <c r="H746">
        <v>1.500000013038516E-3</v>
      </c>
    </row>
    <row r="747" spans="1:8" x14ac:dyDescent="0.25">
      <c r="A747" t="s">
        <v>73</v>
      </c>
      <c r="B747" t="s">
        <v>65</v>
      </c>
      <c r="C747">
        <v>21</v>
      </c>
      <c r="D747">
        <v>0.10322093218564987</v>
      </c>
      <c r="E747">
        <v>0.96275728940963745</v>
      </c>
      <c r="F747">
        <v>0.11245124787092209</v>
      </c>
      <c r="G747">
        <v>0.95977240800857544</v>
      </c>
      <c r="H747">
        <v>1.500000013038516E-3</v>
      </c>
    </row>
    <row r="748" spans="1:8" x14ac:dyDescent="0.25">
      <c r="A748" t="s">
        <v>73</v>
      </c>
      <c r="B748" t="s">
        <v>65</v>
      </c>
      <c r="C748">
        <v>22</v>
      </c>
      <c r="D748">
        <v>0.11042221635580063</v>
      </c>
      <c r="E748">
        <v>0.95687681436538696</v>
      </c>
      <c r="F748">
        <v>0.11088226735591888</v>
      </c>
      <c r="G748">
        <v>0.96137887239456177</v>
      </c>
      <c r="H748">
        <v>1.500000013038516E-3</v>
      </c>
    </row>
    <row r="749" spans="1:8" x14ac:dyDescent="0.25">
      <c r="A749" t="s">
        <v>73</v>
      </c>
      <c r="B749" t="s">
        <v>65</v>
      </c>
      <c r="C749">
        <v>23</v>
      </c>
      <c r="D749">
        <v>0.10183683037757874</v>
      </c>
      <c r="E749">
        <v>0.96406400203704834</v>
      </c>
      <c r="F749">
        <v>0.11028824001550674</v>
      </c>
      <c r="G749">
        <v>0.96064257621765137</v>
      </c>
      <c r="H749">
        <v>1.500000013038516E-3</v>
      </c>
    </row>
    <row r="750" spans="1:8" x14ac:dyDescent="0.25">
      <c r="A750" t="s">
        <v>73</v>
      </c>
      <c r="B750" t="s">
        <v>65</v>
      </c>
      <c r="C750">
        <v>24</v>
      </c>
      <c r="D750">
        <v>0.10301858931779861</v>
      </c>
      <c r="E750">
        <v>0.96047043800354004</v>
      </c>
      <c r="F750">
        <v>0.1099030002951622</v>
      </c>
      <c r="G750">
        <v>0.96030789613723755</v>
      </c>
      <c r="H750">
        <v>1.500000013038516E-3</v>
      </c>
    </row>
    <row r="751" spans="1:8" x14ac:dyDescent="0.25">
      <c r="A751" t="s">
        <v>73</v>
      </c>
      <c r="B751" t="s">
        <v>65</v>
      </c>
      <c r="C751">
        <v>25</v>
      </c>
      <c r="D751">
        <v>0.11027371138334274</v>
      </c>
      <c r="E751">
        <v>0.96112382411956787</v>
      </c>
      <c r="F751">
        <v>0.10864254832267761</v>
      </c>
      <c r="G751">
        <v>0.96097725629806519</v>
      </c>
      <c r="H751">
        <v>1.500000013038516E-3</v>
      </c>
    </row>
    <row r="752" spans="1:8" x14ac:dyDescent="0.25">
      <c r="A752" t="s">
        <v>73</v>
      </c>
      <c r="B752" t="s">
        <v>65</v>
      </c>
      <c r="C752">
        <v>26</v>
      </c>
      <c r="D752">
        <v>9.4915404915809631E-2</v>
      </c>
      <c r="E752">
        <v>0.96471738815307617</v>
      </c>
      <c r="F752">
        <v>0.10661112517118454</v>
      </c>
      <c r="G752">
        <v>0.96111112833023071</v>
      </c>
      <c r="H752">
        <v>1.500000013038516E-3</v>
      </c>
    </row>
    <row r="753" spans="1:8" x14ac:dyDescent="0.25">
      <c r="A753" t="s">
        <v>73</v>
      </c>
      <c r="B753" t="s">
        <v>65</v>
      </c>
      <c r="C753">
        <v>27</v>
      </c>
      <c r="D753">
        <v>0.10292881727218628</v>
      </c>
      <c r="E753">
        <v>0.96471738815307617</v>
      </c>
      <c r="F753">
        <v>0.10349804908037186</v>
      </c>
      <c r="G753">
        <v>0.96218204498291016</v>
      </c>
      <c r="H753">
        <v>1.500000013038516E-3</v>
      </c>
    </row>
    <row r="754" spans="1:8" x14ac:dyDescent="0.25">
      <c r="A754" t="s">
        <v>73</v>
      </c>
      <c r="B754" t="s">
        <v>65</v>
      </c>
      <c r="C754">
        <v>28</v>
      </c>
      <c r="D754">
        <v>9.9087812006473541E-2</v>
      </c>
      <c r="E754">
        <v>0.96635085344314575</v>
      </c>
      <c r="F754">
        <v>0.10747542232275009</v>
      </c>
      <c r="G754">
        <v>0.9619143009185791</v>
      </c>
      <c r="H754">
        <v>1.500000013038516E-3</v>
      </c>
    </row>
    <row r="755" spans="1:8" x14ac:dyDescent="0.25">
      <c r="A755" t="s">
        <v>73</v>
      </c>
      <c r="B755" t="s">
        <v>65</v>
      </c>
      <c r="C755">
        <v>29</v>
      </c>
      <c r="D755">
        <v>0.10092037171125412</v>
      </c>
      <c r="E755">
        <v>0.96275728940963745</v>
      </c>
      <c r="F755">
        <v>0.10174136608839035</v>
      </c>
      <c r="G755">
        <v>0.9633868932723999</v>
      </c>
    </row>
    <row r="756" spans="1:8" x14ac:dyDescent="0.25">
      <c r="A756" t="s">
        <v>73</v>
      </c>
      <c r="B756" t="s">
        <v>66</v>
      </c>
      <c r="C756">
        <v>0</v>
      </c>
      <c r="D756">
        <v>0.97228723764419556</v>
      </c>
      <c r="E756">
        <v>0.63541328907012939</v>
      </c>
      <c r="F756">
        <v>1.4657766819000244</v>
      </c>
      <c r="G756">
        <v>0.54036146402359009</v>
      </c>
      <c r="H756">
        <v>1.4999999664723873E-2</v>
      </c>
    </row>
    <row r="757" spans="1:8" x14ac:dyDescent="0.25">
      <c r="A757" t="s">
        <v>73</v>
      </c>
      <c r="B757" t="s">
        <v>66</v>
      </c>
      <c r="C757">
        <v>1</v>
      </c>
      <c r="D757">
        <v>1.8963263034820557</v>
      </c>
      <c r="E757">
        <v>0.42143091559410095</v>
      </c>
      <c r="F757">
        <v>0.76556479930877686</v>
      </c>
      <c r="G757">
        <v>0.7278447151184082</v>
      </c>
      <c r="H757">
        <v>1.4999999664723873E-2</v>
      </c>
    </row>
    <row r="758" spans="1:8" x14ac:dyDescent="0.25">
      <c r="A758" t="s">
        <v>73</v>
      </c>
      <c r="B758" t="s">
        <v>66</v>
      </c>
      <c r="C758">
        <v>2</v>
      </c>
      <c r="D758">
        <v>0.55248641967773438</v>
      </c>
      <c r="E758">
        <v>0.80431228876113892</v>
      </c>
      <c r="F758">
        <v>0.62578302621841431</v>
      </c>
      <c r="G758">
        <v>0.77797859907150269</v>
      </c>
      <c r="H758">
        <v>1.4999999664723873E-2</v>
      </c>
    </row>
    <row r="759" spans="1:8" x14ac:dyDescent="0.25">
      <c r="A759" t="s">
        <v>73</v>
      </c>
      <c r="B759" t="s">
        <v>66</v>
      </c>
      <c r="C759">
        <v>3</v>
      </c>
      <c r="D759">
        <v>1.2541718482971191</v>
      </c>
      <c r="E759">
        <v>0.60013067722320557</v>
      </c>
      <c r="F759">
        <v>0.50738197565078735</v>
      </c>
      <c r="G759">
        <v>0.82309234142303467</v>
      </c>
      <c r="H759">
        <v>1.4999999664723873E-2</v>
      </c>
    </row>
    <row r="760" spans="1:8" x14ac:dyDescent="0.25">
      <c r="A760" t="s">
        <v>73</v>
      </c>
      <c r="B760" t="s">
        <v>66</v>
      </c>
      <c r="C760">
        <v>4</v>
      </c>
      <c r="D760">
        <v>0.36405104398727417</v>
      </c>
      <c r="E760">
        <v>0.87585759162902832</v>
      </c>
      <c r="F760">
        <v>0.45598280429840088</v>
      </c>
      <c r="G760">
        <v>0.842704176902771</v>
      </c>
      <c r="H760">
        <v>1.4999999664723873E-2</v>
      </c>
    </row>
    <row r="761" spans="1:8" x14ac:dyDescent="0.25">
      <c r="A761" t="s">
        <v>73</v>
      </c>
      <c r="B761" t="s">
        <v>66</v>
      </c>
      <c r="C761">
        <v>5</v>
      </c>
      <c r="D761">
        <v>0.34502929449081421</v>
      </c>
      <c r="E761">
        <v>0.88010454177856445</v>
      </c>
      <c r="F761">
        <v>0.41785159707069397</v>
      </c>
      <c r="G761">
        <v>0.8550870418548584</v>
      </c>
      <c r="H761">
        <v>1.4999999664723873E-2</v>
      </c>
    </row>
    <row r="762" spans="1:8" x14ac:dyDescent="0.25">
      <c r="A762" t="s">
        <v>73</v>
      </c>
      <c r="B762" t="s">
        <v>66</v>
      </c>
      <c r="C762">
        <v>6</v>
      </c>
      <c r="D762">
        <v>0.60331082344055176</v>
      </c>
      <c r="E762">
        <v>0.80692583322525024</v>
      </c>
      <c r="F762">
        <v>0.35663023591041565</v>
      </c>
      <c r="G762">
        <v>0.87831324338912964</v>
      </c>
      <c r="H762">
        <v>1.4999999664723873E-2</v>
      </c>
    </row>
    <row r="763" spans="1:8" x14ac:dyDescent="0.25">
      <c r="A763" t="s">
        <v>73</v>
      </c>
      <c r="B763" t="s">
        <v>66</v>
      </c>
      <c r="C763">
        <v>7</v>
      </c>
      <c r="D763">
        <v>0.28688240051269531</v>
      </c>
      <c r="E763">
        <v>0.90329957008361816</v>
      </c>
      <c r="F763">
        <v>0.32354485988616943</v>
      </c>
      <c r="G763">
        <v>0.89029449224472046</v>
      </c>
      <c r="H763">
        <v>1.4999999664723873E-2</v>
      </c>
    </row>
    <row r="764" spans="1:8" x14ac:dyDescent="0.25">
      <c r="A764" t="s">
        <v>73</v>
      </c>
      <c r="B764" t="s">
        <v>66</v>
      </c>
      <c r="C764">
        <v>8</v>
      </c>
      <c r="D764">
        <v>0.27064535021781921</v>
      </c>
      <c r="E764">
        <v>0.91212022304534912</v>
      </c>
      <c r="F764">
        <v>0.31004169583320618</v>
      </c>
      <c r="G764">
        <v>0.89390897750854492</v>
      </c>
      <c r="H764">
        <v>1.4999999664723873E-2</v>
      </c>
    </row>
    <row r="765" spans="1:8" x14ac:dyDescent="0.25">
      <c r="A765" t="s">
        <v>73</v>
      </c>
      <c r="B765" t="s">
        <v>66</v>
      </c>
      <c r="C765">
        <v>9</v>
      </c>
      <c r="D765">
        <v>0.34967148303985596</v>
      </c>
      <c r="E765">
        <v>0.87618422508239746</v>
      </c>
      <c r="F765">
        <v>0.28544902801513672</v>
      </c>
      <c r="G765">
        <v>0.90421688556671143</v>
      </c>
      <c r="H765">
        <v>1.4999999664723873E-2</v>
      </c>
    </row>
    <row r="766" spans="1:8" x14ac:dyDescent="0.25">
      <c r="A766" t="s">
        <v>73</v>
      </c>
      <c r="B766" t="s">
        <v>66</v>
      </c>
      <c r="C766">
        <v>10</v>
      </c>
      <c r="D766">
        <v>0.56681239604949951</v>
      </c>
      <c r="E766">
        <v>0.84318852424621582</v>
      </c>
      <c r="F766">
        <v>0.2584388256072998</v>
      </c>
      <c r="G766">
        <v>0.91024094820022583</v>
      </c>
      <c r="H766">
        <v>1.4999999664723873E-2</v>
      </c>
    </row>
    <row r="767" spans="1:8" x14ac:dyDescent="0.25">
      <c r="A767" t="s">
        <v>73</v>
      </c>
      <c r="B767" t="s">
        <v>66</v>
      </c>
      <c r="C767">
        <v>11</v>
      </c>
      <c r="D767">
        <v>0.24624606966972351</v>
      </c>
      <c r="E767">
        <v>0.91310030221939087</v>
      </c>
      <c r="F767">
        <v>0.24592791497707367</v>
      </c>
      <c r="G767">
        <v>0.91372156143188477</v>
      </c>
      <c r="H767">
        <v>1.4999999664723873E-2</v>
      </c>
    </row>
    <row r="768" spans="1:8" x14ac:dyDescent="0.25">
      <c r="A768" t="s">
        <v>73</v>
      </c>
      <c r="B768" t="s">
        <v>66</v>
      </c>
      <c r="C768">
        <v>12</v>
      </c>
      <c r="D768">
        <v>0.31124690175056458</v>
      </c>
      <c r="E768">
        <v>0.90525972843170166</v>
      </c>
      <c r="F768">
        <v>0.23993793129920959</v>
      </c>
      <c r="G768">
        <v>0.91599732637405396</v>
      </c>
      <c r="H768">
        <v>1.4999999664723873E-2</v>
      </c>
    </row>
    <row r="769" spans="1:8" x14ac:dyDescent="0.25">
      <c r="A769" t="s">
        <v>73</v>
      </c>
      <c r="B769" t="s">
        <v>66</v>
      </c>
      <c r="C769">
        <v>13</v>
      </c>
      <c r="D769">
        <v>0.26724129915237427</v>
      </c>
      <c r="E769">
        <v>0.91244691610336304</v>
      </c>
      <c r="F769">
        <v>0.21962808072566986</v>
      </c>
      <c r="G769">
        <v>0.92710840702056885</v>
      </c>
      <c r="H769">
        <v>1.4999999664723873E-2</v>
      </c>
    </row>
    <row r="770" spans="1:8" x14ac:dyDescent="0.25">
      <c r="A770" t="s">
        <v>73</v>
      </c>
      <c r="B770" t="s">
        <v>66</v>
      </c>
      <c r="C770">
        <v>14</v>
      </c>
      <c r="D770">
        <v>0.24993680417537689</v>
      </c>
      <c r="E770">
        <v>0.91506046056747437</v>
      </c>
      <c r="F770">
        <v>0.20813505351543427</v>
      </c>
      <c r="G770">
        <v>0.92951804399490356</v>
      </c>
      <c r="H770">
        <v>1.4999999664723873E-2</v>
      </c>
    </row>
    <row r="771" spans="1:8" x14ac:dyDescent="0.25">
      <c r="A771" t="s">
        <v>73</v>
      </c>
      <c r="B771" t="s">
        <v>66</v>
      </c>
      <c r="C771">
        <v>15</v>
      </c>
      <c r="D771">
        <v>0.20135891437530518</v>
      </c>
      <c r="E771">
        <v>0.93008822202682495</v>
      </c>
      <c r="F771">
        <v>0.18772520124912262</v>
      </c>
      <c r="G771">
        <v>0.93487280607223511</v>
      </c>
      <c r="H771">
        <v>1.4999999664723873E-2</v>
      </c>
    </row>
    <row r="772" spans="1:8" x14ac:dyDescent="0.25">
      <c r="A772" t="s">
        <v>73</v>
      </c>
      <c r="B772" t="s">
        <v>66</v>
      </c>
      <c r="C772">
        <v>16</v>
      </c>
      <c r="D772">
        <v>0.28456747531890869</v>
      </c>
      <c r="E772">
        <v>0.8983992338180542</v>
      </c>
      <c r="F772">
        <v>0.18668349087238312</v>
      </c>
      <c r="G772">
        <v>0.93821954727172852</v>
      </c>
      <c r="H772">
        <v>1.4999999664723873E-2</v>
      </c>
    </row>
    <row r="773" spans="1:8" x14ac:dyDescent="0.25">
      <c r="A773" t="s">
        <v>73</v>
      </c>
      <c r="B773" t="s">
        <v>66</v>
      </c>
      <c r="C773">
        <v>17</v>
      </c>
      <c r="D773">
        <v>0.18189741671085358</v>
      </c>
      <c r="E773">
        <v>0.93237501382827759</v>
      </c>
      <c r="F773">
        <v>0.1777583509683609</v>
      </c>
      <c r="G773">
        <v>0.93801873922348022</v>
      </c>
      <c r="H773">
        <v>1.4999999664723873E-2</v>
      </c>
    </row>
    <row r="774" spans="1:8" x14ac:dyDescent="0.25">
      <c r="A774" t="s">
        <v>73</v>
      </c>
      <c r="B774" t="s">
        <v>66</v>
      </c>
      <c r="C774">
        <v>18</v>
      </c>
      <c r="D774">
        <v>0.16132587194442749</v>
      </c>
      <c r="E774">
        <v>0.9464227557182312</v>
      </c>
      <c r="F774">
        <v>0.17003744840621948</v>
      </c>
      <c r="G774">
        <v>0.9425702691078186</v>
      </c>
      <c r="H774">
        <v>1.4999999664723873E-2</v>
      </c>
    </row>
    <row r="775" spans="1:8" x14ac:dyDescent="0.25">
      <c r="A775" t="s">
        <v>73</v>
      </c>
      <c r="B775" t="s">
        <v>66</v>
      </c>
      <c r="C775">
        <v>19</v>
      </c>
      <c r="D775">
        <v>0.18766298890113831</v>
      </c>
      <c r="E775">
        <v>0.934661865234375</v>
      </c>
      <c r="F775">
        <v>0.15870822966098785</v>
      </c>
      <c r="G775">
        <v>0.94511377811431885</v>
      </c>
      <c r="H775">
        <v>1.4999999664723873E-2</v>
      </c>
    </row>
    <row r="776" spans="1:8" x14ac:dyDescent="0.25">
      <c r="A776" t="s">
        <v>73</v>
      </c>
      <c r="B776" t="s">
        <v>66</v>
      </c>
      <c r="C776">
        <v>20</v>
      </c>
      <c r="D776">
        <v>0.18969857692718506</v>
      </c>
      <c r="E776">
        <v>0.93792879581451416</v>
      </c>
      <c r="F776">
        <v>0.15449760854244232</v>
      </c>
      <c r="G776">
        <v>0.94765728712081909</v>
      </c>
      <c r="H776">
        <v>1.4999999664723873E-2</v>
      </c>
    </row>
    <row r="777" spans="1:8" x14ac:dyDescent="0.25">
      <c r="A777" t="s">
        <v>73</v>
      </c>
      <c r="B777" t="s">
        <v>66</v>
      </c>
      <c r="C777">
        <v>21</v>
      </c>
      <c r="D777">
        <v>0.17888650298118591</v>
      </c>
      <c r="E777">
        <v>0.94511598348617554</v>
      </c>
      <c r="F777">
        <v>0.14625221490859985</v>
      </c>
      <c r="G777">
        <v>0.94959837198257446</v>
      </c>
      <c r="H777">
        <v>1.4999999664723873E-2</v>
      </c>
    </row>
    <row r="778" spans="1:8" x14ac:dyDescent="0.25">
      <c r="A778" t="s">
        <v>73</v>
      </c>
      <c r="B778" t="s">
        <v>66</v>
      </c>
      <c r="C778">
        <v>22</v>
      </c>
      <c r="D778">
        <v>0.12655842304229736</v>
      </c>
      <c r="E778">
        <v>0.95655012130737305</v>
      </c>
      <c r="F778">
        <v>0.13761411607265472</v>
      </c>
      <c r="G778">
        <v>0.95327979326248169</v>
      </c>
      <c r="H778">
        <v>1.500000013038516E-3</v>
      </c>
    </row>
    <row r="779" spans="1:8" x14ac:dyDescent="0.25">
      <c r="A779" t="s">
        <v>73</v>
      </c>
      <c r="B779" t="s">
        <v>66</v>
      </c>
      <c r="C779">
        <v>23</v>
      </c>
      <c r="D779">
        <v>0.12390423566102982</v>
      </c>
      <c r="E779">
        <v>0.95655012130737305</v>
      </c>
      <c r="F779">
        <v>0.11141136288642883</v>
      </c>
      <c r="G779">
        <v>0.96157968044281006</v>
      </c>
      <c r="H779">
        <v>1.500000013038516E-3</v>
      </c>
    </row>
    <row r="780" spans="1:8" x14ac:dyDescent="0.25">
      <c r="A780" t="s">
        <v>73</v>
      </c>
      <c r="B780" t="s">
        <v>66</v>
      </c>
      <c r="C780">
        <v>24</v>
      </c>
      <c r="D780">
        <v>0.12405931204557419</v>
      </c>
      <c r="E780">
        <v>0.96079713106155396</v>
      </c>
      <c r="F780">
        <v>0.1045193076133728</v>
      </c>
      <c r="G780">
        <v>0.96305221319198608</v>
      </c>
      <c r="H780">
        <v>1.500000013038516E-3</v>
      </c>
    </row>
    <row r="781" spans="1:8" x14ac:dyDescent="0.25">
      <c r="A781" t="s">
        <v>73</v>
      </c>
      <c r="B781" t="s">
        <v>66</v>
      </c>
      <c r="C781">
        <v>25</v>
      </c>
      <c r="D781">
        <v>0.12040384113788605</v>
      </c>
      <c r="E781">
        <v>0.95981705188751221</v>
      </c>
      <c r="F781">
        <v>0.10252474993467331</v>
      </c>
      <c r="G781">
        <v>0.96506023406982422</v>
      </c>
      <c r="H781">
        <v>1.500000013038516E-3</v>
      </c>
    </row>
    <row r="782" spans="1:8" x14ac:dyDescent="0.25">
      <c r="A782" t="s">
        <v>73</v>
      </c>
      <c r="B782" t="s">
        <v>66</v>
      </c>
      <c r="C782">
        <v>26</v>
      </c>
      <c r="D782">
        <v>0.11483541131019592</v>
      </c>
      <c r="E782">
        <v>0.9617772102355957</v>
      </c>
      <c r="F782">
        <v>9.9661476910114288E-2</v>
      </c>
      <c r="G782">
        <v>0.96506023406982422</v>
      </c>
      <c r="H782">
        <v>1.500000013038516E-3</v>
      </c>
    </row>
    <row r="783" spans="1:8" x14ac:dyDescent="0.25">
      <c r="A783" t="s">
        <v>73</v>
      </c>
      <c r="B783" t="s">
        <v>66</v>
      </c>
      <c r="C783">
        <v>27</v>
      </c>
      <c r="D783">
        <v>0.11909068375825882</v>
      </c>
      <c r="E783">
        <v>0.95981705188751221</v>
      </c>
      <c r="F783">
        <v>9.4819366931915283E-2</v>
      </c>
      <c r="G783">
        <v>0.96686744689941406</v>
      </c>
      <c r="H783">
        <v>1.500000013038516E-3</v>
      </c>
    </row>
    <row r="784" spans="1:8" x14ac:dyDescent="0.25">
      <c r="A784" t="s">
        <v>73</v>
      </c>
      <c r="B784" t="s">
        <v>66</v>
      </c>
      <c r="C784">
        <v>28</v>
      </c>
      <c r="D784">
        <v>0.11396931111812592</v>
      </c>
      <c r="E784">
        <v>0.96406400203704834</v>
      </c>
      <c r="F784">
        <v>9.9911510944366455E-2</v>
      </c>
      <c r="G784">
        <v>0.9633868932723999</v>
      </c>
      <c r="H784">
        <v>1.500000013038516E-3</v>
      </c>
    </row>
    <row r="785" spans="1:8" x14ac:dyDescent="0.25">
      <c r="A785" t="s">
        <v>73</v>
      </c>
      <c r="B785" t="s">
        <v>66</v>
      </c>
      <c r="C785">
        <v>29</v>
      </c>
      <c r="D785">
        <v>0.11690827459096909</v>
      </c>
      <c r="E785">
        <v>0.96275728940963745</v>
      </c>
      <c r="F785">
        <v>9.1158881783485413E-2</v>
      </c>
      <c r="G785">
        <v>0.96740293502807617</v>
      </c>
    </row>
    <row r="786" spans="1:8" x14ac:dyDescent="0.25">
      <c r="A786" t="s">
        <v>73</v>
      </c>
      <c r="B786" t="s">
        <v>67</v>
      </c>
      <c r="C786">
        <v>0</v>
      </c>
      <c r="D786">
        <v>1.1150128841400146</v>
      </c>
      <c r="E786">
        <v>0.62985950708389282</v>
      </c>
      <c r="F786">
        <v>1.0708749294281006</v>
      </c>
      <c r="G786">
        <v>0.67362785339355469</v>
      </c>
      <c r="H786">
        <v>1.4999999664723873E-2</v>
      </c>
    </row>
    <row r="787" spans="1:8" x14ac:dyDescent="0.25">
      <c r="A787" t="s">
        <v>73</v>
      </c>
      <c r="B787" t="s">
        <v>67</v>
      </c>
      <c r="C787">
        <v>1</v>
      </c>
      <c r="D787">
        <v>4.4340415000915527</v>
      </c>
      <c r="E787">
        <v>0.27245998382568359</v>
      </c>
      <c r="F787">
        <v>0.60713279247283936</v>
      </c>
      <c r="G787">
        <v>0.79678714275360107</v>
      </c>
      <c r="H787">
        <v>1.4999999664723873E-2</v>
      </c>
    </row>
    <row r="788" spans="1:8" x14ac:dyDescent="0.25">
      <c r="A788" t="s">
        <v>73</v>
      </c>
      <c r="B788" t="s">
        <v>67</v>
      </c>
      <c r="C788">
        <v>2</v>
      </c>
      <c r="D788">
        <v>1.5211507081985474</v>
      </c>
      <c r="E788">
        <v>0.63410651683807373</v>
      </c>
      <c r="F788">
        <v>0.47877565026283264</v>
      </c>
      <c r="G788">
        <v>0.83694779872894287</v>
      </c>
      <c r="H788">
        <v>1.4999999664723873E-2</v>
      </c>
    </row>
    <row r="789" spans="1:8" x14ac:dyDescent="0.25">
      <c r="A789" t="s">
        <v>73</v>
      </c>
      <c r="B789" t="s">
        <v>67</v>
      </c>
      <c r="C789">
        <v>3</v>
      </c>
      <c r="D789">
        <v>1.0463846921920776</v>
      </c>
      <c r="E789">
        <v>0.67102253437042236</v>
      </c>
      <c r="F789">
        <v>0.39465001225471497</v>
      </c>
      <c r="G789">
        <v>0.86325299739837646</v>
      </c>
      <c r="H789">
        <v>1.4999999664723873E-2</v>
      </c>
    </row>
    <row r="790" spans="1:8" x14ac:dyDescent="0.25">
      <c r="A790" t="s">
        <v>73</v>
      </c>
      <c r="B790" t="s">
        <v>67</v>
      </c>
      <c r="C790">
        <v>4</v>
      </c>
      <c r="D790">
        <v>0.56073415279388428</v>
      </c>
      <c r="E790">
        <v>0.85200917720794678</v>
      </c>
      <c r="F790">
        <v>0.33141648769378662</v>
      </c>
      <c r="G790">
        <v>0.88560909032821655</v>
      </c>
      <c r="H790">
        <v>1.4999999664723873E-2</v>
      </c>
    </row>
    <row r="791" spans="1:8" x14ac:dyDescent="0.25">
      <c r="A791" t="s">
        <v>73</v>
      </c>
      <c r="B791" t="s">
        <v>67</v>
      </c>
      <c r="C791">
        <v>5</v>
      </c>
      <c r="D791">
        <v>0.35604569315910339</v>
      </c>
      <c r="E791">
        <v>0.87226396799087524</v>
      </c>
      <c r="F791">
        <v>0.30971798300743103</v>
      </c>
      <c r="G791">
        <v>0.89397591352462769</v>
      </c>
      <c r="H791">
        <v>1.4999999664723873E-2</v>
      </c>
    </row>
    <row r="792" spans="1:8" x14ac:dyDescent="0.25">
      <c r="A792" t="s">
        <v>73</v>
      </c>
      <c r="B792" t="s">
        <v>67</v>
      </c>
      <c r="C792">
        <v>6</v>
      </c>
      <c r="D792">
        <v>0.27045261859893799</v>
      </c>
      <c r="E792">
        <v>0.90297287702560425</v>
      </c>
      <c r="F792">
        <v>0.27647203207015991</v>
      </c>
      <c r="G792">
        <v>0.9061579704284668</v>
      </c>
      <c r="H792">
        <v>1.4999999664723873E-2</v>
      </c>
    </row>
    <row r="793" spans="1:8" x14ac:dyDescent="0.25">
      <c r="A793" t="s">
        <v>73</v>
      </c>
      <c r="B793" t="s">
        <v>67</v>
      </c>
      <c r="C793">
        <v>7</v>
      </c>
      <c r="D793">
        <v>0.39241516590118408</v>
      </c>
      <c r="E793">
        <v>0.84874224662780762</v>
      </c>
      <c r="F793">
        <v>0.24624130129814148</v>
      </c>
      <c r="G793">
        <v>0.91452479362487793</v>
      </c>
      <c r="H793">
        <v>1.4999999664723873E-2</v>
      </c>
    </row>
    <row r="794" spans="1:8" x14ac:dyDescent="0.25">
      <c r="A794" t="s">
        <v>73</v>
      </c>
      <c r="B794" t="s">
        <v>67</v>
      </c>
      <c r="C794">
        <v>8</v>
      </c>
      <c r="D794">
        <v>0.29241079092025757</v>
      </c>
      <c r="E794">
        <v>0.91342699527740479</v>
      </c>
      <c r="F794">
        <v>0.23054665327072144</v>
      </c>
      <c r="G794">
        <v>0.91874164342880249</v>
      </c>
      <c r="H794">
        <v>1.4999999664723873E-2</v>
      </c>
    </row>
    <row r="795" spans="1:8" x14ac:dyDescent="0.25">
      <c r="A795" t="s">
        <v>73</v>
      </c>
      <c r="B795" t="s">
        <v>67</v>
      </c>
      <c r="C795">
        <v>9</v>
      </c>
      <c r="D795">
        <v>0.20424680411815643</v>
      </c>
      <c r="E795">
        <v>0.92616790533065796</v>
      </c>
      <c r="F795">
        <v>0.2193397581577301</v>
      </c>
      <c r="G795">
        <v>0.92175370454788208</v>
      </c>
      <c r="H795">
        <v>1.4999999664723873E-2</v>
      </c>
    </row>
    <row r="796" spans="1:8" x14ac:dyDescent="0.25">
      <c r="A796" t="s">
        <v>73</v>
      </c>
      <c r="B796" t="s">
        <v>67</v>
      </c>
      <c r="C796">
        <v>10</v>
      </c>
      <c r="D796">
        <v>0.26300153136253357</v>
      </c>
      <c r="E796">
        <v>0.90656650066375732</v>
      </c>
      <c r="F796">
        <v>0.2153363823890686</v>
      </c>
      <c r="G796">
        <v>0.92630523443222046</v>
      </c>
      <c r="H796">
        <v>1.4999999664723873E-2</v>
      </c>
    </row>
    <row r="797" spans="1:8" x14ac:dyDescent="0.25">
      <c r="A797" t="s">
        <v>73</v>
      </c>
      <c r="B797" t="s">
        <v>67</v>
      </c>
      <c r="C797">
        <v>11</v>
      </c>
      <c r="D797">
        <v>0.27697610855102539</v>
      </c>
      <c r="E797">
        <v>0.89905261993408203</v>
      </c>
      <c r="F797">
        <v>0.19891221821308136</v>
      </c>
      <c r="G797">
        <v>0.93105757236480713</v>
      </c>
      <c r="H797">
        <v>1.4999999664723873E-2</v>
      </c>
    </row>
    <row r="798" spans="1:8" x14ac:dyDescent="0.25">
      <c r="A798" t="s">
        <v>73</v>
      </c>
      <c r="B798" t="s">
        <v>67</v>
      </c>
      <c r="C798">
        <v>12</v>
      </c>
      <c r="D798">
        <v>0.24388684332370758</v>
      </c>
      <c r="E798">
        <v>0.92061418294906616</v>
      </c>
      <c r="F798">
        <v>0.18475902080535889</v>
      </c>
      <c r="G798">
        <v>0.93547523021697998</v>
      </c>
      <c r="H798">
        <v>1.4999999664723873E-2</v>
      </c>
    </row>
    <row r="799" spans="1:8" x14ac:dyDescent="0.25">
      <c r="A799" t="s">
        <v>73</v>
      </c>
      <c r="B799" t="s">
        <v>67</v>
      </c>
      <c r="C799">
        <v>13</v>
      </c>
      <c r="D799">
        <v>0.1415524035692215</v>
      </c>
      <c r="E799">
        <v>0.95164978504180908</v>
      </c>
      <c r="F799">
        <v>0.15488241612911224</v>
      </c>
      <c r="G799">
        <v>0.94598394632339478</v>
      </c>
      <c r="H799">
        <v>1.500000013038516E-3</v>
      </c>
    </row>
    <row r="800" spans="1:8" x14ac:dyDescent="0.25">
      <c r="A800" t="s">
        <v>73</v>
      </c>
      <c r="B800" t="s">
        <v>67</v>
      </c>
      <c r="C800">
        <v>14</v>
      </c>
      <c r="D800">
        <v>0.13258439302444458</v>
      </c>
      <c r="E800">
        <v>0.95262986421585083</v>
      </c>
      <c r="F800">
        <v>0.13472767174243927</v>
      </c>
      <c r="G800">
        <v>0.95261043310165405</v>
      </c>
      <c r="H800">
        <v>1.500000013038516E-3</v>
      </c>
    </row>
    <row r="801" spans="1:8" x14ac:dyDescent="0.25">
      <c r="A801" t="s">
        <v>73</v>
      </c>
      <c r="B801" t="s">
        <v>67</v>
      </c>
      <c r="C801">
        <v>15</v>
      </c>
      <c r="D801">
        <v>0.1320594847202301</v>
      </c>
      <c r="E801">
        <v>0.95360994338989258</v>
      </c>
      <c r="F801">
        <v>0.12870144844055176</v>
      </c>
      <c r="G801">
        <v>0.95562249422073364</v>
      </c>
      <c r="H801">
        <v>1.500000013038516E-3</v>
      </c>
    </row>
    <row r="802" spans="1:8" x14ac:dyDescent="0.25">
      <c r="A802" t="s">
        <v>73</v>
      </c>
      <c r="B802" t="s">
        <v>67</v>
      </c>
      <c r="C802">
        <v>16</v>
      </c>
      <c r="D802">
        <v>0.12864960730075836</v>
      </c>
      <c r="E802">
        <v>0.95949035882949829</v>
      </c>
      <c r="F802">
        <v>0.1270744651556015</v>
      </c>
      <c r="G802">
        <v>0.9538152813911438</v>
      </c>
      <c r="H802">
        <v>1.500000013038516E-3</v>
      </c>
    </row>
    <row r="803" spans="1:8" x14ac:dyDescent="0.25">
      <c r="A803" t="s">
        <v>73</v>
      </c>
      <c r="B803" t="s">
        <v>67</v>
      </c>
      <c r="C803">
        <v>17</v>
      </c>
      <c r="D803">
        <v>0.12233604490756989</v>
      </c>
      <c r="E803">
        <v>0.95655012130737305</v>
      </c>
      <c r="F803">
        <v>0.12319198250770569</v>
      </c>
      <c r="G803">
        <v>0.95475232601165771</v>
      </c>
      <c r="H803">
        <v>1.500000013038516E-3</v>
      </c>
    </row>
    <row r="804" spans="1:8" x14ac:dyDescent="0.25">
      <c r="A804" t="s">
        <v>73</v>
      </c>
      <c r="B804" t="s">
        <v>67</v>
      </c>
      <c r="C804">
        <v>18</v>
      </c>
      <c r="D804">
        <v>0.1233251616358757</v>
      </c>
      <c r="E804">
        <v>0.96112382411956787</v>
      </c>
      <c r="F804">
        <v>0.12090737372636795</v>
      </c>
      <c r="G804">
        <v>0.95742970705032349</v>
      </c>
      <c r="H804">
        <v>1.500000013038516E-3</v>
      </c>
    </row>
    <row r="805" spans="1:8" x14ac:dyDescent="0.25">
      <c r="A805" t="s">
        <v>73</v>
      </c>
      <c r="B805" t="s">
        <v>67</v>
      </c>
      <c r="C805">
        <v>19</v>
      </c>
      <c r="D805">
        <v>0.12352122366428375</v>
      </c>
      <c r="E805">
        <v>0.95818358659744263</v>
      </c>
      <c r="F805">
        <v>0.12016262859106064</v>
      </c>
      <c r="G805">
        <v>0.95736277103424072</v>
      </c>
      <c r="H805">
        <v>1.500000013038516E-3</v>
      </c>
    </row>
    <row r="806" spans="1:8" x14ac:dyDescent="0.25">
      <c r="A806" t="s">
        <v>73</v>
      </c>
      <c r="B806" t="s">
        <v>67</v>
      </c>
      <c r="C806">
        <v>20</v>
      </c>
      <c r="D806">
        <v>0.1177324652671814</v>
      </c>
      <c r="E806">
        <v>0.95785689353942871</v>
      </c>
      <c r="F806">
        <v>0.11681152880191803</v>
      </c>
      <c r="G806">
        <v>0.95930385589599609</v>
      </c>
      <c r="H806">
        <v>1.500000013038516E-3</v>
      </c>
    </row>
    <row r="807" spans="1:8" x14ac:dyDescent="0.25">
      <c r="A807" t="s">
        <v>73</v>
      </c>
      <c r="B807" t="s">
        <v>67</v>
      </c>
      <c r="C807">
        <v>21</v>
      </c>
      <c r="D807">
        <v>0.11552904546260834</v>
      </c>
      <c r="E807">
        <v>0.96014374494552612</v>
      </c>
      <c r="F807">
        <v>0.11857170611619949</v>
      </c>
      <c r="G807">
        <v>0.95823293924331665</v>
      </c>
      <c r="H807">
        <v>1.500000013038516E-3</v>
      </c>
    </row>
    <row r="808" spans="1:8" x14ac:dyDescent="0.25">
      <c r="A808" t="s">
        <v>73</v>
      </c>
      <c r="B808" t="s">
        <v>67</v>
      </c>
      <c r="C808">
        <v>22</v>
      </c>
      <c r="D808">
        <v>0.11796179413795471</v>
      </c>
      <c r="E808">
        <v>0.96014374494552612</v>
      </c>
      <c r="F808">
        <v>0.10862207412719727</v>
      </c>
      <c r="G808">
        <v>0.96004015207290649</v>
      </c>
      <c r="H808">
        <v>1.500000071246177E-4</v>
      </c>
    </row>
    <row r="809" spans="1:8" x14ac:dyDescent="0.25">
      <c r="A809" t="s">
        <v>73</v>
      </c>
      <c r="B809" t="s">
        <v>67</v>
      </c>
      <c r="C809">
        <v>23</v>
      </c>
      <c r="D809">
        <v>0.11739596724510193</v>
      </c>
      <c r="E809">
        <v>0.95981705188751221</v>
      </c>
      <c r="F809">
        <v>0.111904576420784</v>
      </c>
      <c r="G809">
        <v>0.95990628004074097</v>
      </c>
      <c r="H809">
        <v>1.500000071246177E-4</v>
      </c>
    </row>
    <row r="810" spans="1:8" x14ac:dyDescent="0.25">
      <c r="A810" t="s">
        <v>73</v>
      </c>
      <c r="B810" t="s">
        <v>67</v>
      </c>
      <c r="C810">
        <v>24</v>
      </c>
      <c r="D810">
        <v>0.11624089628458023</v>
      </c>
      <c r="E810">
        <v>0.95949035882949829</v>
      </c>
      <c r="F810">
        <v>0.10770499706268311</v>
      </c>
      <c r="G810">
        <v>0.96124500036239624</v>
      </c>
      <c r="H810">
        <v>1.500000071246177E-4</v>
      </c>
    </row>
    <row r="811" spans="1:8" x14ac:dyDescent="0.25">
      <c r="A811" t="s">
        <v>73</v>
      </c>
      <c r="B811" t="s">
        <v>67</v>
      </c>
      <c r="C811">
        <v>25</v>
      </c>
      <c r="D811">
        <v>0.11582255363464355</v>
      </c>
      <c r="E811">
        <v>0.96014374494552612</v>
      </c>
      <c r="F811">
        <v>0.10771994292736053</v>
      </c>
      <c r="G811">
        <v>0.96064257621765137</v>
      </c>
      <c r="H811">
        <v>9.9999997473787516E-5</v>
      </c>
    </row>
    <row r="812" spans="1:8" x14ac:dyDescent="0.25">
      <c r="A812" t="s">
        <v>73</v>
      </c>
      <c r="B812" t="s">
        <v>67</v>
      </c>
      <c r="C812">
        <v>26</v>
      </c>
      <c r="D812">
        <v>0.11568422615528107</v>
      </c>
      <c r="E812">
        <v>0.96014374494552612</v>
      </c>
      <c r="F812">
        <v>0.10630923509597778</v>
      </c>
      <c r="G812">
        <v>0.96164655685424805</v>
      </c>
      <c r="H812">
        <v>9.9999997473787516E-5</v>
      </c>
    </row>
    <row r="813" spans="1:8" x14ac:dyDescent="0.25">
      <c r="A813" t="s">
        <v>73</v>
      </c>
      <c r="B813" t="s">
        <v>67</v>
      </c>
      <c r="C813">
        <v>27</v>
      </c>
      <c r="D813">
        <v>0.11558262258768082</v>
      </c>
      <c r="E813">
        <v>0.95981705188751221</v>
      </c>
      <c r="F813">
        <v>0.10664498060941696</v>
      </c>
      <c r="G813">
        <v>0.96178042888641357</v>
      </c>
      <c r="H813">
        <v>9.9999997473787516E-5</v>
      </c>
    </row>
    <row r="814" spans="1:8" x14ac:dyDescent="0.25">
      <c r="A814" t="s">
        <v>73</v>
      </c>
      <c r="B814" t="s">
        <v>67</v>
      </c>
      <c r="C814">
        <v>28</v>
      </c>
      <c r="D814">
        <v>0.11532144248485565</v>
      </c>
      <c r="E814">
        <v>0.95981705188751221</v>
      </c>
      <c r="F814">
        <v>0.10795199126005173</v>
      </c>
      <c r="G814">
        <v>0.96224898099899292</v>
      </c>
      <c r="H814">
        <v>9.9999997473787516E-5</v>
      </c>
    </row>
    <row r="815" spans="1:8" x14ac:dyDescent="0.25">
      <c r="A815" t="s">
        <v>73</v>
      </c>
      <c r="B815" t="s">
        <v>67</v>
      </c>
      <c r="C815">
        <v>29</v>
      </c>
      <c r="D815">
        <v>0.11505000293254852</v>
      </c>
      <c r="E815">
        <v>0.96014374494552612</v>
      </c>
      <c r="F815">
        <v>0.10835521668195724</v>
      </c>
      <c r="G815">
        <v>0.96017402410507202</v>
      </c>
    </row>
    <row r="816" spans="1:8" x14ac:dyDescent="0.25">
      <c r="A816" t="s">
        <v>73</v>
      </c>
      <c r="B816" t="s">
        <v>68</v>
      </c>
      <c r="C816">
        <v>0</v>
      </c>
      <c r="D816">
        <v>0.60880190134048462</v>
      </c>
      <c r="E816">
        <v>0.78667104244232178</v>
      </c>
      <c r="F816">
        <v>0.99017584323883057</v>
      </c>
      <c r="G816">
        <v>0.68340027332305908</v>
      </c>
      <c r="H816">
        <v>1.4999999664723873E-2</v>
      </c>
    </row>
    <row r="817" spans="1:8" x14ac:dyDescent="0.25">
      <c r="A817" t="s">
        <v>73</v>
      </c>
      <c r="B817" t="s">
        <v>68</v>
      </c>
      <c r="C817">
        <v>1</v>
      </c>
      <c r="D817">
        <v>1.4211739301681519</v>
      </c>
      <c r="E817">
        <v>0.56288796663284302</v>
      </c>
      <c r="F817">
        <v>0.56853228807449341</v>
      </c>
      <c r="G817">
        <v>0.8053547739982605</v>
      </c>
      <c r="H817">
        <v>1.4999999664723873E-2</v>
      </c>
    </row>
    <row r="818" spans="1:8" x14ac:dyDescent="0.25">
      <c r="A818" t="s">
        <v>73</v>
      </c>
      <c r="B818" t="s">
        <v>68</v>
      </c>
      <c r="C818">
        <v>2</v>
      </c>
      <c r="D818">
        <v>0.45426508784294128</v>
      </c>
      <c r="E818">
        <v>0.84514862298965454</v>
      </c>
      <c r="F818">
        <v>0.44540369510650635</v>
      </c>
      <c r="G818">
        <v>0.8459169864654541</v>
      </c>
      <c r="H818">
        <v>1.4999999664723873E-2</v>
      </c>
    </row>
    <row r="819" spans="1:8" x14ac:dyDescent="0.25">
      <c r="A819" t="s">
        <v>73</v>
      </c>
      <c r="B819" t="s">
        <v>68</v>
      </c>
      <c r="C819">
        <v>3</v>
      </c>
      <c r="D819">
        <v>0.33121463656425476</v>
      </c>
      <c r="E819">
        <v>0.88435149192810059</v>
      </c>
      <c r="F819">
        <v>0.38608014583587646</v>
      </c>
      <c r="G819">
        <v>0.86405622959136963</v>
      </c>
      <c r="H819">
        <v>1.4999999664723873E-2</v>
      </c>
    </row>
    <row r="820" spans="1:8" x14ac:dyDescent="0.25">
      <c r="A820" t="s">
        <v>73</v>
      </c>
      <c r="B820" t="s">
        <v>68</v>
      </c>
      <c r="C820">
        <v>4</v>
      </c>
      <c r="D820">
        <v>0.43871676921844482</v>
      </c>
      <c r="E820">
        <v>0.85788959264755249</v>
      </c>
      <c r="F820">
        <v>0.33166643977165222</v>
      </c>
      <c r="G820">
        <v>0.88514053821563721</v>
      </c>
      <c r="H820">
        <v>1.4999999664723873E-2</v>
      </c>
    </row>
    <row r="821" spans="1:8" x14ac:dyDescent="0.25">
      <c r="A821" t="s">
        <v>73</v>
      </c>
      <c r="B821" t="s">
        <v>68</v>
      </c>
      <c r="C821">
        <v>5</v>
      </c>
      <c r="D821">
        <v>0.38879764080047607</v>
      </c>
      <c r="E821">
        <v>0.86540347337722778</v>
      </c>
      <c r="F821">
        <v>0.2905828058719635</v>
      </c>
      <c r="G821">
        <v>0.89825969934463501</v>
      </c>
      <c r="H821">
        <v>1.4999999664723873E-2</v>
      </c>
    </row>
    <row r="822" spans="1:8" x14ac:dyDescent="0.25">
      <c r="A822" t="s">
        <v>73</v>
      </c>
      <c r="B822" t="s">
        <v>68</v>
      </c>
      <c r="C822">
        <v>6</v>
      </c>
      <c r="D822">
        <v>0.48767781257629395</v>
      </c>
      <c r="E822">
        <v>0.80757921934127808</v>
      </c>
      <c r="F822">
        <v>0.26025891304016113</v>
      </c>
      <c r="G822">
        <v>0.91137886047363281</v>
      </c>
      <c r="H822">
        <v>1.4999999664723873E-2</v>
      </c>
    </row>
    <row r="823" spans="1:8" x14ac:dyDescent="0.25">
      <c r="A823" t="s">
        <v>73</v>
      </c>
      <c r="B823" t="s">
        <v>68</v>
      </c>
      <c r="C823">
        <v>7</v>
      </c>
      <c r="D823">
        <v>0.19335862994194031</v>
      </c>
      <c r="E823">
        <v>0.93400847911834717</v>
      </c>
      <c r="F823">
        <v>0.24504800140857697</v>
      </c>
      <c r="G823">
        <v>0.91639894247055054</v>
      </c>
      <c r="H823">
        <v>1.500000013038516E-3</v>
      </c>
    </row>
    <row r="824" spans="1:8" x14ac:dyDescent="0.25">
      <c r="A824" t="s">
        <v>73</v>
      </c>
      <c r="B824" t="s">
        <v>68</v>
      </c>
      <c r="C824">
        <v>8</v>
      </c>
      <c r="D824">
        <v>0.17633400857448578</v>
      </c>
      <c r="E824">
        <v>0.93498855829238892</v>
      </c>
      <c r="F824">
        <v>0.18744562566280365</v>
      </c>
      <c r="G824">
        <v>0.93319946527481079</v>
      </c>
      <c r="H824">
        <v>1.500000013038516E-3</v>
      </c>
    </row>
    <row r="825" spans="1:8" x14ac:dyDescent="0.25">
      <c r="A825" t="s">
        <v>73</v>
      </c>
      <c r="B825" t="s">
        <v>68</v>
      </c>
      <c r="C825">
        <v>9</v>
      </c>
      <c r="D825">
        <v>0.17220085859298706</v>
      </c>
      <c r="E825">
        <v>0.93694871664047241</v>
      </c>
      <c r="F825">
        <v>0.17954614758491516</v>
      </c>
      <c r="G825">
        <v>0.93708163499832153</v>
      </c>
      <c r="H825">
        <v>1.500000013038516E-3</v>
      </c>
    </row>
    <row r="826" spans="1:8" x14ac:dyDescent="0.25">
      <c r="A826" t="s">
        <v>73</v>
      </c>
      <c r="B826" t="s">
        <v>68</v>
      </c>
      <c r="C826">
        <v>10</v>
      </c>
      <c r="D826">
        <v>0.16704167425632477</v>
      </c>
      <c r="E826">
        <v>0.93858218193054199</v>
      </c>
      <c r="F826">
        <v>0.17763234674930573</v>
      </c>
      <c r="G826">
        <v>0.93882197141647339</v>
      </c>
      <c r="H826">
        <v>1.500000013038516E-3</v>
      </c>
    </row>
    <row r="827" spans="1:8" x14ac:dyDescent="0.25">
      <c r="A827" t="s">
        <v>73</v>
      </c>
      <c r="B827" t="s">
        <v>68</v>
      </c>
      <c r="C827">
        <v>11</v>
      </c>
      <c r="D827">
        <v>0.15796875953674316</v>
      </c>
      <c r="E827">
        <v>0.94282913208007813</v>
      </c>
      <c r="F827">
        <v>0.17238873243331909</v>
      </c>
      <c r="G827">
        <v>0.93795180320739746</v>
      </c>
      <c r="H827">
        <v>1.500000013038516E-3</v>
      </c>
    </row>
    <row r="828" spans="1:8" x14ac:dyDescent="0.25">
      <c r="A828" t="s">
        <v>73</v>
      </c>
      <c r="B828" t="s">
        <v>68</v>
      </c>
      <c r="C828">
        <v>12</v>
      </c>
      <c r="D828">
        <v>0.16260814666748047</v>
      </c>
      <c r="E828">
        <v>0.93923556804656982</v>
      </c>
      <c r="F828">
        <v>0.1686968058347702</v>
      </c>
      <c r="G828">
        <v>0.93908971548080444</v>
      </c>
      <c r="H828">
        <v>1.500000013038516E-3</v>
      </c>
    </row>
    <row r="829" spans="1:8" x14ac:dyDescent="0.25">
      <c r="A829" t="s">
        <v>73</v>
      </c>
      <c r="B829" t="s">
        <v>68</v>
      </c>
      <c r="C829">
        <v>13</v>
      </c>
      <c r="D829">
        <v>0.15882018208503723</v>
      </c>
      <c r="E829">
        <v>0.94054228067398071</v>
      </c>
      <c r="F829">
        <v>0.16539131104946136</v>
      </c>
      <c r="G829">
        <v>0.94203478097915649</v>
      </c>
      <c r="H829">
        <v>1.500000013038516E-3</v>
      </c>
    </row>
    <row r="830" spans="1:8" x14ac:dyDescent="0.25">
      <c r="A830" t="s">
        <v>73</v>
      </c>
      <c r="B830" t="s">
        <v>68</v>
      </c>
      <c r="C830">
        <v>14</v>
      </c>
      <c r="D830">
        <v>0.15355728566646576</v>
      </c>
      <c r="E830">
        <v>0.94119566679000854</v>
      </c>
      <c r="F830">
        <v>0.16202725470066071</v>
      </c>
      <c r="G830">
        <v>0.94223558902740479</v>
      </c>
      <c r="H830">
        <v>1.500000013038516E-3</v>
      </c>
    </row>
    <row r="831" spans="1:8" x14ac:dyDescent="0.25">
      <c r="A831" t="s">
        <v>73</v>
      </c>
      <c r="B831" t="s">
        <v>68</v>
      </c>
      <c r="C831">
        <v>15</v>
      </c>
      <c r="D831">
        <v>0.15389563143253326</v>
      </c>
      <c r="E831">
        <v>0.94217574596405029</v>
      </c>
      <c r="F831">
        <v>0.16291017830371857</v>
      </c>
      <c r="G831">
        <v>0.94457828998565674</v>
      </c>
      <c r="H831">
        <v>1.500000071246177E-4</v>
      </c>
    </row>
    <row r="832" spans="1:8" x14ac:dyDescent="0.25">
      <c r="A832" t="s">
        <v>73</v>
      </c>
      <c r="B832" t="s">
        <v>68</v>
      </c>
      <c r="C832">
        <v>16</v>
      </c>
      <c r="D832">
        <v>0.15135911107063293</v>
      </c>
      <c r="E832">
        <v>0.94315582513809204</v>
      </c>
      <c r="F832">
        <v>0.15624140202999115</v>
      </c>
      <c r="G832">
        <v>0.9446452260017395</v>
      </c>
      <c r="H832">
        <v>1.500000071246177E-4</v>
      </c>
    </row>
    <row r="833" spans="1:8" x14ac:dyDescent="0.25">
      <c r="A833" t="s">
        <v>73</v>
      </c>
      <c r="B833" t="s">
        <v>68</v>
      </c>
      <c r="C833">
        <v>17</v>
      </c>
      <c r="D833">
        <v>0.15217743813991547</v>
      </c>
      <c r="E833">
        <v>0.94413590431213379</v>
      </c>
      <c r="F833">
        <v>0.1532251387834549</v>
      </c>
      <c r="G833">
        <v>0.94591701030731201</v>
      </c>
      <c r="H833">
        <v>1.500000071246177E-4</v>
      </c>
    </row>
    <row r="834" spans="1:8" x14ac:dyDescent="0.25">
      <c r="A834" t="s">
        <v>73</v>
      </c>
      <c r="B834" t="s">
        <v>68</v>
      </c>
      <c r="C834">
        <v>18</v>
      </c>
      <c r="D834">
        <v>0.15296076238155365</v>
      </c>
      <c r="E834">
        <v>0.94446259737014771</v>
      </c>
      <c r="F834">
        <v>0.14957697689533234</v>
      </c>
      <c r="G834">
        <v>0.94859439134597778</v>
      </c>
      <c r="H834">
        <v>1.500000071246177E-4</v>
      </c>
    </row>
    <row r="835" spans="1:8" x14ac:dyDescent="0.25">
      <c r="A835" t="s">
        <v>73</v>
      </c>
      <c r="B835" t="s">
        <v>68</v>
      </c>
      <c r="C835">
        <v>19</v>
      </c>
      <c r="D835">
        <v>0.15139257907867432</v>
      </c>
      <c r="E835">
        <v>0.94478929042816162</v>
      </c>
      <c r="F835">
        <v>0.15394756197929382</v>
      </c>
      <c r="G835">
        <v>0.94484603404998779</v>
      </c>
      <c r="H835">
        <v>1.500000071246177E-4</v>
      </c>
    </row>
    <row r="836" spans="1:8" x14ac:dyDescent="0.25">
      <c r="A836" t="s">
        <v>73</v>
      </c>
      <c r="B836" t="s">
        <v>68</v>
      </c>
      <c r="C836">
        <v>20</v>
      </c>
      <c r="D836">
        <v>0.15145276486873627</v>
      </c>
      <c r="E836">
        <v>0.94348251819610596</v>
      </c>
      <c r="F836">
        <v>0.15137705206871033</v>
      </c>
      <c r="G836">
        <v>0.94738954305648804</v>
      </c>
      <c r="H836">
        <v>1.500000071246177E-4</v>
      </c>
    </row>
    <row r="837" spans="1:8" x14ac:dyDescent="0.25">
      <c r="A837" t="s">
        <v>73</v>
      </c>
      <c r="B837" t="s">
        <v>68</v>
      </c>
      <c r="C837">
        <v>21</v>
      </c>
      <c r="D837">
        <v>0.14993660151958466</v>
      </c>
      <c r="E837">
        <v>0.94446259737014771</v>
      </c>
      <c r="F837">
        <v>0.15668314695358276</v>
      </c>
      <c r="G837">
        <v>0.94551539421081543</v>
      </c>
      <c r="H837">
        <v>1.500000071246177E-4</v>
      </c>
    </row>
    <row r="838" spans="1:8" x14ac:dyDescent="0.25">
      <c r="A838" t="s">
        <v>73</v>
      </c>
      <c r="B838" t="s">
        <v>68</v>
      </c>
      <c r="C838">
        <v>22</v>
      </c>
      <c r="D838">
        <v>0.14986370503902435</v>
      </c>
      <c r="E838">
        <v>0.94348251819610596</v>
      </c>
      <c r="F838">
        <v>0.15137167274951935</v>
      </c>
      <c r="G838">
        <v>0.9453815221786499</v>
      </c>
      <c r="H838">
        <v>1.500000071246177E-4</v>
      </c>
    </row>
    <row r="839" spans="1:8" x14ac:dyDescent="0.25">
      <c r="A839" t="s">
        <v>73</v>
      </c>
      <c r="B839" t="s">
        <v>68</v>
      </c>
      <c r="C839">
        <v>23</v>
      </c>
      <c r="D839">
        <v>0.1492098867893219</v>
      </c>
      <c r="E839">
        <v>0.94511598348617554</v>
      </c>
      <c r="F839">
        <v>0.15235868096351624</v>
      </c>
      <c r="G839">
        <v>0.94571620225906372</v>
      </c>
      <c r="H839">
        <v>9.9999997473787516E-5</v>
      </c>
    </row>
    <row r="840" spans="1:8" x14ac:dyDescent="0.25">
      <c r="A840" t="s">
        <v>73</v>
      </c>
      <c r="B840" t="s">
        <v>68</v>
      </c>
      <c r="C840">
        <v>24</v>
      </c>
      <c r="D840">
        <v>0.14916051924228668</v>
      </c>
      <c r="E840">
        <v>0.94576936960220337</v>
      </c>
      <c r="F840">
        <v>0.14972440898418427</v>
      </c>
      <c r="G840">
        <v>0.94605088233947754</v>
      </c>
      <c r="H840">
        <v>9.9999997473787516E-5</v>
      </c>
    </row>
    <row r="841" spans="1:8" x14ac:dyDescent="0.25">
      <c r="A841" t="s">
        <v>73</v>
      </c>
      <c r="B841" t="s">
        <v>68</v>
      </c>
      <c r="C841">
        <v>25</v>
      </c>
      <c r="D841">
        <v>0.14909142255783081</v>
      </c>
      <c r="E841">
        <v>0.94707614183425903</v>
      </c>
      <c r="F841">
        <v>0.15041665732860565</v>
      </c>
      <c r="G841">
        <v>0.94605088233947754</v>
      </c>
      <c r="H841">
        <v>9.9999997473787516E-5</v>
      </c>
    </row>
    <row r="842" spans="1:8" x14ac:dyDescent="0.25">
      <c r="A842" t="s">
        <v>73</v>
      </c>
      <c r="B842" t="s">
        <v>68</v>
      </c>
      <c r="C842">
        <v>26</v>
      </c>
      <c r="D842">
        <v>0.14931029081344604</v>
      </c>
      <c r="E842">
        <v>0.94544267654418945</v>
      </c>
      <c r="F842">
        <v>0.14805977046489716</v>
      </c>
      <c r="G842">
        <v>0.94772422313690186</v>
      </c>
      <c r="H842">
        <v>9.9999997473787516E-5</v>
      </c>
    </row>
    <row r="843" spans="1:8" x14ac:dyDescent="0.25">
      <c r="A843" t="s">
        <v>73</v>
      </c>
      <c r="B843" t="s">
        <v>68</v>
      </c>
      <c r="C843">
        <v>27</v>
      </c>
      <c r="D843">
        <v>0.14912942051887512</v>
      </c>
      <c r="E843">
        <v>0.94511598348617554</v>
      </c>
      <c r="F843">
        <v>0.15279252827167511</v>
      </c>
      <c r="G843">
        <v>0.94564926624298096</v>
      </c>
      <c r="H843">
        <v>9.9999997473787516E-5</v>
      </c>
    </row>
    <row r="844" spans="1:8" x14ac:dyDescent="0.25">
      <c r="A844" t="s">
        <v>73</v>
      </c>
      <c r="B844" t="s">
        <v>68</v>
      </c>
      <c r="C844">
        <v>28</v>
      </c>
      <c r="D844">
        <v>0.14882487058639526</v>
      </c>
      <c r="E844">
        <v>0.94478929042816162</v>
      </c>
      <c r="F844">
        <v>0.14929786324501038</v>
      </c>
      <c r="G844">
        <v>0.94852745532989502</v>
      </c>
      <c r="H844">
        <v>9.9999997473787516E-5</v>
      </c>
    </row>
    <row r="845" spans="1:8" x14ac:dyDescent="0.25">
      <c r="A845" t="s">
        <v>73</v>
      </c>
      <c r="B845" t="s">
        <v>68</v>
      </c>
      <c r="C845">
        <v>29</v>
      </c>
      <c r="D845">
        <v>0.14846718311309814</v>
      </c>
      <c r="E845">
        <v>0.94707614183425903</v>
      </c>
      <c r="F845">
        <v>0.14735393226146698</v>
      </c>
      <c r="G845">
        <v>0.9481927752494812</v>
      </c>
    </row>
    <row r="846" spans="1:8" x14ac:dyDescent="0.25">
      <c r="A846" t="s">
        <v>73</v>
      </c>
      <c r="B846" t="s">
        <v>69</v>
      </c>
      <c r="C846">
        <v>0</v>
      </c>
      <c r="D846">
        <v>2.6047337055206299</v>
      </c>
      <c r="E846">
        <v>0.45802026987075806</v>
      </c>
      <c r="F846">
        <v>0.94833409786224365</v>
      </c>
      <c r="G846">
        <v>0.70066934823989868</v>
      </c>
      <c r="H846">
        <v>1.4999999664723873E-2</v>
      </c>
    </row>
    <row r="847" spans="1:8" x14ac:dyDescent="0.25">
      <c r="A847" t="s">
        <v>73</v>
      </c>
      <c r="B847" t="s">
        <v>69</v>
      </c>
      <c r="C847">
        <v>1</v>
      </c>
      <c r="D847">
        <v>0.58066797256469727</v>
      </c>
      <c r="E847">
        <v>0.8003920316696167</v>
      </c>
      <c r="F847">
        <v>0.5529780387878418</v>
      </c>
      <c r="G847">
        <v>0.81452476978302002</v>
      </c>
      <c r="H847">
        <v>1.4999999664723873E-2</v>
      </c>
    </row>
    <row r="848" spans="1:8" x14ac:dyDescent="0.25">
      <c r="A848" t="s">
        <v>73</v>
      </c>
      <c r="B848" t="s">
        <v>69</v>
      </c>
      <c r="C848">
        <v>2</v>
      </c>
      <c r="D848">
        <v>4.5952467918395996</v>
      </c>
      <c r="E848">
        <v>0.43286508321762085</v>
      </c>
      <c r="F848">
        <v>0.45638647675514221</v>
      </c>
      <c r="G848">
        <v>0.84611779451370239</v>
      </c>
      <c r="H848">
        <v>1.4999999664723873E-2</v>
      </c>
    </row>
    <row r="849" spans="1:8" x14ac:dyDescent="0.25">
      <c r="A849" t="s">
        <v>73</v>
      </c>
      <c r="B849" t="s">
        <v>69</v>
      </c>
      <c r="C849">
        <v>3</v>
      </c>
      <c r="D849">
        <v>0.45608770847320557</v>
      </c>
      <c r="E849">
        <v>0.838614821434021</v>
      </c>
      <c r="F849">
        <v>0.4077097475528717</v>
      </c>
      <c r="G849">
        <v>0.85890227556228638</v>
      </c>
      <c r="H849">
        <v>1.4999999664723873E-2</v>
      </c>
    </row>
    <row r="850" spans="1:8" x14ac:dyDescent="0.25">
      <c r="A850" t="s">
        <v>73</v>
      </c>
      <c r="B850" t="s">
        <v>69</v>
      </c>
      <c r="C850">
        <v>4</v>
      </c>
      <c r="D850">
        <v>0.69115632772445679</v>
      </c>
      <c r="E850">
        <v>0.77883046865463257</v>
      </c>
      <c r="F850">
        <v>0.33821091055870056</v>
      </c>
      <c r="G850">
        <v>0.88433736562728882</v>
      </c>
      <c r="H850">
        <v>1.4999999664723873E-2</v>
      </c>
    </row>
    <row r="851" spans="1:8" x14ac:dyDescent="0.25">
      <c r="A851" t="s">
        <v>73</v>
      </c>
      <c r="B851" t="s">
        <v>69</v>
      </c>
      <c r="C851">
        <v>5</v>
      </c>
      <c r="D851">
        <v>0.48399168252944946</v>
      </c>
      <c r="E851">
        <v>0.85494935512542725</v>
      </c>
      <c r="F851">
        <v>0.30536040663719177</v>
      </c>
      <c r="G851">
        <v>0.89538151025772095</v>
      </c>
      <c r="H851">
        <v>1.4999999664723873E-2</v>
      </c>
    </row>
    <row r="852" spans="1:8" x14ac:dyDescent="0.25">
      <c r="A852" t="s">
        <v>73</v>
      </c>
      <c r="B852" t="s">
        <v>69</v>
      </c>
      <c r="C852">
        <v>6</v>
      </c>
      <c r="D852">
        <v>0.24640607833862305</v>
      </c>
      <c r="E852">
        <v>0.91179352998733521</v>
      </c>
      <c r="F852">
        <v>0.26890134811401367</v>
      </c>
      <c r="G852">
        <v>0.90655958652496338</v>
      </c>
      <c r="H852">
        <v>1.4999999664723873E-2</v>
      </c>
    </row>
    <row r="853" spans="1:8" x14ac:dyDescent="0.25">
      <c r="A853" t="s">
        <v>73</v>
      </c>
      <c r="B853" t="s">
        <v>69</v>
      </c>
      <c r="C853">
        <v>7</v>
      </c>
      <c r="D853">
        <v>0.57140636444091797</v>
      </c>
      <c r="E853">
        <v>0.8177066445350647</v>
      </c>
      <c r="F853">
        <v>0.26518106460571289</v>
      </c>
      <c r="G853">
        <v>0.90742969512939453</v>
      </c>
      <c r="H853">
        <v>1.4999999664723873E-2</v>
      </c>
    </row>
    <row r="854" spans="1:8" x14ac:dyDescent="0.25">
      <c r="A854" t="s">
        <v>73</v>
      </c>
      <c r="B854" t="s">
        <v>69</v>
      </c>
      <c r="C854">
        <v>8</v>
      </c>
      <c r="D854">
        <v>0.20320449769496918</v>
      </c>
      <c r="E854">
        <v>0.93008822202682495</v>
      </c>
      <c r="F854">
        <v>0.2389005720615387</v>
      </c>
      <c r="G854">
        <v>0.91720211505889893</v>
      </c>
      <c r="H854">
        <v>1.4999999664723873E-2</v>
      </c>
    </row>
    <row r="855" spans="1:8" x14ac:dyDescent="0.25">
      <c r="A855" t="s">
        <v>73</v>
      </c>
      <c r="B855" t="s">
        <v>69</v>
      </c>
      <c r="C855">
        <v>9</v>
      </c>
      <c r="D855">
        <v>0.20348772406578064</v>
      </c>
      <c r="E855">
        <v>0.93041491508483887</v>
      </c>
      <c r="F855">
        <v>0.21579307317733765</v>
      </c>
      <c r="G855">
        <v>0.92208832502365112</v>
      </c>
      <c r="H855">
        <v>1.4999999664723873E-2</v>
      </c>
    </row>
    <row r="856" spans="1:8" x14ac:dyDescent="0.25">
      <c r="A856" t="s">
        <v>73</v>
      </c>
      <c r="B856" t="s">
        <v>69</v>
      </c>
      <c r="C856">
        <v>10</v>
      </c>
      <c r="D856">
        <v>0.18699263036251068</v>
      </c>
      <c r="E856">
        <v>0.9327017068862915</v>
      </c>
      <c r="F856">
        <v>0.20997695624828339</v>
      </c>
      <c r="G856">
        <v>0.9269745945930481</v>
      </c>
      <c r="H856">
        <v>1.4999999664723873E-2</v>
      </c>
    </row>
    <row r="857" spans="1:8" x14ac:dyDescent="0.25">
      <c r="A857" t="s">
        <v>73</v>
      </c>
      <c r="B857" t="s">
        <v>69</v>
      </c>
      <c r="C857">
        <v>11</v>
      </c>
      <c r="D857">
        <v>0.62310934066772461</v>
      </c>
      <c r="E857">
        <v>0.82456713914871216</v>
      </c>
      <c r="F857">
        <v>0.19782030582427979</v>
      </c>
      <c r="G857">
        <v>0.93159306049346924</v>
      </c>
      <c r="H857">
        <v>1.4999999664723873E-2</v>
      </c>
    </row>
    <row r="858" spans="1:8" x14ac:dyDescent="0.25">
      <c r="A858" t="s">
        <v>73</v>
      </c>
      <c r="B858" t="s">
        <v>69</v>
      </c>
      <c r="C858">
        <v>12</v>
      </c>
      <c r="D858">
        <v>0.38082346320152283</v>
      </c>
      <c r="E858">
        <v>0.85298919677734375</v>
      </c>
      <c r="F858">
        <v>0.19039899110794067</v>
      </c>
      <c r="G858">
        <v>0.93493974208831787</v>
      </c>
      <c r="H858">
        <v>1.4999999664723873E-2</v>
      </c>
    </row>
    <row r="859" spans="1:8" x14ac:dyDescent="0.25">
      <c r="A859" t="s">
        <v>73</v>
      </c>
      <c r="B859" t="s">
        <v>69</v>
      </c>
      <c r="C859">
        <v>13</v>
      </c>
      <c r="D859">
        <v>2.608304500579834</v>
      </c>
      <c r="E859">
        <v>0.45377328991889954</v>
      </c>
      <c r="F859">
        <v>0.18146626651287079</v>
      </c>
      <c r="G859">
        <v>0.93748325109481812</v>
      </c>
      <c r="H859">
        <v>1.4999999664723873E-2</v>
      </c>
    </row>
    <row r="860" spans="1:8" x14ac:dyDescent="0.25">
      <c r="A860" t="s">
        <v>73</v>
      </c>
      <c r="B860" t="s">
        <v>69</v>
      </c>
      <c r="C860">
        <v>14</v>
      </c>
      <c r="D860">
        <v>0.13999259471893311</v>
      </c>
      <c r="E860">
        <v>0.95099639892578125</v>
      </c>
      <c r="F860">
        <v>0.15504084527492523</v>
      </c>
      <c r="G860">
        <v>0.94571620225906372</v>
      </c>
      <c r="H860">
        <v>1.500000013038516E-3</v>
      </c>
    </row>
    <row r="861" spans="1:8" x14ac:dyDescent="0.25">
      <c r="A861" t="s">
        <v>73</v>
      </c>
      <c r="B861" t="s">
        <v>69</v>
      </c>
      <c r="C861">
        <v>15</v>
      </c>
      <c r="D861">
        <v>0.13302478194236755</v>
      </c>
      <c r="E861">
        <v>0.95295655727386475</v>
      </c>
      <c r="F861">
        <v>0.12899453938007355</v>
      </c>
      <c r="G861">
        <v>0.95354753732681274</v>
      </c>
      <c r="H861">
        <v>1.500000013038516E-3</v>
      </c>
    </row>
    <row r="862" spans="1:8" x14ac:dyDescent="0.25">
      <c r="A862" t="s">
        <v>73</v>
      </c>
      <c r="B862" t="s">
        <v>69</v>
      </c>
      <c r="C862">
        <v>16</v>
      </c>
      <c r="D862">
        <v>0.12605082988739014</v>
      </c>
      <c r="E862">
        <v>0.95655012130737305</v>
      </c>
      <c r="F862">
        <v>0.12643735110759735</v>
      </c>
      <c r="G862">
        <v>0.95435070991516113</v>
      </c>
      <c r="H862">
        <v>1.500000013038516E-3</v>
      </c>
    </row>
    <row r="863" spans="1:8" x14ac:dyDescent="0.25">
      <c r="A863" t="s">
        <v>73</v>
      </c>
      <c r="B863" t="s">
        <v>69</v>
      </c>
      <c r="C863">
        <v>17</v>
      </c>
      <c r="D863">
        <v>0.12438683956861496</v>
      </c>
      <c r="E863">
        <v>0.96014374494552612</v>
      </c>
      <c r="F863">
        <v>0.11726537346839905</v>
      </c>
      <c r="G863">
        <v>0.95676034688949585</v>
      </c>
      <c r="H863">
        <v>1.500000013038516E-3</v>
      </c>
    </row>
    <row r="864" spans="1:8" x14ac:dyDescent="0.25">
      <c r="A864" t="s">
        <v>73</v>
      </c>
      <c r="B864" t="s">
        <v>69</v>
      </c>
      <c r="C864">
        <v>18</v>
      </c>
      <c r="D864">
        <v>0.12720312178134918</v>
      </c>
      <c r="E864">
        <v>0.95426332950592041</v>
      </c>
      <c r="F864">
        <v>0.11219023168087006</v>
      </c>
      <c r="G864">
        <v>0.96070951223373413</v>
      </c>
      <c r="H864">
        <v>1.500000013038516E-3</v>
      </c>
    </row>
    <row r="865" spans="1:8" x14ac:dyDescent="0.25">
      <c r="A865" t="s">
        <v>73</v>
      </c>
      <c r="B865" t="s">
        <v>69</v>
      </c>
      <c r="C865">
        <v>19</v>
      </c>
      <c r="D865">
        <v>0.12190652638673782</v>
      </c>
      <c r="E865">
        <v>0.95949035882949829</v>
      </c>
      <c r="F865">
        <v>0.11565712839365005</v>
      </c>
      <c r="G865">
        <v>0.95729583501815796</v>
      </c>
      <c r="H865">
        <v>1.500000013038516E-3</v>
      </c>
    </row>
    <row r="866" spans="1:8" x14ac:dyDescent="0.25">
      <c r="A866" t="s">
        <v>73</v>
      </c>
      <c r="B866" t="s">
        <v>69</v>
      </c>
      <c r="C866">
        <v>20</v>
      </c>
      <c r="D866">
        <v>0.12087713927030563</v>
      </c>
      <c r="E866">
        <v>0.95981705188751221</v>
      </c>
      <c r="F866">
        <v>0.11093496531248093</v>
      </c>
      <c r="G866">
        <v>0.96044176816940308</v>
      </c>
      <c r="H866">
        <v>1.500000013038516E-3</v>
      </c>
    </row>
    <row r="867" spans="1:8" x14ac:dyDescent="0.25">
      <c r="A867" t="s">
        <v>73</v>
      </c>
      <c r="B867" t="s">
        <v>69</v>
      </c>
      <c r="C867">
        <v>21</v>
      </c>
      <c r="D867">
        <v>0.11541254073381424</v>
      </c>
      <c r="E867">
        <v>0.9617772102355957</v>
      </c>
      <c r="F867">
        <v>0.10764274001121521</v>
      </c>
      <c r="G867">
        <v>0.96104419231414795</v>
      </c>
      <c r="H867">
        <v>1.500000071246177E-4</v>
      </c>
    </row>
    <row r="868" spans="1:8" x14ac:dyDescent="0.25">
      <c r="A868" t="s">
        <v>73</v>
      </c>
      <c r="B868" t="s">
        <v>69</v>
      </c>
      <c r="C868">
        <v>22</v>
      </c>
      <c r="D868">
        <v>0.11589743196964264</v>
      </c>
      <c r="E868">
        <v>0.96079713106155396</v>
      </c>
      <c r="F868">
        <v>0.10738838464021683</v>
      </c>
      <c r="G868">
        <v>0.96064257621765137</v>
      </c>
      <c r="H868">
        <v>1.500000071246177E-4</v>
      </c>
    </row>
    <row r="869" spans="1:8" x14ac:dyDescent="0.25">
      <c r="A869" t="s">
        <v>73</v>
      </c>
      <c r="B869" t="s">
        <v>69</v>
      </c>
      <c r="C869">
        <v>23</v>
      </c>
      <c r="D869">
        <v>0.11529624462127686</v>
      </c>
      <c r="E869">
        <v>0.96275728940963745</v>
      </c>
      <c r="F869">
        <v>0.1091206967830658</v>
      </c>
      <c r="G869">
        <v>0.96077644824981689</v>
      </c>
      <c r="H869">
        <v>1.500000071246177E-4</v>
      </c>
    </row>
    <row r="870" spans="1:8" x14ac:dyDescent="0.25">
      <c r="A870" t="s">
        <v>73</v>
      </c>
      <c r="B870" t="s">
        <v>69</v>
      </c>
      <c r="C870">
        <v>24</v>
      </c>
      <c r="D870">
        <v>0.11481469124555588</v>
      </c>
      <c r="E870">
        <v>0.96210390329360962</v>
      </c>
      <c r="F870">
        <v>0.10894232243299484</v>
      </c>
      <c r="G870">
        <v>0.95997321605682373</v>
      </c>
      <c r="H870">
        <v>1.500000071246177E-4</v>
      </c>
    </row>
    <row r="871" spans="1:8" x14ac:dyDescent="0.25">
      <c r="A871" t="s">
        <v>73</v>
      </c>
      <c r="B871" t="s">
        <v>69</v>
      </c>
      <c r="C871">
        <v>25</v>
      </c>
      <c r="D871">
        <v>0.11509272456169128</v>
      </c>
      <c r="E871">
        <v>0.96145051717758179</v>
      </c>
      <c r="F871">
        <v>0.10458443313837051</v>
      </c>
      <c r="G871">
        <v>0.96331995725631714</v>
      </c>
      <c r="H871">
        <v>1.500000071246177E-4</v>
      </c>
    </row>
    <row r="872" spans="1:8" x14ac:dyDescent="0.25">
      <c r="A872" t="s">
        <v>73</v>
      </c>
      <c r="B872" t="s">
        <v>69</v>
      </c>
      <c r="C872">
        <v>26</v>
      </c>
      <c r="D872">
        <v>0.11539270728826523</v>
      </c>
      <c r="E872">
        <v>0.96341067552566528</v>
      </c>
      <c r="F872">
        <v>0.10388533771038055</v>
      </c>
      <c r="G872">
        <v>0.96298527717590332</v>
      </c>
      <c r="H872">
        <v>1.500000071246177E-4</v>
      </c>
    </row>
    <row r="873" spans="1:8" x14ac:dyDescent="0.25">
      <c r="A873" t="s">
        <v>73</v>
      </c>
      <c r="B873" t="s">
        <v>69</v>
      </c>
      <c r="C873">
        <v>27</v>
      </c>
      <c r="D873">
        <v>0.1147487610578537</v>
      </c>
      <c r="E873">
        <v>0.96275728940963745</v>
      </c>
      <c r="F873">
        <v>0.10490007698535919</v>
      </c>
      <c r="G873">
        <v>0.96298527717590332</v>
      </c>
      <c r="H873">
        <v>1.500000071246177E-4</v>
      </c>
    </row>
    <row r="874" spans="1:8" x14ac:dyDescent="0.25">
      <c r="A874" t="s">
        <v>73</v>
      </c>
      <c r="B874" t="s">
        <v>69</v>
      </c>
      <c r="C874">
        <v>28</v>
      </c>
      <c r="D874">
        <v>0.11433324217796326</v>
      </c>
      <c r="E874">
        <v>0.9617772102355957</v>
      </c>
      <c r="F874">
        <v>0.10217870771884918</v>
      </c>
      <c r="G874">
        <v>0.96365463733673096</v>
      </c>
      <c r="H874">
        <v>1.500000071246177E-4</v>
      </c>
    </row>
    <row r="875" spans="1:8" x14ac:dyDescent="0.25">
      <c r="A875" t="s">
        <v>73</v>
      </c>
      <c r="B875" t="s">
        <v>69</v>
      </c>
      <c r="C875">
        <v>29</v>
      </c>
      <c r="D875">
        <v>0.11436327546834946</v>
      </c>
      <c r="E875">
        <v>0.96210390329360962</v>
      </c>
      <c r="F875">
        <v>0.10690950602293015</v>
      </c>
      <c r="G875">
        <v>0.96184736490249634</v>
      </c>
    </row>
    <row r="876" spans="1:8" x14ac:dyDescent="0.25">
      <c r="A876" t="s">
        <v>73</v>
      </c>
      <c r="B876" t="s">
        <v>70</v>
      </c>
      <c r="C876">
        <v>0</v>
      </c>
      <c r="D876">
        <v>0.70774942636489868</v>
      </c>
      <c r="E876">
        <v>0.74518132209777832</v>
      </c>
      <c r="F876">
        <v>1.2783143520355225</v>
      </c>
      <c r="G876">
        <v>0.63828647136688232</v>
      </c>
      <c r="H876">
        <v>1.4999999664723873E-2</v>
      </c>
    </row>
    <row r="877" spans="1:8" x14ac:dyDescent="0.25">
      <c r="A877" t="s">
        <v>73</v>
      </c>
      <c r="B877" t="s">
        <v>70</v>
      </c>
      <c r="C877">
        <v>1</v>
      </c>
      <c r="D877">
        <v>0.90200400352478027</v>
      </c>
      <c r="E877">
        <v>0.6697157621383667</v>
      </c>
      <c r="F877">
        <v>0.65455210208892822</v>
      </c>
      <c r="G877">
        <v>0.76767069101333618</v>
      </c>
      <c r="H877">
        <v>1.4999999664723873E-2</v>
      </c>
    </row>
    <row r="878" spans="1:8" x14ac:dyDescent="0.25">
      <c r="A878" t="s">
        <v>73</v>
      </c>
      <c r="B878" t="s">
        <v>70</v>
      </c>
      <c r="C878">
        <v>2</v>
      </c>
      <c r="D878">
        <v>0.68088555335998535</v>
      </c>
      <c r="E878">
        <v>0.74648809432983398</v>
      </c>
      <c r="F878">
        <v>0.53322398662567139</v>
      </c>
      <c r="G878">
        <v>0.81412315368652344</v>
      </c>
      <c r="H878">
        <v>1.4999999664723873E-2</v>
      </c>
    </row>
    <row r="879" spans="1:8" x14ac:dyDescent="0.25">
      <c r="A879" t="s">
        <v>73</v>
      </c>
      <c r="B879" t="s">
        <v>70</v>
      </c>
      <c r="C879">
        <v>3</v>
      </c>
      <c r="D879">
        <v>0.39929905533790588</v>
      </c>
      <c r="E879">
        <v>0.85886967182159424</v>
      </c>
      <c r="F879">
        <v>0.44447162747383118</v>
      </c>
      <c r="G879">
        <v>0.84625166654586792</v>
      </c>
      <c r="H879">
        <v>1.4999999664723873E-2</v>
      </c>
    </row>
    <row r="880" spans="1:8" x14ac:dyDescent="0.25">
      <c r="A880" t="s">
        <v>73</v>
      </c>
      <c r="B880" t="s">
        <v>70</v>
      </c>
      <c r="C880">
        <v>4</v>
      </c>
      <c r="D880">
        <v>0.70771676301956177</v>
      </c>
      <c r="E880">
        <v>0.75824892520904541</v>
      </c>
      <c r="F880">
        <v>0.38823762536048889</v>
      </c>
      <c r="G880">
        <v>0.86653280258178711</v>
      </c>
      <c r="H880">
        <v>1.4999999664723873E-2</v>
      </c>
    </row>
    <row r="881" spans="1:8" x14ac:dyDescent="0.25">
      <c r="A881" t="s">
        <v>73</v>
      </c>
      <c r="B881" t="s">
        <v>70</v>
      </c>
      <c r="C881">
        <v>5</v>
      </c>
      <c r="D881">
        <v>0.40662825107574463</v>
      </c>
      <c r="E881">
        <v>0.852009117603302</v>
      </c>
      <c r="F881">
        <v>0.33907079696655273</v>
      </c>
      <c r="G881">
        <v>0.88360106945037842</v>
      </c>
      <c r="H881">
        <v>1.4999999664723873E-2</v>
      </c>
    </row>
    <row r="882" spans="1:8" x14ac:dyDescent="0.25">
      <c r="A882" t="s">
        <v>73</v>
      </c>
      <c r="B882" t="s">
        <v>70</v>
      </c>
      <c r="C882">
        <v>6</v>
      </c>
      <c r="D882">
        <v>0.39447358250617981</v>
      </c>
      <c r="E882">
        <v>0.86605685949325562</v>
      </c>
      <c r="F882">
        <v>0.29643094539642334</v>
      </c>
      <c r="G882">
        <v>0.89792501926422119</v>
      </c>
      <c r="H882">
        <v>1.4999999664723873E-2</v>
      </c>
    </row>
    <row r="883" spans="1:8" x14ac:dyDescent="0.25">
      <c r="A883" t="s">
        <v>73</v>
      </c>
      <c r="B883" t="s">
        <v>70</v>
      </c>
      <c r="C883">
        <v>7</v>
      </c>
      <c r="D883">
        <v>0.25391498208045959</v>
      </c>
      <c r="E883">
        <v>0.917347252368927</v>
      </c>
      <c r="F883">
        <v>0.26367861032485962</v>
      </c>
      <c r="G883">
        <v>0.90963858366012573</v>
      </c>
      <c r="H883">
        <v>1.4999999664723873E-2</v>
      </c>
    </row>
    <row r="884" spans="1:8" x14ac:dyDescent="0.25">
      <c r="A884" t="s">
        <v>73</v>
      </c>
      <c r="B884" t="s">
        <v>70</v>
      </c>
      <c r="C884">
        <v>8</v>
      </c>
      <c r="D884">
        <v>0.22764904797077179</v>
      </c>
      <c r="E884">
        <v>0.92616790533065796</v>
      </c>
      <c r="F884">
        <v>0.25373393297195435</v>
      </c>
      <c r="G884">
        <v>0.91238284111022949</v>
      </c>
      <c r="H884">
        <v>1.4999999664723873E-2</v>
      </c>
    </row>
    <row r="885" spans="1:8" x14ac:dyDescent="0.25">
      <c r="A885" t="s">
        <v>73</v>
      </c>
      <c r="B885" t="s">
        <v>70</v>
      </c>
      <c r="C885">
        <v>9</v>
      </c>
      <c r="D885">
        <v>0.24572323262691498</v>
      </c>
      <c r="E885">
        <v>0.91898071765899658</v>
      </c>
      <c r="F885">
        <v>0.22773583233356476</v>
      </c>
      <c r="G885">
        <v>0.92463183403015137</v>
      </c>
      <c r="H885">
        <v>1.4999999664723873E-2</v>
      </c>
    </row>
    <row r="886" spans="1:8" x14ac:dyDescent="0.25">
      <c r="A886" t="s">
        <v>73</v>
      </c>
      <c r="B886" t="s">
        <v>70</v>
      </c>
      <c r="C886">
        <v>10</v>
      </c>
      <c r="D886">
        <v>0.20725233852863312</v>
      </c>
      <c r="E886">
        <v>0.92682129144668579</v>
      </c>
      <c r="F886">
        <v>0.21872504055500031</v>
      </c>
      <c r="G886">
        <v>0.92429721355438232</v>
      </c>
      <c r="H886">
        <v>1.4999999664723873E-2</v>
      </c>
    </row>
    <row r="887" spans="1:8" x14ac:dyDescent="0.25">
      <c r="A887" t="s">
        <v>73</v>
      </c>
      <c r="B887" t="s">
        <v>70</v>
      </c>
      <c r="C887">
        <v>11</v>
      </c>
      <c r="D887">
        <v>0.23181326687335968</v>
      </c>
      <c r="E887">
        <v>0.91702055931091309</v>
      </c>
      <c r="F887">
        <v>0.19755671918392181</v>
      </c>
      <c r="G887">
        <v>0.93279784917831421</v>
      </c>
      <c r="H887">
        <v>1.4999999664723873E-2</v>
      </c>
    </row>
    <row r="888" spans="1:8" x14ac:dyDescent="0.25">
      <c r="A888" t="s">
        <v>73</v>
      </c>
      <c r="B888" t="s">
        <v>70</v>
      </c>
      <c r="C888">
        <v>12</v>
      </c>
      <c r="D888">
        <v>0.27850723266601563</v>
      </c>
      <c r="E888">
        <v>0.89349883794784546</v>
      </c>
      <c r="F888">
        <v>0.18505038321018219</v>
      </c>
      <c r="G888">
        <v>0.93594378232955933</v>
      </c>
      <c r="H888">
        <v>1.4999999664723873E-2</v>
      </c>
    </row>
    <row r="889" spans="1:8" x14ac:dyDescent="0.25">
      <c r="A889" t="s">
        <v>73</v>
      </c>
      <c r="B889" t="s">
        <v>70</v>
      </c>
      <c r="C889">
        <v>13</v>
      </c>
      <c r="D889">
        <v>0.25087559223175049</v>
      </c>
      <c r="E889">
        <v>0.91179352998733521</v>
      </c>
      <c r="F889">
        <v>0.18226926028728485</v>
      </c>
      <c r="G889">
        <v>0.93741631507873535</v>
      </c>
      <c r="H889">
        <v>1.4999999664723873E-2</v>
      </c>
    </row>
    <row r="890" spans="1:8" x14ac:dyDescent="0.25">
      <c r="A890" t="s">
        <v>73</v>
      </c>
      <c r="B890" t="s">
        <v>70</v>
      </c>
      <c r="C890">
        <v>14</v>
      </c>
      <c r="D890">
        <v>0.14263392984867096</v>
      </c>
      <c r="E890">
        <v>0.95230317115783691</v>
      </c>
      <c r="F890">
        <v>0.1485443115234375</v>
      </c>
      <c r="G890">
        <v>0.94805890321731567</v>
      </c>
      <c r="H890">
        <v>1.500000013038516E-3</v>
      </c>
    </row>
    <row r="891" spans="1:8" x14ac:dyDescent="0.25">
      <c r="A891" t="s">
        <v>73</v>
      </c>
      <c r="B891" t="s">
        <v>70</v>
      </c>
      <c r="C891">
        <v>15</v>
      </c>
      <c r="D891">
        <v>0.13088171184062958</v>
      </c>
      <c r="E891">
        <v>0.95262986421585083</v>
      </c>
      <c r="F891">
        <v>0.12712416052818298</v>
      </c>
      <c r="G891">
        <v>0.95481926202774048</v>
      </c>
      <c r="H891">
        <v>1.500000013038516E-3</v>
      </c>
    </row>
    <row r="892" spans="1:8" x14ac:dyDescent="0.25">
      <c r="A892" t="s">
        <v>73</v>
      </c>
      <c r="B892" t="s">
        <v>70</v>
      </c>
      <c r="C892">
        <v>16</v>
      </c>
      <c r="D892">
        <v>0.12491220980882645</v>
      </c>
      <c r="E892">
        <v>0.95360994338989258</v>
      </c>
      <c r="F892">
        <v>0.12187632918357849</v>
      </c>
      <c r="G892">
        <v>0.95716196298599243</v>
      </c>
      <c r="H892">
        <v>1.500000013038516E-3</v>
      </c>
    </row>
    <row r="893" spans="1:8" x14ac:dyDescent="0.25">
      <c r="A893" t="s">
        <v>73</v>
      </c>
      <c r="B893" t="s">
        <v>70</v>
      </c>
      <c r="C893">
        <v>17</v>
      </c>
      <c r="D893">
        <v>0.12854525446891785</v>
      </c>
      <c r="E893">
        <v>0.95426332950592041</v>
      </c>
      <c r="F893">
        <v>0.11827976256608963</v>
      </c>
      <c r="G893">
        <v>0.95937079191207886</v>
      </c>
      <c r="H893">
        <v>1.500000013038516E-3</v>
      </c>
    </row>
    <row r="894" spans="1:8" x14ac:dyDescent="0.25">
      <c r="A894" t="s">
        <v>73</v>
      </c>
      <c r="B894" t="s">
        <v>70</v>
      </c>
      <c r="C894">
        <v>18</v>
      </c>
      <c r="D894">
        <v>0.12465216219425201</v>
      </c>
      <c r="E894">
        <v>0.95655012130737305</v>
      </c>
      <c r="F894">
        <v>0.11345483362674713</v>
      </c>
      <c r="G894">
        <v>0.96064257621765137</v>
      </c>
      <c r="H894">
        <v>1.500000013038516E-3</v>
      </c>
    </row>
    <row r="895" spans="1:8" x14ac:dyDescent="0.25">
      <c r="A895" t="s">
        <v>73</v>
      </c>
      <c r="B895" t="s">
        <v>70</v>
      </c>
      <c r="C895">
        <v>19</v>
      </c>
      <c r="D895">
        <v>0.12372811138629913</v>
      </c>
      <c r="E895">
        <v>0.95655012130737305</v>
      </c>
      <c r="F895">
        <v>0.11401386559009552</v>
      </c>
      <c r="G895">
        <v>0.96044176816940308</v>
      </c>
      <c r="H895">
        <v>1.500000013038516E-3</v>
      </c>
    </row>
    <row r="896" spans="1:8" x14ac:dyDescent="0.25">
      <c r="A896" t="s">
        <v>73</v>
      </c>
      <c r="B896" t="s">
        <v>70</v>
      </c>
      <c r="C896">
        <v>20</v>
      </c>
      <c r="D896">
        <v>0.11749255657196045</v>
      </c>
      <c r="E896">
        <v>0.95949035882949829</v>
      </c>
      <c r="F896">
        <v>0.10988369584083557</v>
      </c>
      <c r="G896">
        <v>0.96278446912765503</v>
      </c>
      <c r="H896">
        <v>1.500000013038516E-3</v>
      </c>
    </row>
    <row r="897" spans="1:8" x14ac:dyDescent="0.25">
      <c r="A897" t="s">
        <v>73</v>
      </c>
      <c r="B897" t="s">
        <v>70</v>
      </c>
      <c r="C897">
        <v>21</v>
      </c>
      <c r="D897">
        <v>0.12463068217039108</v>
      </c>
      <c r="E897">
        <v>0.95687681436538696</v>
      </c>
      <c r="F897">
        <v>0.10883739590644836</v>
      </c>
      <c r="G897">
        <v>0.96164655685424805</v>
      </c>
      <c r="H897">
        <v>1.500000013038516E-3</v>
      </c>
    </row>
    <row r="898" spans="1:8" x14ac:dyDescent="0.25">
      <c r="A898" t="s">
        <v>73</v>
      </c>
      <c r="B898" t="s">
        <v>70</v>
      </c>
      <c r="C898">
        <v>22</v>
      </c>
      <c r="D898">
        <v>0.11554338037967682</v>
      </c>
      <c r="E898">
        <v>0.95687681436538696</v>
      </c>
      <c r="F898">
        <v>0.10465701669454575</v>
      </c>
      <c r="G898">
        <v>0.96398931741714478</v>
      </c>
      <c r="H898">
        <v>1.500000013038516E-3</v>
      </c>
    </row>
    <row r="899" spans="1:8" x14ac:dyDescent="0.25">
      <c r="A899" t="s">
        <v>73</v>
      </c>
      <c r="B899" t="s">
        <v>70</v>
      </c>
      <c r="C899">
        <v>23</v>
      </c>
      <c r="D899">
        <v>0.12134275585412979</v>
      </c>
      <c r="E899">
        <v>0.95557010173797607</v>
      </c>
      <c r="F899">
        <v>0.10445797443389893</v>
      </c>
      <c r="G899">
        <v>0.96352076530456543</v>
      </c>
      <c r="H899">
        <v>1.500000013038516E-3</v>
      </c>
    </row>
    <row r="900" spans="1:8" x14ac:dyDescent="0.25">
      <c r="A900" t="s">
        <v>73</v>
      </c>
      <c r="B900" t="s">
        <v>70</v>
      </c>
      <c r="C900">
        <v>24</v>
      </c>
      <c r="D900">
        <v>0.11705031245946884</v>
      </c>
      <c r="E900">
        <v>0.95687681436538696</v>
      </c>
      <c r="F900">
        <v>0.10315224528312683</v>
      </c>
      <c r="G900">
        <v>0.96385544538497925</v>
      </c>
      <c r="H900">
        <v>1.500000071246177E-4</v>
      </c>
    </row>
    <row r="901" spans="1:8" x14ac:dyDescent="0.25">
      <c r="A901" t="s">
        <v>73</v>
      </c>
      <c r="B901" t="s">
        <v>70</v>
      </c>
      <c r="C901">
        <v>25</v>
      </c>
      <c r="D901">
        <v>0.11691915988922119</v>
      </c>
      <c r="E901">
        <v>0.95557010173797607</v>
      </c>
      <c r="F901">
        <v>0.1010381355881691</v>
      </c>
      <c r="G901">
        <v>0.96325302124023438</v>
      </c>
      <c r="H901">
        <v>1.500000071246177E-4</v>
      </c>
    </row>
    <row r="902" spans="1:8" x14ac:dyDescent="0.25">
      <c r="A902" t="s">
        <v>73</v>
      </c>
      <c r="B902" t="s">
        <v>70</v>
      </c>
      <c r="C902">
        <v>26</v>
      </c>
      <c r="D902">
        <v>0.11643459647893906</v>
      </c>
      <c r="E902">
        <v>0.95818358659744263</v>
      </c>
      <c r="F902">
        <v>9.7069002687931061E-2</v>
      </c>
      <c r="G902">
        <v>0.96626508235931396</v>
      </c>
      <c r="H902">
        <v>1.500000071246177E-4</v>
      </c>
    </row>
    <row r="903" spans="1:8" x14ac:dyDescent="0.25">
      <c r="A903" t="s">
        <v>73</v>
      </c>
      <c r="B903" t="s">
        <v>70</v>
      </c>
      <c r="C903">
        <v>27</v>
      </c>
      <c r="D903">
        <v>0.11576143652200699</v>
      </c>
      <c r="E903">
        <v>0.95818358659744263</v>
      </c>
      <c r="F903">
        <v>9.5564417541027069E-2</v>
      </c>
      <c r="G903">
        <v>0.96599733829498291</v>
      </c>
      <c r="H903">
        <v>9.9999997473787516E-5</v>
      </c>
    </row>
    <row r="904" spans="1:8" x14ac:dyDescent="0.25">
      <c r="A904" t="s">
        <v>73</v>
      </c>
      <c r="B904" t="s">
        <v>70</v>
      </c>
      <c r="C904">
        <v>28</v>
      </c>
      <c r="D904">
        <v>0.11551381647586823</v>
      </c>
      <c r="E904">
        <v>0.95785689353942871</v>
      </c>
      <c r="F904">
        <v>9.9243871867656708E-2</v>
      </c>
      <c r="G904">
        <v>0.96639895439147949</v>
      </c>
      <c r="H904">
        <v>9.9999997473787516E-5</v>
      </c>
    </row>
    <row r="905" spans="1:8" x14ac:dyDescent="0.25">
      <c r="A905" t="s">
        <v>73</v>
      </c>
      <c r="B905" t="s">
        <v>70</v>
      </c>
      <c r="C905">
        <v>29</v>
      </c>
      <c r="D905">
        <v>0.11544270813465118</v>
      </c>
      <c r="E905">
        <v>0.95851027965545654</v>
      </c>
      <c r="F905">
        <v>0.10184114426374435</v>
      </c>
      <c r="G905">
        <v>0.96372157335281372</v>
      </c>
    </row>
    <row r="906" spans="1:8" x14ac:dyDescent="0.25">
      <c r="A906" t="s">
        <v>73</v>
      </c>
      <c r="B906" t="s">
        <v>71</v>
      </c>
      <c r="C906">
        <v>0</v>
      </c>
      <c r="D906">
        <v>1.2464810609817505</v>
      </c>
      <c r="E906">
        <v>0.61025810241699219</v>
      </c>
      <c r="F906">
        <v>3.0012252330780029</v>
      </c>
      <c r="G906">
        <v>0.55321288108825684</v>
      </c>
      <c r="H906">
        <v>1.4999999664723873E-2</v>
      </c>
    </row>
    <row r="907" spans="1:8" x14ac:dyDescent="0.25">
      <c r="A907" t="s">
        <v>73</v>
      </c>
      <c r="B907" t="s">
        <v>71</v>
      </c>
      <c r="C907">
        <v>1</v>
      </c>
      <c r="D907">
        <v>1.070740818977356</v>
      </c>
      <c r="E907">
        <v>0.58771646022796631</v>
      </c>
      <c r="F907">
        <v>0.72161459922790527</v>
      </c>
      <c r="G907">
        <v>0.74953144788742065</v>
      </c>
      <c r="H907">
        <v>1.4999999664723873E-2</v>
      </c>
    </row>
    <row r="908" spans="1:8" x14ac:dyDescent="0.25">
      <c r="A908" t="s">
        <v>73</v>
      </c>
      <c r="B908" t="s">
        <v>71</v>
      </c>
      <c r="C908">
        <v>2</v>
      </c>
      <c r="D908">
        <v>0.60211604833602905</v>
      </c>
      <c r="E908">
        <v>0.80790591239929199</v>
      </c>
      <c r="F908">
        <v>0.55554854869842529</v>
      </c>
      <c r="G908">
        <v>0.81057566404342651</v>
      </c>
      <c r="H908">
        <v>1.4999999664723873E-2</v>
      </c>
    </row>
    <row r="909" spans="1:8" x14ac:dyDescent="0.25">
      <c r="A909" t="s">
        <v>73</v>
      </c>
      <c r="B909" t="s">
        <v>71</v>
      </c>
      <c r="C909">
        <v>3</v>
      </c>
      <c r="D909">
        <v>0.63608890771865845</v>
      </c>
      <c r="E909">
        <v>0.77425676584243774</v>
      </c>
      <c r="F909">
        <v>0.45657074451446533</v>
      </c>
      <c r="G909">
        <v>0.84538149833679199</v>
      </c>
      <c r="H909">
        <v>1.4999999664723873E-2</v>
      </c>
    </row>
    <row r="910" spans="1:8" x14ac:dyDescent="0.25">
      <c r="A910" t="s">
        <v>73</v>
      </c>
      <c r="B910" t="s">
        <v>71</v>
      </c>
      <c r="C910">
        <v>4</v>
      </c>
      <c r="D910">
        <v>0.39529627561569214</v>
      </c>
      <c r="E910">
        <v>0.8712838888168335</v>
      </c>
      <c r="F910">
        <v>0.36852702498435974</v>
      </c>
      <c r="G910">
        <v>0.87536811828613281</v>
      </c>
      <c r="H910">
        <v>1.4999999664723873E-2</v>
      </c>
    </row>
    <row r="911" spans="1:8" x14ac:dyDescent="0.25">
      <c r="A911" t="s">
        <v>73</v>
      </c>
      <c r="B911" t="s">
        <v>71</v>
      </c>
      <c r="C911">
        <v>5</v>
      </c>
      <c r="D911">
        <v>0.48680084943771362</v>
      </c>
      <c r="E911">
        <v>0.84188175201416016</v>
      </c>
      <c r="F911">
        <v>0.31757903099060059</v>
      </c>
      <c r="G911">
        <v>0.89109772443771362</v>
      </c>
      <c r="H911">
        <v>1.4999999664723873E-2</v>
      </c>
    </row>
    <row r="912" spans="1:8" x14ac:dyDescent="0.25">
      <c r="A912" t="s">
        <v>73</v>
      </c>
      <c r="B912" t="s">
        <v>71</v>
      </c>
      <c r="C912">
        <v>6</v>
      </c>
      <c r="D912">
        <v>0.2917371392250061</v>
      </c>
      <c r="E912">
        <v>0.90362626314163208</v>
      </c>
      <c r="F912">
        <v>0.27668124437332153</v>
      </c>
      <c r="G912">
        <v>0.90448462963104248</v>
      </c>
      <c r="H912">
        <v>1.4999999664723873E-2</v>
      </c>
    </row>
    <row r="913" spans="1:8" x14ac:dyDescent="0.25">
      <c r="A913" t="s">
        <v>73</v>
      </c>
      <c r="B913" t="s">
        <v>71</v>
      </c>
      <c r="C913">
        <v>7</v>
      </c>
      <c r="D913">
        <v>0.24079082906246185</v>
      </c>
      <c r="E913">
        <v>0.917347252368927</v>
      </c>
      <c r="F913">
        <v>0.26395249366760254</v>
      </c>
      <c r="G913">
        <v>0.90702813863754272</v>
      </c>
      <c r="H913">
        <v>1.4999999664723873E-2</v>
      </c>
    </row>
    <row r="914" spans="1:8" x14ac:dyDescent="0.25">
      <c r="A914" t="s">
        <v>73</v>
      </c>
      <c r="B914" t="s">
        <v>71</v>
      </c>
      <c r="C914">
        <v>8</v>
      </c>
      <c r="D914">
        <v>0.48691830039024353</v>
      </c>
      <c r="E914">
        <v>0.84547531604766846</v>
      </c>
      <c r="F914">
        <v>0.23526176810264587</v>
      </c>
      <c r="G914">
        <v>0.91793841123580933</v>
      </c>
      <c r="H914">
        <v>1.4999999664723873E-2</v>
      </c>
    </row>
    <row r="915" spans="1:8" x14ac:dyDescent="0.25">
      <c r="A915" t="s">
        <v>73</v>
      </c>
      <c r="B915" t="s">
        <v>71</v>
      </c>
      <c r="C915">
        <v>9</v>
      </c>
      <c r="D915">
        <v>0.22288870811462402</v>
      </c>
      <c r="E915">
        <v>0.91832733154296875</v>
      </c>
      <c r="F915">
        <v>0.21518564224243164</v>
      </c>
      <c r="G915">
        <v>0.92389559745788574</v>
      </c>
      <c r="H915">
        <v>1.4999999664723873E-2</v>
      </c>
    </row>
    <row r="916" spans="1:8" x14ac:dyDescent="0.25">
      <c r="A916" t="s">
        <v>73</v>
      </c>
      <c r="B916" t="s">
        <v>71</v>
      </c>
      <c r="C916">
        <v>10</v>
      </c>
      <c r="D916">
        <v>0.23161034286022186</v>
      </c>
      <c r="E916">
        <v>0.92126756906509399</v>
      </c>
      <c r="F916">
        <v>0.20862706005573273</v>
      </c>
      <c r="G916">
        <v>0.92951804399490356</v>
      </c>
      <c r="H916">
        <v>1.4999999664723873E-2</v>
      </c>
    </row>
    <row r="917" spans="1:8" x14ac:dyDescent="0.25">
      <c r="A917" t="s">
        <v>73</v>
      </c>
      <c r="B917" t="s">
        <v>71</v>
      </c>
      <c r="C917">
        <v>11</v>
      </c>
      <c r="D917">
        <v>0.28279361128807068</v>
      </c>
      <c r="E917">
        <v>0.90754657983779907</v>
      </c>
      <c r="F917">
        <v>0.19741265475749969</v>
      </c>
      <c r="G917">
        <v>0.93192774057388306</v>
      </c>
      <c r="H917">
        <v>1.4999999664723873E-2</v>
      </c>
    </row>
    <row r="918" spans="1:8" x14ac:dyDescent="0.25">
      <c r="A918" t="s">
        <v>73</v>
      </c>
      <c r="B918" t="s">
        <v>71</v>
      </c>
      <c r="C918">
        <v>12</v>
      </c>
      <c r="D918">
        <v>0.38485410809516907</v>
      </c>
      <c r="E918">
        <v>0.88533157110214233</v>
      </c>
      <c r="F918">
        <v>0.18715010583400726</v>
      </c>
      <c r="G918">
        <v>0.93480587005615234</v>
      </c>
      <c r="H918">
        <v>1.4999999664723873E-2</v>
      </c>
    </row>
    <row r="919" spans="1:8" x14ac:dyDescent="0.25">
      <c r="A919" t="s">
        <v>73</v>
      </c>
      <c r="B919" t="s">
        <v>71</v>
      </c>
      <c r="C919">
        <v>13</v>
      </c>
      <c r="D919">
        <v>0.36764156818389893</v>
      </c>
      <c r="E919">
        <v>0.86997711658477783</v>
      </c>
      <c r="F919">
        <v>0.17352049052715302</v>
      </c>
      <c r="G919">
        <v>0.9399598240852356</v>
      </c>
      <c r="H919">
        <v>1.4999999664723873E-2</v>
      </c>
    </row>
    <row r="920" spans="1:8" x14ac:dyDescent="0.25">
      <c r="A920" t="s">
        <v>73</v>
      </c>
      <c r="B920" t="s">
        <v>71</v>
      </c>
      <c r="C920">
        <v>14</v>
      </c>
      <c r="D920">
        <v>0.12921434640884399</v>
      </c>
      <c r="E920">
        <v>0.95491671562194824</v>
      </c>
      <c r="F920">
        <v>0.17455635964870453</v>
      </c>
      <c r="G920">
        <v>0.93668007850646973</v>
      </c>
      <c r="H920">
        <v>1.500000013038516E-3</v>
      </c>
    </row>
    <row r="921" spans="1:8" x14ac:dyDescent="0.25">
      <c r="A921" t="s">
        <v>73</v>
      </c>
      <c r="B921" t="s">
        <v>71</v>
      </c>
      <c r="C921">
        <v>15</v>
      </c>
      <c r="D921">
        <v>0.11851166933774948</v>
      </c>
      <c r="E921">
        <v>0.95557010173797607</v>
      </c>
      <c r="F921">
        <v>0.13008633255958557</v>
      </c>
      <c r="G921">
        <v>0.95361447334289551</v>
      </c>
      <c r="H921">
        <v>1.500000013038516E-3</v>
      </c>
    </row>
    <row r="922" spans="1:8" x14ac:dyDescent="0.25">
      <c r="A922" t="s">
        <v>73</v>
      </c>
      <c r="B922" t="s">
        <v>71</v>
      </c>
      <c r="C922">
        <v>16</v>
      </c>
      <c r="D922">
        <v>0.1131502091884613</v>
      </c>
      <c r="E922">
        <v>0.95818358659744263</v>
      </c>
      <c r="F922">
        <v>0.11901035904884338</v>
      </c>
      <c r="G922">
        <v>0.95709502696990967</v>
      </c>
      <c r="H922">
        <v>1.500000013038516E-3</v>
      </c>
    </row>
    <row r="923" spans="1:8" x14ac:dyDescent="0.25">
      <c r="A923" t="s">
        <v>73</v>
      </c>
      <c r="B923" t="s">
        <v>71</v>
      </c>
      <c r="C923">
        <v>17</v>
      </c>
      <c r="D923">
        <v>0.11536266654729843</v>
      </c>
      <c r="E923">
        <v>0.95655012130737305</v>
      </c>
      <c r="F923">
        <v>0.12008389830589294</v>
      </c>
      <c r="G923">
        <v>0.95615798234939575</v>
      </c>
      <c r="H923">
        <v>1.500000013038516E-3</v>
      </c>
    </row>
    <row r="924" spans="1:8" x14ac:dyDescent="0.25">
      <c r="A924" t="s">
        <v>73</v>
      </c>
      <c r="B924" t="s">
        <v>71</v>
      </c>
      <c r="C924">
        <v>18</v>
      </c>
      <c r="D924">
        <v>0.10996061563491821</v>
      </c>
      <c r="E924">
        <v>0.95916366577148438</v>
      </c>
      <c r="F924">
        <v>0.11193042993545532</v>
      </c>
      <c r="G924">
        <v>0.96037483215332031</v>
      </c>
      <c r="H924">
        <v>1.500000013038516E-3</v>
      </c>
    </row>
    <row r="925" spans="1:8" x14ac:dyDescent="0.25">
      <c r="A925" t="s">
        <v>73</v>
      </c>
      <c r="B925" t="s">
        <v>71</v>
      </c>
      <c r="C925">
        <v>19</v>
      </c>
      <c r="D925">
        <v>0.10790884494781494</v>
      </c>
      <c r="E925">
        <v>0.96145051717758179</v>
      </c>
      <c r="F925">
        <v>0.11284316331148148</v>
      </c>
      <c r="G925">
        <v>0.9598393440246582</v>
      </c>
      <c r="H925">
        <v>1.500000013038516E-3</v>
      </c>
    </row>
    <row r="926" spans="1:8" x14ac:dyDescent="0.25">
      <c r="A926" t="s">
        <v>73</v>
      </c>
      <c r="B926" t="s">
        <v>71</v>
      </c>
      <c r="C926">
        <v>20</v>
      </c>
      <c r="D926">
        <v>0.10690214484930038</v>
      </c>
      <c r="E926">
        <v>0.96047043800354004</v>
      </c>
      <c r="F926">
        <v>0.10867184400558472</v>
      </c>
      <c r="G926">
        <v>0.96070951223373413</v>
      </c>
      <c r="H926">
        <v>1.500000013038516E-3</v>
      </c>
    </row>
    <row r="927" spans="1:8" x14ac:dyDescent="0.25">
      <c r="A927" t="s">
        <v>73</v>
      </c>
      <c r="B927" t="s">
        <v>71</v>
      </c>
      <c r="C927">
        <v>21</v>
      </c>
      <c r="D927">
        <v>0.10392218828201294</v>
      </c>
      <c r="E927">
        <v>0.96210390329360962</v>
      </c>
      <c r="F927">
        <v>0.11175046861171722</v>
      </c>
      <c r="G927">
        <v>0.96017402410507202</v>
      </c>
      <c r="H927">
        <v>1.500000013038516E-3</v>
      </c>
    </row>
    <row r="928" spans="1:8" x14ac:dyDescent="0.25">
      <c r="A928" t="s">
        <v>73</v>
      </c>
      <c r="B928" t="s">
        <v>71</v>
      </c>
      <c r="C928">
        <v>22</v>
      </c>
      <c r="D928">
        <v>0.10311277210712433</v>
      </c>
      <c r="E928">
        <v>0.96275728940963745</v>
      </c>
      <c r="F928">
        <v>0.10732728987932205</v>
      </c>
      <c r="G928">
        <v>0.96184736490249634</v>
      </c>
      <c r="H928">
        <v>1.500000013038516E-3</v>
      </c>
    </row>
    <row r="929" spans="1:8" x14ac:dyDescent="0.25">
      <c r="A929" t="s">
        <v>73</v>
      </c>
      <c r="B929" t="s">
        <v>71</v>
      </c>
      <c r="C929">
        <v>23</v>
      </c>
      <c r="D929">
        <v>0.10326483100652695</v>
      </c>
      <c r="E929">
        <v>0.9617772102355957</v>
      </c>
      <c r="F929">
        <v>0.1071266382932663</v>
      </c>
      <c r="G929">
        <v>0.96111112833023071</v>
      </c>
      <c r="H929">
        <v>1.500000013038516E-3</v>
      </c>
    </row>
    <row r="930" spans="1:8" x14ac:dyDescent="0.25">
      <c r="A930" t="s">
        <v>73</v>
      </c>
      <c r="B930" t="s">
        <v>71</v>
      </c>
      <c r="C930">
        <v>24</v>
      </c>
      <c r="D930">
        <v>0.10826314985752106</v>
      </c>
      <c r="E930">
        <v>0.95981705188751221</v>
      </c>
      <c r="F930">
        <v>0.10017231106758118</v>
      </c>
      <c r="G930">
        <v>0.9654618501663208</v>
      </c>
      <c r="H930">
        <v>1.500000013038516E-3</v>
      </c>
    </row>
    <row r="931" spans="1:8" x14ac:dyDescent="0.25">
      <c r="A931" t="s">
        <v>73</v>
      </c>
      <c r="B931" t="s">
        <v>71</v>
      </c>
      <c r="C931">
        <v>25</v>
      </c>
      <c r="D931">
        <v>0.10226293653249741</v>
      </c>
      <c r="E931">
        <v>0.95851027965545654</v>
      </c>
      <c r="F931">
        <v>0.10009274631738663</v>
      </c>
      <c r="G931">
        <v>0.96325302124023438</v>
      </c>
      <c r="H931">
        <v>1.500000013038516E-3</v>
      </c>
    </row>
    <row r="932" spans="1:8" x14ac:dyDescent="0.25">
      <c r="A932" t="s">
        <v>73</v>
      </c>
      <c r="B932" t="s">
        <v>71</v>
      </c>
      <c r="C932">
        <v>26</v>
      </c>
      <c r="D932">
        <v>9.9300839006900787E-2</v>
      </c>
      <c r="E932">
        <v>0.96047043800354004</v>
      </c>
      <c r="F932">
        <v>0.10059407353401184</v>
      </c>
      <c r="G932">
        <v>0.96459168195724487</v>
      </c>
      <c r="H932">
        <v>1.500000071246177E-4</v>
      </c>
    </row>
    <row r="933" spans="1:8" x14ac:dyDescent="0.25">
      <c r="A933" t="s">
        <v>73</v>
      </c>
      <c r="B933" t="s">
        <v>71</v>
      </c>
      <c r="C933">
        <v>27</v>
      </c>
      <c r="D933">
        <v>9.9907360970973969E-2</v>
      </c>
      <c r="E933">
        <v>0.96308398246765137</v>
      </c>
      <c r="F933">
        <v>9.7581028938293457E-2</v>
      </c>
      <c r="G933">
        <v>0.96539491415023804</v>
      </c>
      <c r="H933">
        <v>1.500000071246177E-4</v>
      </c>
    </row>
    <row r="934" spans="1:8" x14ac:dyDescent="0.25">
      <c r="A934" t="s">
        <v>73</v>
      </c>
      <c r="B934" t="s">
        <v>71</v>
      </c>
      <c r="C934">
        <v>28</v>
      </c>
      <c r="D934">
        <v>9.8302744328975677E-2</v>
      </c>
      <c r="E934">
        <v>0.96308398246765137</v>
      </c>
      <c r="F934">
        <v>9.6900373697280884E-2</v>
      </c>
      <c r="G934">
        <v>0.96626508235931396</v>
      </c>
      <c r="H934">
        <v>1.500000071246177E-4</v>
      </c>
    </row>
    <row r="935" spans="1:8" x14ac:dyDescent="0.25">
      <c r="A935" t="s">
        <v>73</v>
      </c>
      <c r="B935" t="s">
        <v>71</v>
      </c>
      <c r="C935">
        <v>29</v>
      </c>
      <c r="D935">
        <v>9.8638691008090973E-2</v>
      </c>
      <c r="E935">
        <v>0.9637373685836792</v>
      </c>
      <c r="F935">
        <v>9.5821335911750793E-2</v>
      </c>
      <c r="G935">
        <v>0.96566265821456909</v>
      </c>
    </row>
    <row r="936" spans="1:8" x14ac:dyDescent="0.25">
      <c r="A936" t="s">
        <v>74</v>
      </c>
      <c r="B936" t="s">
        <v>62</v>
      </c>
      <c r="C936">
        <v>0</v>
      </c>
      <c r="D936">
        <v>1.3225618600845337</v>
      </c>
      <c r="E936">
        <v>0.55472069978713989</v>
      </c>
      <c r="F936">
        <v>2.0305008888244629</v>
      </c>
      <c r="G936">
        <v>0.5497322678565979</v>
      </c>
      <c r="H936">
        <v>1.4999999664723873E-2</v>
      </c>
    </row>
    <row r="937" spans="1:8" x14ac:dyDescent="0.25">
      <c r="A937" t="s">
        <v>74</v>
      </c>
      <c r="B937" t="s">
        <v>62</v>
      </c>
      <c r="C937">
        <v>1</v>
      </c>
      <c r="D937">
        <v>0.86475676298141479</v>
      </c>
      <c r="E937">
        <v>0.68931722640991211</v>
      </c>
      <c r="F937">
        <v>0.70799106359481812</v>
      </c>
      <c r="G937">
        <v>0.74611783027648926</v>
      </c>
      <c r="H937">
        <v>1.4999999664723873E-2</v>
      </c>
    </row>
    <row r="938" spans="1:8" x14ac:dyDescent="0.25">
      <c r="A938" t="s">
        <v>74</v>
      </c>
      <c r="B938" t="s">
        <v>62</v>
      </c>
      <c r="C938">
        <v>2</v>
      </c>
      <c r="D938">
        <v>0.63847118616104126</v>
      </c>
      <c r="E938">
        <v>0.78340411186218262</v>
      </c>
      <c r="F938">
        <v>0.55704450607299805</v>
      </c>
      <c r="G938">
        <v>0.80073630809783936</v>
      </c>
      <c r="H938">
        <v>1.4999999664723873E-2</v>
      </c>
    </row>
    <row r="939" spans="1:8" x14ac:dyDescent="0.25">
      <c r="A939" t="s">
        <v>74</v>
      </c>
      <c r="B939" t="s">
        <v>62</v>
      </c>
      <c r="C939">
        <v>3</v>
      </c>
      <c r="D939">
        <v>0.49849247932434082</v>
      </c>
      <c r="E939">
        <v>0.83469456434249878</v>
      </c>
      <c r="F939">
        <v>0.45763221383094788</v>
      </c>
      <c r="G939">
        <v>0.84082996845245361</v>
      </c>
      <c r="H939">
        <v>1.4999999664723873E-2</v>
      </c>
    </row>
    <row r="940" spans="1:8" x14ac:dyDescent="0.25">
      <c r="A940" t="s">
        <v>74</v>
      </c>
      <c r="B940" t="s">
        <v>62</v>
      </c>
      <c r="C940">
        <v>4</v>
      </c>
      <c r="D940">
        <v>0.49451529979705811</v>
      </c>
      <c r="E940">
        <v>0.82816070318222046</v>
      </c>
      <c r="F940">
        <v>0.38163238763809204</v>
      </c>
      <c r="G940">
        <v>0.8680722713470459</v>
      </c>
      <c r="H940">
        <v>1.4999999664723873E-2</v>
      </c>
    </row>
    <row r="941" spans="1:8" x14ac:dyDescent="0.25">
      <c r="A941" t="s">
        <v>74</v>
      </c>
      <c r="B941" t="s">
        <v>62</v>
      </c>
      <c r="C941">
        <v>5</v>
      </c>
      <c r="D941">
        <v>0.32852348685264587</v>
      </c>
      <c r="E941">
        <v>0.87520420551300049</v>
      </c>
      <c r="F941">
        <v>0.3318900465965271</v>
      </c>
      <c r="G941">
        <v>0.88380187749862671</v>
      </c>
      <c r="H941">
        <v>1.4999999664723873E-2</v>
      </c>
    </row>
    <row r="942" spans="1:8" x14ac:dyDescent="0.25">
      <c r="A942" t="s">
        <v>74</v>
      </c>
      <c r="B942" t="s">
        <v>62</v>
      </c>
      <c r="C942">
        <v>6</v>
      </c>
      <c r="D942">
        <v>0.40185990929603577</v>
      </c>
      <c r="E942">
        <v>0.85919636487960815</v>
      </c>
      <c r="F942">
        <v>0.30151450634002686</v>
      </c>
      <c r="G942">
        <v>0.89544844627380371</v>
      </c>
      <c r="H942">
        <v>1.4999999664723873E-2</v>
      </c>
    </row>
    <row r="943" spans="1:8" x14ac:dyDescent="0.25">
      <c r="A943" t="s">
        <v>74</v>
      </c>
      <c r="B943" t="s">
        <v>62</v>
      </c>
      <c r="C943">
        <v>7</v>
      </c>
      <c r="D943">
        <v>0.21408604085445404</v>
      </c>
      <c r="E943">
        <v>0.92845475673675537</v>
      </c>
      <c r="F943">
        <v>0.26846480369567871</v>
      </c>
      <c r="G943">
        <v>0.90850067138671875</v>
      </c>
      <c r="H943">
        <v>1.4999999664723873E-2</v>
      </c>
    </row>
    <row r="944" spans="1:8" x14ac:dyDescent="0.25">
      <c r="A944" t="s">
        <v>74</v>
      </c>
      <c r="B944" t="s">
        <v>62</v>
      </c>
      <c r="C944">
        <v>8</v>
      </c>
      <c r="D944">
        <v>0.31530913710594177</v>
      </c>
      <c r="E944">
        <v>0.90427964925765991</v>
      </c>
      <c r="F944">
        <v>0.24286080896854401</v>
      </c>
      <c r="G944">
        <v>0.91693443059921265</v>
      </c>
      <c r="H944">
        <v>1.4999999664723873E-2</v>
      </c>
    </row>
    <row r="945" spans="1:8" x14ac:dyDescent="0.25">
      <c r="A945" t="s">
        <v>74</v>
      </c>
      <c r="B945" t="s">
        <v>62</v>
      </c>
      <c r="C945">
        <v>9</v>
      </c>
      <c r="D945">
        <v>0.24357958137989044</v>
      </c>
      <c r="E945">
        <v>0.91832733154296875</v>
      </c>
      <c r="F945">
        <v>0.23768547177314758</v>
      </c>
      <c r="G945">
        <v>0.91914325952529907</v>
      </c>
      <c r="H945">
        <v>1.4999999664723873E-2</v>
      </c>
    </row>
    <row r="946" spans="1:8" x14ac:dyDescent="0.25">
      <c r="A946" t="s">
        <v>74</v>
      </c>
      <c r="B946" t="s">
        <v>62</v>
      </c>
      <c r="C946">
        <v>10</v>
      </c>
      <c r="D946">
        <v>0.21503299474716187</v>
      </c>
      <c r="E946">
        <v>0.92812806367874146</v>
      </c>
      <c r="F946">
        <v>0.21203091740608215</v>
      </c>
      <c r="G946">
        <v>0.9267737865447998</v>
      </c>
      <c r="H946">
        <v>1.4999999664723873E-2</v>
      </c>
    </row>
    <row r="947" spans="1:8" x14ac:dyDescent="0.25">
      <c r="A947" t="s">
        <v>74</v>
      </c>
      <c r="B947" t="s">
        <v>62</v>
      </c>
      <c r="C947">
        <v>11</v>
      </c>
      <c r="D947">
        <v>0.15176865458488464</v>
      </c>
      <c r="E947">
        <v>0.94805616140365601</v>
      </c>
      <c r="F947">
        <v>0.19342181086540222</v>
      </c>
      <c r="G947">
        <v>0.93266397714614868</v>
      </c>
      <c r="H947">
        <v>1.500000013038516E-3</v>
      </c>
    </row>
    <row r="948" spans="1:8" x14ac:dyDescent="0.25">
      <c r="A948" t="s">
        <v>74</v>
      </c>
      <c r="B948" t="s">
        <v>62</v>
      </c>
      <c r="C948">
        <v>12</v>
      </c>
      <c r="D948">
        <v>0.14631406962871552</v>
      </c>
      <c r="E948">
        <v>0.95132309198379517</v>
      </c>
      <c r="F948">
        <v>0.15915216505527496</v>
      </c>
      <c r="G948">
        <v>0.94658637046813965</v>
      </c>
      <c r="H948">
        <v>1.500000013038516E-3</v>
      </c>
    </row>
    <row r="949" spans="1:8" x14ac:dyDescent="0.25">
      <c r="A949" t="s">
        <v>74</v>
      </c>
      <c r="B949" t="s">
        <v>62</v>
      </c>
      <c r="C949">
        <v>13</v>
      </c>
      <c r="D949">
        <v>0.14416565001010895</v>
      </c>
      <c r="E949">
        <v>0.95295655727386475</v>
      </c>
      <c r="F949">
        <v>0.14734233915805817</v>
      </c>
      <c r="G949">
        <v>0.94785809516906738</v>
      </c>
      <c r="H949">
        <v>1.500000013038516E-3</v>
      </c>
    </row>
    <row r="950" spans="1:8" x14ac:dyDescent="0.25">
      <c r="A950" t="s">
        <v>74</v>
      </c>
      <c r="B950" t="s">
        <v>62</v>
      </c>
      <c r="C950">
        <v>14</v>
      </c>
      <c r="D950">
        <v>0.14118099212646484</v>
      </c>
      <c r="E950">
        <v>0.95360994338989258</v>
      </c>
      <c r="F950">
        <v>0.14591461420059204</v>
      </c>
      <c r="G950">
        <v>0.94718873500823975</v>
      </c>
      <c r="H950">
        <v>1.500000013038516E-3</v>
      </c>
    </row>
    <row r="951" spans="1:8" x14ac:dyDescent="0.25">
      <c r="A951" t="s">
        <v>74</v>
      </c>
      <c r="B951" t="s">
        <v>62</v>
      </c>
      <c r="C951">
        <v>15</v>
      </c>
      <c r="D951">
        <v>0.13572809100151062</v>
      </c>
      <c r="E951">
        <v>0.95720350742340088</v>
      </c>
      <c r="F951">
        <v>0.13718210160732269</v>
      </c>
      <c r="G951">
        <v>0.95093709230422974</v>
      </c>
      <c r="H951">
        <v>1.500000013038516E-3</v>
      </c>
    </row>
    <row r="952" spans="1:8" x14ac:dyDescent="0.25">
      <c r="A952" t="s">
        <v>74</v>
      </c>
      <c r="B952" t="s">
        <v>62</v>
      </c>
      <c r="C952">
        <v>16</v>
      </c>
      <c r="D952">
        <v>0.13503724336624146</v>
      </c>
      <c r="E952">
        <v>0.95687681436538696</v>
      </c>
      <c r="F952">
        <v>0.13509699702262878</v>
      </c>
      <c r="G952">
        <v>0.95247656106948853</v>
      </c>
      <c r="H952">
        <v>1.500000013038516E-3</v>
      </c>
    </row>
    <row r="953" spans="1:8" x14ac:dyDescent="0.25">
      <c r="A953" t="s">
        <v>74</v>
      </c>
      <c r="B953" t="s">
        <v>62</v>
      </c>
      <c r="C953">
        <v>17</v>
      </c>
      <c r="D953">
        <v>0.13120622932910919</v>
      </c>
      <c r="E953">
        <v>0.95753020048141479</v>
      </c>
      <c r="F953">
        <v>0.13348633050918579</v>
      </c>
      <c r="G953">
        <v>0.95394915342330933</v>
      </c>
      <c r="H953">
        <v>1.500000013038516E-3</v>
      </c>
    </row>
    <row r="954" spans="1:8" x14ac:dyDescent="0.25">
      <c r="A954" t="s">
        <v>74</v>
      </c>
      <c r="B954" t="s">
        <v>62</v>
      </c>
      <c r="C954">
        <v>18</v>
      </c>
      <c r="D954">
        <v>0.1314191073179245</v>
      </c>
      <c r="E954">
        <v>0.95949035882949829</v>
      </c>
      <c r="F954">
        <v>0.13193018734455109</v>
      </c>
      <c r="G954">
        <v>0.95321285724639893</v>
      </c>
      <c r="H954">
        <v>1.500000013038516E-3</v>
      </c>
    </row>
    <row r="955" spans="1:8" x14ac:dyDescent="0.25">
      <c r="A955" t="s">
        <v>74</v>
      </c>
      <c r="B955" t="s">
        <v>62</v>
      </c>
      <c r="C955">
        <v>19</v>
      </c>
      <c r="D955">
        <v>0.13616319000720978</v>
      </c>
      <c r="E955">
        <v>0.95720350742340088</v>
      </c>
      <c r="F955">
        <v>0.12931104004383087</v>
      </c>
      <c r="G955">
        <v>0.95428377389907837</v>
      </c>
      <c r="H955">
        <v>1.500000013038516E-3</v>
      </c>
    </row>
    <row r="956" spans="1:8" x14ac:dyDescent="0.25">
      <c r="A956" t="s">
        <v>74</v>
      </c>
      <c r="B956" t="s">
        <v>62</v>
      </c>
      <c r="C956">
        <v>20</v>
      </c>
      <c r="D956">
        <v>0.13098368048667908</v>
      </c>
      <c r="E956">
        <v>0.95883697271347046</v>
      </c>
      <c r="F956">
        <v>0.12738172709941864</v>
      </c>
      <c r="G956">
        <v>0.95401608943939209</v>
      </c>
      <c r="H956">
        <v>1.500000013038516E-3</v>
      </c>
    </row>
    <row r="957" spans="1:8" x14ac:dyDescent="0.25">
      <c r="A957" t="s">
        <v>74</v>
      </c>
      <c r="B957" t="s">
        <v>62</v>
      </c>
      <c r="C957">
        <v>21</v>
      </c>
      <c r="D957">
        <v>0.12677811086177826</v>
      </c>
      <c r="E957">
        <v>0.95949035882949829</v>
      </c>
      <c r="F957">
        <v>0.12446492910385132</v>
      </c>
      <c r="G957">
        <v>0.95495313405990601</v>
      </c>
      <c r="H957">
        <v>1.500000013038516E-3</v>
      </c>
    </row>
    <row r="958" spans="1:8" x14ac:dyDescent="0.25">
      <c r="A958" t="s">
        <v>74</v>
      </c>
      <c r="B958" t="s">
        <v>62</v>
      </c>
      <c r="C958">
        <v>22</v>
      </c>
      <c r="D958">
        <v>0.12707778811454773</v>
      </c>
      <c r="E958">
        <v>0.96047043800354004</v>
      </c>
      <c r="F958">
        <v>0.12182457000017166</v>
      </c>
      <c r="G958">
        <v>0.95655959844589233</v>
      </c>
      <c r="H958">
        <v>1.500000071246177E-4</v>
      </c>
    </row>
    <row r="959" spans="1:8" x14ac:dyDescent="0.25">
      <c r="A959" t="s">
        <v>74</v>
      </c>
      <c r="B959" t="s">
        <v>62</v>
      </c>
      <c r="C959">
        <v>23</v>
      </c>
      <c r="D959">
        <v>0.12699365615844727</v>
      </c>
      <c r="E959">
        <v>0.96014374494552612</v>
      </c>
      <c r="F959">
        <v>0.11849386245012283</v>
      </c>
      <c r="G959">
        <v>0.9572288990020752</v>
      </c>
      <c r="H959">
        <v>1.500000071246177E-4</v>
      </c>
    </row>
    <row r="960" spans="1:8" x14ac:dyDescent="0.25">
      <c r="A960" t="s">
        <v>74</v>
      </c>
      <c r="B960" t="s">
        <v>62</v>
      </c>
      <c r="C960">
        <v>24</v>
      </c>
      <c r="D960">
        <v>0.12632553279399872</v>
      </c>
      <c r="E960">
        <v>0.95981705188751221</v>
      </c>
      <c r="F960">
        <v>0.12000150233507156</v>
      </c>
      <c r="G960">
        <v>0.95709502696990967</v>
      </c>
      <c r="H960">
        <v>1.500000071246177E-4</v>
      </c>
    </row>
    <row r="961" spans="1:8" x14ac:dyDescent="0.25">
      <c r="A961" t="s">
        <v>74</v>
      </c>
      <c r="B961" t="s">
        <v>62</v>
      </c>
      <c r="C961">
        <v>25</v>
      </c>
      <c r="D961">
        <v>0.12586811184883118</v>
      </c>
      <c r="E961">
        <v>0.96079713106155396</v>
      </c>
      <c r="F961">
        <v>0.11757649481296539</v>
      </c>
      <c r="G961">
        <v>0.95836681127548218</v>
      </c>
      <c r="H961">
        <v>1.500000071246177E-4</v>
      </c>
    </row>
    <row r="962" spans="1:8" x14ac:dyDescent="0.25">
      <c r="A962" t="s">
        <v>74</v>
      </c>
      <c r="B962" t="s">
        <v>62</v>
      </c>
      <c r="C962">
        <v>26</v>
      </c>
      <c r="D962">
        <v>0.12546278536319733</v>
      </c>
      <c r="E962">
        <v>0.96079713106155396</v>
      </c>
      <c r="F962">
        <v>0.11612256616353989</v>
      </c>
      <c r="G962">
        <v>0.95856761932373047</v>
      </c>
      <c r="H962">
        <v>1.500000071246177E-4</v>
      </c>
    </row>
    <row r="963" spans="1:8" x14ac:dyDescent="0.25">
      <c r="A963" t="s">
        <v>74</v>
      </c>
      <c r="B963" t="s">
        <v>62</v>
      </c>
      <c r="C963">
        <v>27</v>
      </c>
      <c r="D963">
        <v>0.12513160705566406</v>
      </c>
      <c r="E963">
        <v>0.96079713106155396</v>
      </c>
      <c r="F963">
        <v>0.11478949338197708</v>
      </c>
      <c r="G963">
        <v>0.95890229940414429</v>
      </c>
      <c r="H963">
        <v>1.500000071246177E-4</v>
      </c>
    </row>
    <row r="964" spans="1:8" x14ac:dyDescent="0.25">
      <c r="A964" t="s">
        <v>74</v>
      </c>
      <c r="B964" t="s">
        <v>62</v>
      </c>
      <c r="C964">
        <v>28</v>
      </c>
      <c r="D964">
        <v>0.1258469820022583</v>
      </c>
      <c r="E964">
        <v>0.96014374494552612</v>
      </c>
      <c r="F964">
        <v>0.11775179207324982</v>
      </c>
      <c r="G964">
        <v>0.95829987525939941</v>
      </c>
      <c r="H964">
        <v>1.500000071246177E-4</v>
      </c>
    </row>
    <row r="965" spans="1:8" x14ac:dyDescent="0.25">
      <c r="A965" t="s">
        <v>74</v>
      </c>
      <c r="B965" t="s">
        <v>62</v>
      </c>
      <c r="C965">
        <v>29</v>
      </c>
      <c r="D965">
        <v>0.12548388540744781</v>
      </c>
      <c r="E965">
        <v>0.95916366577148438</v>
      </c>
      <c r="F965">
        <v>0.11643444746732712</v>
      </c>
      <c r="G965">
        <v>0.95729583501815796</v>
      </c>
    </row>
    <row r="966" spans="1:8" x14ac:dyDescent="0.25">
      <c r="A966" t="s">
        <v>74</v>
      </c>
      <c r="B966" t="s">
        <v>63</v>
      </c>
      <c r="C966">
        <v>0</v>
      </c>
      <c r="D966">
        <v>9.1768856048583984</v>
      </c>
      <c r="E966">
        <v>0.2476314902305603</v>
      </c>
      <c r="F966">
        <v>2.2454779148101807</v>
      </c>
      <c r="G966">
        <v>0.57710844278335571</v>
      </c>
      <c r="H966">
        <v>1.4999999664723873E-2</v>
      </c>
    </row>
    <row r="967" spans="1:8" x14ac:dyDescent="0.25">
      <c r="A967" t="s">
        <v>74</v>
      </c>
      <c r="B967" t="s">
        <v>63</v>
      </c>
      <c r="C967">
        <v>1</v>
      </c>
      <c r="D967">
        <v>0.92682284116744995</v>
      </c>
      <c r="E967">
        <v>0.67853641510009766</v>
      </c>
      <c r="F967">
        <v>0.67859643697738647</v>
      </c>
      <c r="G967">
        <v>0.76064258813858032</v>
      </c>
      <c r="H967">
        <v>1.4999999664723873E-2</v>
      </c>
    </row>
    <row r="968" spans="1:8" x14ac:dyDescent="0.25">
      <c r="A968" t="s">
        <v>74</v>
      </c>
      <c r="B968" t="s">
        <v>63</v>
      </c>
      <c r="C968">
        <v>2</v>
      </c>
      <c r="D968">
        <v>0.58297008275985718</v>
      </c>
      <c r="E968">
        <v>0.79451161623001099</v>
      </c>
      <c r="F968">
        <v>0.55945807695388794</v>
      </c>
      <c r="G968">
        <v>0.80542171001434326</v>
      </c>
      <c r="H968">
        <v>1.4999999664723873E-2</v>
      </c>
    </row>
    <row r="969" spans="1:8" x14ac:dyDescent="0.25">
      <c r="A969" t="s">
        <v>74</v>
      </c>
      <c r="B969" t="s">
        <v>63</v>
      </c>
      <c r="C969">
        <v>3</v>
      </c>
      <c r="D969">
        <v>0.63342428207397461</v>
      </c>
      <c r="E969">
        <v>0.78144395351409912</v>
      </c>
      <c r="F969">
        <v>0.4855172336101532</v>
      </c>
      <c r="G969">
        <v>0.83032131195068359</v>
      </c>
      <c r="H969">
        <v>1.4999999664723873E-2</v>
      </c>
    </row>
    <row r="970" spans="1:8" x14ac:dyDescent="0.25">
      <c r="A970" t="s">
        <v>74</v>
      </c>
      <c r="B970" t="s">
        <v>63</v>
      </c>
      <c r="C970">
        <v>4</v>
      </c>
      <c r="D970">
        <v>0.81776624917984009</v>
      </c>
      <c r="E970">
        <v>0.71087878942489624</v>
      </c>
      <c r="F970">
        <v>0.42642924189567566</v>
      </c>
      <c r="G970">
        <v>0.85174030065536499</v>
      </c>
      <c r="H970">
        <v>1.4999999664723873E-2</v>
      </c>
    </row>
    <row r="971" spans="1:8" x14ac:dyDescent="0.25">
      <c r="A971" t="s">
        <v>74</v>
      </c>
      <c r="B971" t="s">
        <v>63</v>
      </c>
      <c r="C971">
        <v>5</v>
      </c>
      <c r="D971">
        <v>0.73528861999511719</v>
      </c>
      <c r="E971">
        <v>0.74126100540161133</v>
      </c>
      <c r="F971">
        <v>0.38940966129302979</v>
      </c>
      <c r="G971">
        <v>0.86452478170394897</v>
      </c>
      <c r="H971">
        <v>1.4999999664723873E-2</v>
      </c>
    </row>
    <row r="972" spans="1:8" x14ac:dyDescent="0.25">
      <c r="A972" t="s">
        <v>74</v>
      </c>
      <c r="B972" t="s">
        <v>63</v>
      </c>
      <c r="C972">
        <v>6</v>
      </c>
      <c r="D972">
        <v>0.26318272948265076</v>
      </c>
      <c r="E972">
        <v>0.91277360916137695</v>
      </c>
      <c r="F972">
        <v>0.36102107167243958</v>
      </c>
      <c r="G972">
        <v>0.87617135047912598</v>
      </c>
      <c r="H972">
        <v>1.500000013038516E-3</v>
      </c>
    </row>
    <row r="973" spans="1:8" x14ac:dyDescent="0.25">
      <c r="A973" t="s">
        <v>74</v>
      </c>
      <c r="B973" t="s">
        <v>63</v>
      </c>
      <c r="C973">
        <v>7</v>
      </c>
      <c r="D973">
        <v>0.23636935651302338</v>
      </c>
      <c r="E973">
        <v>0.92257434129714966</v>
      </c>
      <c r="F973">
        <v>0.27839291095733643</v>
      </c>
      <c r="G973">
        <v>0.90361446142196655</v>
      </c>
      <c r="H973">
        <v>1.500000013038516E-3</v>
      </c>
    </row>
    <row r="974" spans="1:8" x14ac:dyDescent="0.25">
      <c r="A974" t="s">
        <v>74</v>
      </c>
      <c r="B974" t="s">
        <v>63</v>
      </c>
      <c r="C974">
        <v>8</v>
      </c>
      <c r="D974">
        <v>0.22103118896484375</v>
      </c>
      <c r="E974">
        <v>0.92486113309860229</v>
      </c>
      <c r="F974">
        <v>0.26139968633651733</v>
      </c>
      <c r="G974">
        <v>0.91030788421630859</v>
      </c>
      <c r="H974">
        <v>1.500000013038516E-3</v>
      </c>
    </row>
    <row r="975" spans="1:8" x14ac:dyDescent="0.25">
      <c r="A975" t="s">
        <v>74</v>
      </c>
      <c r="B975" t="s">
        <v>63</v>
      </c>
      <c r="C975">
        <v>9</v>
      </c>
      <c r="D975">
        <v>0.21306373178958893</v>
      </c>
      <c r="E975">
        <v>0.93041491508483887</v>
      </c>
      <c r="F975">
        <v>0.24950411915779114</v>
      </c>
      <c r="G975">
        <v>0.91593039035797119</v>
      </c>
      <c r="H975">
        <v>1.500000013038516E-3</v>
      </c>
    </row>
    <row r="976" spans="1:8" x14ac:dyDescent="0.25">
      <c r="A976" t="s">
        <v>74</v>
      </c>
      <c r="B976" t="s">
        <v>63</v>
      </c>
      <c r="C976">
        <v>10</v>
      </c>
      <c r="D976">
        <v>0.20961849391460419</v>
      </c>
      <c r="E976">
        <v>0.92976152896881104</v>
      </c>
      <c r="F976">
        <v>0.24121199548244476</v>
      </c>
      <c r="G976">
        <v>0.91686749458312988</v>
      </c>
      <c r="H976">
        <v>1.500000013038516E-3</v>
      </c>
    </row>
    <row r="977" spans="1:8" x14ac:dyDescent="0.25">
      <c r="A977" t="s">
        <v>74</v>
      </c>
      <c r="B977" t="s">
        <v>63</v>
      </c>
      <c r="C977">
        <v>11</v>
      </c>
      <c r="D977">
        <v>0.21094925701618195</v>
      </c>
      <c r="E977">
        <v>0.92747467756271362</v>
      </c>
      <c r="F977">
        <v>0.23357225954532623</v>
      </c>
      <c r="G977">
        <v>0.91994643211364746</v>
      </c>
      <c r="H977">
        <v>1.500000013038516E-3</v>
      </c>
    </row>
    <row r="978" spans="1:8" x14ac:dyDescent="0.25">
      <c r="A978" t="s">
        <v>74</v>
      </c>
      <c r="B978" t="s">
        <v>63</v>
      </c>
      <c r="C978">
        <v>12</v>
      </c>
      <c r="D978">
        <v>0.22750286757946014</v>
      </c>
      <c r="E978">
        <v>0.92649459838867188</v>
      </c>
      <c r="F978">
        <v>0.23178811371326447</v>
      </c>
      <c r="G978">
        <v>0.92168676853179932</v>
      </c>
      <c r="H978">
        <v>1.500000013038516E-3</v>
      </c>
    </row>
    <row r="979" spans="1:8" x14ac:dyDescent="0.25">
      <c r="A979" t="s">
        <v>74</v>
      </c>
      <c r="B979" t="s">
        <v>63</v>
      </c>
      <c r="C979">
        <v>13</v>
      </c>
      <c r="D979">
        <v>0.19764555990695953</v>
      </c>
      <c r="E979">
        <v>0.93498855829238892</v>
      </c>
      <c r="F979">
        <v>0.2260160893201828</v>
      </c>
      <c r="G979">
        <v>0.92369478940963745</v>
      </c>
      <c r="H979">
        <v>1.500000071246177E-4</v>
      </c>
    </row>
    <row r="980" spans="1:8" x14ac:dyDescent="0.25">
      <c r="A980" t="s">
        <v>74</v>
      </c>
      <c r="B980" t="s">
        <v>63</v>
      </c>
      <c r="C980">
        <v>14</v>
      </c>
      <c r="D980">
        <v>0.19464538991451263</v>
      </c>
      <c r="E980">
        <v>0.93629533052444458</v>
      </c>
      <c r="F980">
        <v>0.22360296547412872</v>
      </c>
      <c r="G980">
        <v>0.92362785339355469</v>
      </c>
      <c r="H980">
        <v>1.500000071246177E-4</v>
      </c>
    </row>
    <row r="981" spans="1:8" x14ac:dyDescent="0.25">
      <c r="A981" t="s">
        <v>74</v>
      </c>
      <c r="B981" t="s">
        <v>63</v>
      </c>
      <c r="C981">
        <v>15</v>
      </c>
      <c r="D981">
        <v>0.19343259930610657</v>
      </c>
      <c r="E981">
        <v>0.93596863746643066</v>
      </c>
      <c r="F981">
        <v>0.2215275913476944</v>
      </c>
      <c r="G981">
        <v>0.92523425817489624</v>
      </c>
      <c r="H981">
        <v>1.500000071246177E-4</v>
      </c>
    </row>
    <row r="982" spans="1:8" x14ac:dyDescent="0.25">
      <c r="A982" t="s">
        <v>74</v>
      </c>
      <c r="B982" t="s">
        <v>63</v>
      </c>
      <c r="C982">
        <v>16</v>
      </c>
      <c r="D982">
        <v>0.19251030683517456</v>
      </c>
      <c r="E982">
        <v>0.93629533052444458</v>
      </c>
      <c r="F982">
        <v>0.21774010360240936</v>
      </c>
      <c r="G982">
        <v>0.92744308710098267</v>
      </c>
      <c r="H982">
        <v>1.500000071246177E-4</v>
      </c>
    </row>
    <row r="983" spans="1:8" x14ac:dyDescent="0.25">
      <c r="A983" t="s">
        <v>74</v>
      </c>
      <c r="B983" t="s">
        <v>63</v>
      </c>
      <c r="C983">
        <v>17</v>
      </c>
      <c r="D983">
        <v>0.19215573370456696</v>
      </c>
      <c r="E983">
        <v>0.93825548887252808</v>
      </c>
      <c r="F983">
        <v>0.2134646475315094</v>
      </c>
      <c r="G983">
        <v>0.92610442638397217</v>
      </c>
      <c r="H983">
        <v>1.500000071246177E-4</v>
      </c>
    </row>
    <row r="984" spans="1:8" x14ac:dyDescent="0.25">
      <c r="A984" t="s">
        <v>74</v>
      </c>
      <c r="B984" t="s">
        <v>63</v>
      </c>
      <c r="C984">
        <v>18</v>
      </c>
      <c r="D984">
        <v>0.19142688810825348</v>
      </c>
      <c r="E984">
        <v>0.934661865234375</v>
      </c>
      <c r="F984">
        <v>0.22030065953731537</v>
      </c>
      <c r="G984">
        <v>0.92643910646438599</v>
      </c>
      <c r="H984">
        <v>1.500000071246177E-4</v>
      </c>
    </row>
    <row r="985" spans="1:8" x14ac:dyDescent="0.25">
      <c r="A985" t="s">
        <v>74</v>
      </c>
      <c r="B985" t="s">
        <v>63</v>
      </c>
      <c r="C985">
        <v>19</v>
      </c>
      <c r="D985">
        <v>0.1909763365983963</v>
      </c>
      <c r="E985">
        <v>0.93531525135040283</v>
      </c>
      <c r="F985">
        <v>0.21280775964260101</v>
      </c>
      <c r="G985">
        <v>0.92590361833572388</v>
      </c>
      <c r="H985">
        <v>1.500000071246177E-4</v>
      </c>
    </row>
    <row r="986" spans="1:8" x14ac:dyDescent="0.25">
      <c r="A986" t="s">
        <v>74</v>
      </c>
      <c r="B986" t="s">
        <v>63</v>
      </c>
      <c r="C986">
        <v>20</v>
      </c>
      <c r="D986">
        <v>0.19033503532409668</v>
      </c>
      <c r="E986">
        <v>0.93694871664047241</v>
      </c>
      <c r="F986">
        <v>0.21424424648284912</v>
      </c>
      <c r="G986">
        <v>0.92831325531005859</v>
      </c>
      <c r="H986">
        <v>1.500000071246177E-4</v>
      </c>
    </row>
    <row r="987" spans="1:8" x14ac:dyDescent="0.25">
      <c r="A987" t="s">
        <v>74</v>
      </c>
      <c r="B987" t="s">
        <v>63</v>
      </c>
      <c r="C987">
        <v>21</v>
      </c>
      <c r="D987">
        <v>0.18950606882572174</v>
      </c>
      <c r="E987">
        <v>0.93694871664047241</v>
      </c>
      <c r="F987">
        <v>0.21384565532207489</v>
      </c>
      <c r="G987">
        <v>0.92744308710098267</v>
      </c>
      <c r="H987">
        <v>9.9999997473787516E-5</v>
      </c>
    </row>
    <row r="988" spans="1:8" x14ac:dyDescent="0.25">
      <c r="A988" t="s">
        <v>74</v>
      </c>
      <c r="B988" t="s">
        <v>63</v>
      </c>
      <c r="C988">
        <v>22</v>
      </c>
      <c r="D988">
        <v>0.18887653946876526</v>
      </c>
      <c r="E988">
        <v>0.93727540969848633</v>
      </c>
      <c r="F988">
        <v>0.21626617014408112</v>
      </c>
      <c r="G988">
        <v>0.92730921506881714</v>
      </c>
      <c r="H988">
        <v>9.9999997473787516E-5</v>
      </c>
    </row>
    <row r="989" spans="1:8" x14ac:dyDescent="0.25">
      <c r="A989" t="s">
        <v>74</v>
      </c>
      <c r="B989" t="s">
        <v>63</v>
      </c>
      <c r="C989">
        <v>23</v>
      </c>
      <c r="D989">
        <v>0.18858684599399567</v>
      </c>
      <c r="E989">
        <v>0.93727540969848633</v>
      </c>
      <c r="F989">
        <v>0.21284873783588409</v>
      </c>
      <c r="G989">
        <v>0.93025434017181396</v>
      </c>
      <c r="H989">
        <v>9.9999997473787516E-5</v>
      </c>
    </row>
    <row r="990" spans="1:8" x14ac:dyDescent="0.25">
      <c r="A990" t="s">
        <v>74</v>
      </c>
      <c r="B990" t="s">
        <v>63</v>
      </c>
      <c r="C990">
        <v>24</v>
      </c>
      <c r="D990">
        <v>0.1880856454372406</v>
      </c>
      <c r="E990">
        <v>0.93564194440841675</v>
      </c>
      <c r="F990">
        <v>0.20964016020298004</v>
      </c>
      <c r="G990">
        <v>0.92938423156738281</v>
      </c>
      <c r="H990">
        <v>9.9999997473787516E-5</v>
      </c>
    </row>
    <row r="991" spans="1:8" x14ac:dyDescent="0.25">
      <c r="A991" t="s">
        <v>74</v>
      </c>
      <c r="B991" t="s">
        <v>63</v>
      </c>
      <c r="C991">
        <v>25</v>
      </c>
      <c r="D991">
        <v>0.18739998340606689</v>
      </c>
      <c r="E991">
        <v>0.93727540969848633</v>
      </c>
      <c r="F991">
        <v>0.2139260470867157</v>
      </c>
      <c r="G991">
        <v>0.92858099937438965</v>
      </c>
      <c r="H991">
        <v>9.9999997473787516E-5</v>
      </c>
    </row>
    <row r="992" spans="1:8" x14ac:dyDescent="0.25">
      <c r="A992" t="s">
        <v>74</v>
      </c>
      <c r="B992" t="s">
        <v>63</v>
      </c>
      <c r="C992">
        <v>26</v>
      </c>
      <c r="D992">
        <v>0.18782669305801392</v>
      </c>
      <c r="E992">
        <v>0.9366220235824585</v>
      </c>
      <c r="F992">
        <v>0.20989976823329926</v>
      </c>
      <c r="G992">
        <v>0.92938423156738281</v>
      </c>
      <c r="H992">
        <v>9.9999997473787516E-5</v>
      </c>
    </row>
    <row r="993" spans="1:8" x14ac:dyDescent="0.25">
      <c r="A993" t="s">
        <v>74</v>
      </c>
      <c r="B993" t="s">
        <v>63</v>
      </c>
      <c r="C993">
        <v>27</v>
      </c>
      <c r="D993">
        <v>0.18802794814109802</v>
      </c>
      <c r="E993">
        <v>0.9366220235824585</v>
      </c>
      <c r="F993">
        <v>0.20994849503040314</v>
      </c>
      <c r="G993">
        <v>0.92777776718139648</v>
      </c>
      <c r="H993">
        <v>9.9999997473787516E-5</v>
      </c>
    </row>
    <row r="994" spans="1:8" x14ac:dyDescent="0.25">
      <c r="A994" t="s">
        <v>74</v>
      </c>
      <c r="B994" t="s">
        <v>63</v>
      </c>
      <c r="C994">
        <v>28</v>
      </c>
      <c r="D994">
        <v>0.1862712949514389</v>
      </c>
      <c r="E994">
        <v>0.93858218193054199</v>
      </c>
      <c r="F994">
        <v>0.20979467034339905</v>
      </c>
      <c r="G994">
        <v>0.92878180742263794</v>
      </c>
      <c r="H994">
        <v>9.9999997473787516E-5</v>
      </c>
    </row>
    <row r="995" spans="1:8" x14ac:dyDescent="0.25">
      <c r="A995" t="s">
        <v>74</v>
      </c>
      <c r="B995" t="s">
        <v>63</v>
      </c>
      <c r="C995">
        <v>29</v>
      </c>
      <c r="D995">
        <v>0.18640992045402527</v>
      </c>
      <c r="E995">
        <v>0.93825548887252808</v>
      </c>
      <c r="F995">
        <v>0.20658141374588013</v>
      </c>
      <c r="G995">
        <v>0.9301874041557312</v>
      </c>
    </row>
    <row r="996" spans="1:8" x14ac:dyDescent="0.25">
      <c r="A996" t="s">
        <v>74</v>
      </c>
      <c r="B996" t="s">
        <v>64</v>
      </c>
      <c r="C996">
        <v>0</v>
      </c>
      <c r="D996">
        <v>0.95334696769714355</v>
      </c>
      <c r="E996">
        <v>0.69095069169998169</v>
      </c>
      <c r="F996">
        <v>1.4363667964935303</v>
      </c>
      <c r="G996">
        <v>0.63413655757904053</v>
      </c>
      <c r="H996">
        <v>1.4999999664723873E-2</v>
      </c>
    </row>
    <row r="997" spans="1:8" x14ac:dyDescent="0.25">
      <c r="A997" t="s">
        <v>74</v>
      </c>
      <c r="B997" t="s">
        <v>64</v>
      </c>
      <c r="C997">
        <v>1</v>
      </c>
      <c r="D997">
        <v>0.53004854917526245</v>
      </c>
      <c r="E997">
        <v>0.81280624866485596</v>
      </c>
      <c r="F997">
        <v>0.65830618143081665</v>
      </c>
      <c r="G997">
        <v>0.76398926973342896</v>
      </c>
      <c r="H997">
        <v>1.4999999664723873E-2</v>
      </c>
    </row>
    <row r="998" spans="1:8" x14ac:dyDescent="0.25">
      <c r="A998" t="s">
        <v>74</v>
      </c>
      <c r="B998" t="s">
        <v>64</v>
      </c>
      <c r="C998">
        <v>2</v>
      </c>
      <c r="D998">
        <v>2.396594762802124</v>
      </c>
      <c r="E998">
        <v>0.41228356957435608</v>
      </c>
      <c r="F998">
        <v>0.52422565221786499</v>
      </c>
      <c r="G998">
        <v>0.81720215082168579</v>
      </c>
      <c r="H998">
        <v>1.4999999664723873E-2</v>
      </c>
    </row>
    <row r="999" spans="1:8" x14ac:dyDescent="0.25">
      <c r="A999" t="s">
        <v>74</v>
      </c>
      <c r="B999" t="s">
        <v>64</v>
      </c>
      <c r="C999">
        <v>3</v>
      </c>
      <c r="D999">
        <v>0.64759385585784912</v>
      </c>
      <c r="E999">
        <v>0.78634434938430786</v>
      </c>
      <c r="F999">
        <v>0.45696049928665161</v>
      </c>
      <c r="G999">
        <v>0.84163320064544678</v>
      </c>
      <c r="H999">
        <v>1.4999999664723873E-2</v>
      </c>
    </row>
    <row r="1000" spans="1:8" x14ac:dyDescent="0.25">
      <c r="A1000" t="s">
        <v>74</v>
      </c>
      <c r="B1000" t="s">
        <v>64</v>
      </c>
      <c r="C1000">
        <v>4</v>
      </c>
      <c r="D1000">
        <v>0.45917713642120361</v>
      </c>
      <c r="E1000">
        <v>0.84449523687362671</v>
      </c>
      <c r="F1000">
        <v>0.39938133955001831</v>
      </c>
      <c r="G1000">
        <v>0.86064255237579346</v>
      </c>
      <c r="H1000">
        <v>1.4999999664723873E-2</v>
      </c>
    </row>
    <row r="1001" spans="1:8" x14ac:dyDescent="0.25">
      <c r="A1001" t="s">
        <v>74</v>
      </c>
      <c r="B1001" t="s">
        <v>64</v>
      </c>
      <c r="C1001">
        <v>5</v>
      </c>
      <c r="D1001">
        <v>0.34172916412353516</v>
      </c>
      <c r="E1001">
        <v>0.88500487804412842</v>
      </c>
      <c r="F1001">
        <v>0.35114902257919312</v>
      </c>
      <c r="G1001">
        <v>0.88025432825088501</v>
      </c>
      <c r="H1001">
        <v>1.4999999664723873E-2</v>
      </c>
    </row>
    <row r="1002" spans="1:8" x14ac:dyDescent="0.25">
      <c r="A1002" t="s">
        <v>74</v>
      </c>
      <c r="B1002" t="s">
        <v>64</v>
      </c>
      <c r="C1002">
        <v>6</v>
      </c>
      <c r="D1002">
        <v>0.2553633451461792</v>
      </c>
      <c r="E1002">
        <v>0.91277360916137695</v>
      </c>
      <c r="F1002">
        <v>0.31890150904655457</v>
      </c>
      <c r="G1002">
        <v>0.88902276754379272</v>
      </c>
      <c r="H1002">
        <v>1.4999999664723873E-2</v>
      </c>
    </row>
    <row r="1003" spans="1:8" x14ac:dyDescent="0.25">
      <c r="A1003" t="s">
        <v>74</v>
      </c>
      <c r="B1003" t="s">
        <v>64</v>
      </c>
      <c r="C1003">
        <v>7</v>
      </c>
      <c r="D1003">
        <v>0.74121040105819702</v>
      </c>
      <c r="E1003">
        <v>0.73440051078796387</v>
      </c>
      <c r="F1003">
        <v>0.29096224904060364</v>
      </c>
      <c r="G1003">
        <v>0.89986610412597656</v>
      </c>
      <c r="H1003">
        <v>1.4999999664723873E-2</v>
      </c>
    </row>
    <row r="1004" spans="1:8" x14ac:dyDescent="0.25">
      <c r="A1004" t="s">
        <v>74</v>
      </c>
      <c r="B1004" t="s">
        <v>64</v>
      </c>
      <c r="C1004">
        <v>8</v>
      </c>
      <c r="D1004">
        <v>0.27445945143699646</v>
      </c>
      <c r="E1004">
        <v>0.90656650066375732</v>
      </c>
      <c r="F1004">
        <v>0.26419499516487122</v>
      </c>
      <c r="G1004">
        <v>0.9089692234992981</v>
      </c>
      <c r="H1004">
        <v>1.4999999664723873E-2</v>
      </c>
    </row>
    <row r="1005" spans="1:8" x14ac:dyDescent="0.25">
      <c r="A1005" t="s">
        <v>74</v>
      </c>
      <c r="B1005" t="s">
        <v>64</v>
      </c>
      <c r="C1005">
        <v>9</v>
      </c>
      <c r="D1005">
        <v>0.262920081615448</v>
      </c>
      <c r="E1005">
        <v>0.91146683692932129</v>
      </c>
      <c r="F1005">
        <v>0.25015196204185486</v>
      </c>
      <c r="G1005">
        <v>0.91265058517456055</v>
      </c>
      <c r="H1005">
        <v>1.4999999664723873E-2</v>
      </c>
    </row>
    <row r="1006" spans="1:8" x14ac:dyDescent="0.25">
      <c r="A1006" t="s">
        <v>74</v>
      </c>
      <c r="B1006" t="s">
        <v>64</v>
      </c>
      <c r="C1006">
        <v>10</v>
      </c>
      <c r="D1006">
        <v>0.17541530728340149</v>
      </c>
      <c r="E1006">
        <v>0.93825548887252808</v>
      </c>
      <c r="F1006">
        <v>0.2308792918920517</v>
      </c>
      <c r="G1006">
        <v>0.92235606908798218</v>
      </c>
      <c r="H1006">
        <v>1.500000013038516E-3</v>
      </c>
    </row>
    <row r="1007" spans="1:8" x14ac:dyDescent="0.25">
      <c r="A1007" t="s">
        <v>74</v>
      </c>
      <c r="B1007" t="s">
        <v>64</v>
      </c>
      <c r="C1007">
        <v>11</v>
      </c>
      <c r="D1007">
        <v>0.16316086053848267</v>
      </c>
      <c r="E1007">
        <v>0.94380921125411987</v>
      </c>
      <c r="F1007">
        <v>0.18117153644561768</v>
      </c>
      <c r="G1007">
        <v>0.93641233444213867</v>
      </c>
      <c r="H1007">
        <v>1.500000013038516E-3</v>
      </c>
    </row>
    <row r="1008" spans="1:8" x14ac:dyDescent="0.25">
      <c r="A1008" t="s">
        <v>74</v>
      </c>
      <c r="B1008" t="s">
        <v>64</v>
      </c>
      <c r="C1008">
        <v>12</v>
      </c>
      <c r="D1008">
        <v>0.15376158058643341</v>
      </c>
      <c r="E1008">
        <v>0.94707614183425903</v>
      </c>
      <c r="F1008">
        <v>0.1757638156414032</v>
      </c>
      <c r="G1008">
        <v>0.93828648328781128</v>
      </c>
      <c r="H1008">
        <v>1.500000013038516E-3</v>
      </c>
    </row>
    <row r="1009" spans="1:8" x14ac:dyDescent="0.25">
      <c r="A1009" t="s">
        <v>74</v>
      </c>
      <c r="B1009" t="s">
        <v>64</v>
      </c>
      <c r="C1009">
        <v>13</v>
      </c>
      <c r="D1009">
        <v>0.14962650835514069</v>
      </c>
      <c r="E1009">
        <v>0.94511598348617554</v>
      </c>
      <c r="F1009">
        <v>0.16939853131771088</v>
      </c>
      <c r="G1009">
        <v>0.94136548042297363</v>
      </c>
      <c r="H1009">
        <v>1.500000013038516E-3</v>
      </c>
    </row>
    <row r="1010" spans="1:8" x14ac:dyDescent="0.25">
      <c r="A1010" t="s">
        <v>74</v>
      </c>
      <c r="B1010" t="s">
        <v>64</v>
      </c>
      <c r="C1010">
        <v>14</v>
      </c>
      <c r="D1010">
        <v>0.14557111263275146</v>
      </c>
      <c r="E1010">
        <v>0.94838285446166992</v>
      </c>
      <c r="F1010">
        <v>0.15716975927352905</v>
      </c>
      <c r="G1010">
        <v>0.9446452260017395</v>
      </c>
      <c r="H1010">
        <v>1.500000013038516E-3</v>
      </c>
    </row>
    <row r="1011" spans="1:8" x14ac:dyDescent="0.25">
      <c r="A1011" t="s">
        <v>74</v>
      </c>
      <c r="B1011" t="s">
        <v>64</v>
      </c>
      <c r="C1011">
        <v>15</v>
      </c>
      <c r="D1011">
        <v>0.14832742512226105</v>
      </c>
      <c r="E1011">
        <v>0.95099639892578125</v>
      </c>
      <c r="F1011">
        <v>0.1616380363702774</v>
      </c>
      <c r="G1011">
        <v>0.94310575723648071</v>
      </c>
      <c r="H1011">
        <v>1.500000013038516E-3</v>
      </c>
    </row>
    <row r="1012" spans="1:8" x14ac:dyDescent="0.25">
      <c r="A1012" t="s">
        <v>74</v>
      </c>
      <c r="B1012" t="s">
        <v>64</v>
      </c>
      <c r="C1012">
        <v>16</v>
      </c>
      <c r="D1012">
        <v>0.14424456655979156</v>
      </c>
      <c r="E1012">
        <v>0.94903624057769775</v>
      </c>
      <c r="F1012">
        <v>0.15631556510925293</v>
      </c>
      <c r="G1012">
        <v>0.94524765014648438</v>
      </c>
      <c r="H1012">
        <v>1.500000013038516E-3</v>
      </c>
    </row>
    <row r="1013" spans="1:8" x14ac:dyDescent="0.25">
      <c r="A1013" t="s">
        <v>74</v>
      </c>
      <c r="B1013" t="s">
        <v>64</v>
      </c>
      <c r="C1013">
        <v>17</v>
      </c>
      <c r="D1013">
        <v>0.14172208309173584</v>
      </c>
      <c r="E1013">
        <v>0.94968962669372559</v>
      </c>
      <c r="F1013">
        <v>0.14463666081428528</v>
      </c>
      <c r="G1013">
        <v>0.94685405492782593</v>
      </c>
      <c r="H1013">
        <v>1.500000013038516E-3</v>
      </c>
    </row>
    <row r="1014" spans="1:8" x14ac:dyDescent="0.25">
      <c r="A1014" t="s">
        <v>74</v>
      </c>
      <c r="B1014" t="s">
        <v>64</v>
      </c>
      <c r="C1014">
        <v>18</v>
      </c>
      <c r="D1014">
        <v>0.14963112771511078</v>
      </c>
      <c r="E1014">
        <v>0.94544267654418945</v>
      </c>
      <c r="F1014">
        <v>0.14856073260307312</v>
      </c>
      <c r="G1014">
        <v>0.94732260704040527</v>
      </c>
      <c r="H1014">
        <v>1.500000013038516E-3</v>
      </c>
    </row>
    <row r="1015" spans="1:8" x14ac:dyDescent="0.25">
      <c r="A1015" t="s">
        <v>74</v>
      </c>
      <c r="B1015" t="s">
        <v>64</v>
      </c>
      <c r="C1015">
        <v>19</v>
      </c>
      <c r="D1015">
        <v>0.13721555471420288</v>
      </c>
      <c r="E1015">
        <v>0.95066970586776733</v>
      </c>
      <c r="F1015">
        <v>0.1451365053653717</v>
      </c>
      <c r="G1015">
        <v>0.94866132736206055</v>
      </c>
      <c r="H1015">
        <v>1.500000071246177E-4</v>
      </c>
    </row>
    <row r="1016" spans="1:8" x14ac:dyDescent="0.25">
      <c r="A1016" t="s">
        <v>74</v>
      </c>
      <c r="B1016" t="s">
        <v>64</v>
      </c>
      <c r="C1016">
        <v>20</v>
      </c>
      <c r="D1016">
        <v>0.13681922852993011</v>
      </c>
      <c r="E1016">
        <v>0.95230317115783691</v>
      </c>
      <c r="F1016">
        <v>0.14401836693286896</v>
      </c>
      <c r="G1016">
        <v>0.94805890321731567</v>
      </c>
      <c r="H1016">
        <v>1.500000071246177E-4</v>
      </c>
    </row>
    <row r="1017" spans="1:8" x14ac:dyDescent="0.25">
      <c r="A1017" t="s">
        <v>74</v>
      </c>
      <c r="B1017" t="s">
        <v>64</v>
      </c>
      <c r="C1017">
        <v>21</v>
      </c>
      <c r="D1017">
        <v>0.13559287786483765</v>
      </c>
      <c r="E1017">
        <v>0.95132309198379517</v>
      </c>
      <c r="F1017">
        <v>0.13889391720294952</v>
      </c>
      <c r="G1017">
        <v>0.95053547620773315</v>
      </c>
      <c r="H1017">
        <v>1.500000071246177E-4</v>
      </c>
    </row>
    <row r="1018" spans="1:8" x14ac:dyDescent="0.25">
      <c r="A1018" t="s">
        <v>74</v>
      </c>
      <c r="B1018" t="s">
        <v>64</v>
      </c>
      <c r="C1018">
        <v>22</v>
      </c>
      <c r="D1018">
        <v>0.13536481559276581</v>
      </c>
      <c r="E1018">
        <v>0.95132309198379517</v>
      </c>
      <c r="F1018">
        <v>0.14480867981910706</v>
      </c>
      <c r="G1018">
        <v>0.94886213541030884</v>
      </c>
      <c r="H1018">
        <v>1.500000071246177E-4</v>
      </c>
    </row>
    <row r="1019" spans="1:8" x14ac:dyDescent="0.25">
      <c r="A1019" t="s">
        <v>74</v>
      </c>
      <c r="B1019" t="s">
        <v>64</v>
      </c>
      <c r="C1019">
        <v>23</v>
      </c>
      <c r="D1019">
        <v>0.13565519452095032</v>
      </c>
      <c r="E1019">
        <v>0.951976478099823</v>
      </c>
      <c r="F1019">
        <v>0.13830061256885529</v>
      </c>
      <c r="G1019">
        <v>0.95187413692474365</v>
      </c>
      <c r="H1019">
        <v>1.500000071246177E-4</v>
      </c>
    </row>
    <row r="1020" spans="1:8" x14ac:dyDescent="0.25">
      <c r="A1020" t="s">
        <v>74</v>
      </c>
      <c r="B1020" t="s">
        <v>64</v>
      </c>
      <c r="C1020">
        <v>24</v>
      </c>
      <c r="D1020">
        <v>0.13496868312358856</v>
      </c>
      <c r="E1020">
        <v>0.95295655727386475</v>
      </c>
      <c r="F1020">
        <v>0.13733915984630585</v>
      </c>
      <c r="G1020">
        <v>0.94986611604690552</v>
      </c>
      <c r="H1020">
        <v>9.9999997473787516E-5</v>
      </c>
    </row>
    <row r="1021" spans="1:8" x14ac:dyDescent="0.25">
      <c r="A1021" t="s">
        <v>74</v>
      </c>
      <c r="B1021" t="s">
        <v>64</v>
      </c>
      <c r="C1021">
        <v>25</v>
      </c>
      <c r="D1021">
        <v>0.13490945100784302</v>
      </c>
      <c r="E1021">
        <v>0.95295655727386475</v>
      </c>
      <c r="F1021">
        <v>0.14063887298107147</v>
      </c>
      <c r="G1021">
        <v>0.95107096433639526</v>
      </c>
      <c r="H1021">
        <v>9.9999997473787516E-5</v>
      </c>
    </row>
    <row r="1022" spans="1:8" x14ac:dyDescent="0.25">
      <c r="A1022" t="s">
        <v>74</v>
      </c>
      <c r="B1022" t="s">
        <v>64</v>
      </c>
      <c r="C1022">
        <v>26</v>
      </c>
      <c r="D1022">
        <v>0.134259894490242</v>
      </c>
      <c r="E1022">
        <v>0.95328325033187866</v>
      </c>
      <c r="F1022">
        <v>0.13844162225723267</v>
      </c>
      <c r="G1022">
        <v>0.95133870840072632</v>
      </c>
      <c r="H1022">
        <v>9.9999997473787516E-5</v>
      </c>
    </row>
    <row r="1023" spans="1:8" x14ac:dyDescent="0.25">
      <c r="A1023" t="s">
        <v>74</v>
      </c>
      <c r="B1023" t="s">
        <v>64</v>
      </c>
      <c r="C1023">
        <v>27</v>
      </c>
      <c r="D1023">
        <v>0.13432084023952484</v>
      </c>
      <c r="E1023">
        <v>0.95328325033187866</v>
      </c>
      <c r="F1023">
        <v>0.14009660482406616</v>
      </c>
      <c r="G1023">
        <v>0.95174026489257813</v>
      </c>
      <c r="H1023">
        <v>9.9999997473787516E-5</v>
      </c>
    </row>
    <row r="1024" spans="1:8" x14ac:dyDescent="0.25">
      <c r="A1024" t="s">
        <v>74</v>
      </c>
      <c r="B1024" t="s">
        <v>64</v>
      </c>
      <c r="C1024">
        <v>28</v>
      </c>
      <c r="D1024">
        <v>0.13406109809875488</v>
      </c>
      <c r="E1024">
        <v>0.95328325033187866</v>
      </c>
      <c r="F1024">
        <v>0.14034493267536163</v>
      </c>
      <c r="G1024">
        <v>0.95013386011123657</v>
      </c>
      <c r="H1024">
        <v>9.9999997473787516E-5</v>
      </c>
    </row>
    <row r="1025" spans="1:8" x14ac:dyDescent="0.25">
      <c r="A1025" t="s">
        <v>74</v>
      </c>
      <c r="B1025" t="s">
        <v>64</v>
      </c>
      <c r="C1025">
        <v>29</v>
      </c>
      <c r="D1025">
        <v>0.1349375993013382</v>
      </c>
      <c r="E1025">
        <v>0.95360994338989258</v>
      </c>
      <c r="F1025">
        <v>0.13779516518115997</v>
      </c>
      <c r="G1025">
        <v>0.95194107294082642</v>
      </c>
    </row>
    <row r="1026" spans="1:8" x14ac:dyDescent="0.25">
      <c r="A1026" t="s">
        <v>74</v>
      </c>
      <c r="B1026" t="s">
        <v>65</v>
      </c>
      <c r="C1026">
        <v>0</v>
      </c>
      <c r="D1026">
        <v>4.0925350189208984</v>
      </c>
      <c r="E1026">
        <v>0.48513558506965637</v>
      </c>
      <c r="F1026">
        <v>1.3333935737609863</v>
      </c>
      <c r="G1026">
        <v>0.62175369262695313</v>
      </c>
      <c r="H1026">
        <v>1.4999999664723873E-2</v>
      </c>
    </row>
    <row r="1027" spans="1:8" x14ac:dyDescent="0.25">
      <c r="A1027" t="s">
        <v>74</v>
      </c>
      <c r="B1027" t="s">
        <v>65</v>
      </c>
      <c r="C1027">
        <v>1</v>
      </c>
      <c r="D1027">
        <v>0.67437660694122314</v>
      </c>
      <c r="E1027">
        <v>0.75824892520904541</v>
      </c>
      <c r="F1027">
        <v>0.66658234596252441</v>
      </c>
      <c r="G1027">
        <v>0.76820617914199829</v>
      </c>
      <c r="H1027">
        <v>1.4999999664723873E-2</v>
      </c>
    </row>
    <row r="1028" spans="1:8" x14ac:dyDescent="0.25">
      <c r="A1028" t="s">
        <v>74</v>
      </c>
      <c r="B1028" t="s">
        <v>65</v>
      </c>
      <c r="C1028">
        <v>2</v>
      </c>
      <c r="D1028">
        <v>1.2351346015930176</v>
      </c>
      <c r="E1028">
        <v>0.59621036052703857</v>
      </c>
      <c r="F1028">
        <v>0.54670071601867676</v>
      </c>
      <c r="G1028">
        <v>0.80950468778610229</v>
      </c>
      <c r="H1028">
        <v>1.4999999664723873E-2</v>
      </c>
    </row>
    <row r="1029" spans="1:8" x14ac:dyDescent="0.25">
      <c r="A1029" t="s">
        <v>74</v>
      </c>
      <c r="B1029" t="s">
        <v>65</v>
      </c>
      <c r="C1029">
        <v>3</v>
      </c>
      <c r="D1029">
        <v>0.75959658622741699</v>
      </c>
      <c r="E1029">
        <v>0.76053577661514282</v>
      </c>
      <c r="F1029">
        <v>0.45027956366539001</v>
      </c>
      <c r="G1029">
        <v>0.84424364566802979</v>
      </c>
      <c r="H1029">
        <v>1.4999999664723873E-2</v>
      </c>
    </row>
    <row r="1030" spans="1:8" x14ac:dyDescent="0.25">
      <c r="A1030" t="s">
        <v>74</v>
      </c>
      <c r="B1030" t="s">
        <v>65</v>
      </c>
      <c r="C1030">
        <v>4</v>
      </c>
      <c r="D1030">
        <v>0.46924850344657898</v>
      </c>
      <c r="E1030">
        <v>0.8539692759513855</v>
      </c>
      <c r="F1030">
        <v>0.37964275479316711</v>
      </c>
      <c r="G1030">
        <v>0.86907631158828735</v>
      </c>
      <c r="H1030">
        <v>1.4999999664723873E-2</v>
      </c>
    </row>
    <row r="1031" spans="1:8" x14ac:dyDescent="0.25">
      <c r="A1031" t="s">
        <v>74</v>
      </c>
      <c r="B1031" t="s">
        <v>65</v>
      </c>
      <c r="C1031">
        <v>5</v>
      </c>
      <c r="D1031">
        <v>0.57367056608200073</v>
      </c>
      <c r="E1031">
        <v>0.79385823011398315</v>
      </c>
      <c r="F1031">
        <v>0.34324842691421509</v>
      </c>
      <c r="G1031">
        <v>0.88232934474945068</v>
      </c>
      <c r="H1031">
        <v>1.4999999664723873E-2</v>
      </c>
    </row>
    <row r="1032" spans="1:8" x14ac:dyDescent="0.25">
      <c r="A1032" t="s">
        <v>74</v>
      </c>
      <c r="B1032" t="s">
        <v>65</v>
      </c>
      <c r="C1032">
        <v>6</v>
      </c>
      <c r="D1032">
        <v>0.23715236783027649</v>
      </c>
      <c r="E1032">
        <v>0.92420774698257446</v>
      </c>
      <c r="F1032">
        <v>0.29725059866905212</v>
      </c>
      <c r="G1032">
        <v>0.89685410261154175</v>
      </c>
      <c r="H1032">
        <v>1.4999999664723873E-2</v>
      </c>
    </row>
    <row r="1033" spans="1:8" x14ac:dyDescent="0.25">
      <c r="A1033" t="s">
        <v>74</v>
      </c>
      <c r="B1033" t="s">
        <v>65</v>
      </c>
      <c r="C1033">
        <v>7</v>
      </c>
      <c r="D1033">
        <v>0.30918395519256592</v>
      </c>
      <c r="E1033">
        <v>0.90101271867752075</v>
      </c>
      <c r="F1033">
        <v>0.27041980624198914</v>
      </c>
      <c r="G1033">
        <v>0.90388220548629761</v>
      </c>
      <c r="H1033">
        <v>1.4999999664723873E-2</v>
      </c>
    </row>
    <row r="1034" spans="1:8" x14ac:dyDescent="0.25">
      <c r="A1034" t="s">
        <v>74</v>
      </c>
      <c r="B1034" t="s">
        <v>65</v>
      </c>
      <c r="C1034">
        <v>8</v>
      </c>
      <c r="D1034">
        <v>0.31144329905509949</v>
      </c>
      <c r="E1034">
        <v>0.88043123483657837</v>
      </c>
      <c r="F1034">
        <v>0.24582725763320923</v>
      </c>
      <c r="G1034">
        <v>0.9115796685218811</v>
      </c>
      <c r="H1034">
        <v>1.4999999664723873E-2</v>
      </c>
    </row>
    <row r="1035" spans="1:8" x14ac:dyDescent="0.25">
      <c r="A1035" t="s">
        <v>74</v>
      </c>
      <c r="B1035" t="s">
        <v>65</v>
      </c>
      <c r="C1035">
        <v>9</v>
      </c>
      <c r="D1035">
        <v>0.24088691174983978</v>
      </c>
      <c r="E1035">
        <v>0.91342699527740479</v>
      </c>
      <c r="F1035">
        <v>0.23052509129047394</v>
      </c>
      <c r="G1035">
        <v>0.92195451259613037</v>
      </c>
      <c r="H1035">
        <v>1.4999999664723873E-2</v>
      </c>
    </row>
    <row r="1036" spans="1:8" x14ac:dyDescent="0.25">
      <c r="A1036" t="s">
        <v>74</v>
      </c>
      <c r="B1036" t="s">
        <v>65</v>
      </c>
      <c r="C1036">
        <v>10</v>
      </c>
      <c r="D1036">
        <v>0.18234772980213165</v>
      </c>
      <c r="E1036">
        <v>0.93858218193054199</v>
      </c>
      <c r="F1036">
        <v>0.19717255234718323</v>
      </c>
      <c r="G1036">
        <v>0.93172693252563477</v>
      </c>
      <c r="H1036">
        <v>1.500000013038516E-3</v>
      </c>
    </row>
    <row r="1037" spans="1:8" x14ac:dyDescent="0.25">
      <c r="A1037" t="s">
        <v>74</v>
      </c>
      <c r="B1037" t="s">
        <v>65</v>
      </c>
      <c r="C1037">
        <v>11</v>
      </c>
      <c r="D1037">
        <v>0.14575548470020294</v>
      </c>
      <c r="E1037">
        <v>0.94838285446166992</v>
      </c>
      <c r="F1037">
        <v>0.16693960130214691</v>
      </c>
      <c r="G1037">
        <v>0.94062918424606323</v>
      </c>
      <c r="H1037">
        <v>1.500000013038516E-3</v>
      </c>
    </row>
    <row r="1038" spans="1:8" x14ac:dyDescent="0.25">
      <c r="A1038" t="s">
        <v>74</v>
      </c>
      <c r="B1038" t="s">
        <v>65</v>
      </c>
      <c r="C1038">
        <v>12</v>
      </c>
      <c r="D1038">
        <v>0.13577070832252502</v>
      </c>
      <c r="E1038">
        <v>0.9500163197517395</v>
      </c>
      <c r="F1038">
        <v>0.15845219790935516</v>
      </c>
      <c r="G1038">
        <v>0.9446452260017395</v>
      </c>
      <c r="H1038">
        <v>1.500000013038516E-3</v>
      </c>
    </row>
    <row r="1039" spans="1:8" x14ac:dyDescent="0.25">
      <c r="A1039" t="s">
        <v>74</v>
      </c>
      <c r="B1039" t="s">
        <v>65</v>
      </c>
      <c r="C1039">
        <v>13</v>
      </c>
      <c r="D1039">
        <v>0.13271130621433258</v>
      </c>
      <c r="E1039">
        <v>0.95328325033187866</v>
      </c>
      <c r="F1039">
        <v>0.15502215921878815</v>
      </c>
      <c r="G1039">
        <v>0.94457828998565674</v>
      </c>
      <c r="H1039">
        <v>1.500000013038516E-3</v>
      </c>
    </row>
    <row r="1040" spans="1:8" x14ac:dyDescent="0.25">
      <c r="A1040" t="s">
        <v>74</v>
      </c>
      <c r="B1040" t="s">
        <v>65</v>
      </c>
      <c r="C1040">
        <v>14</v>
      </c>
      <c r="D1040">
        <v>0.13675676286220551</v>
      </c>
      <c r="E1040">
        <v>0.95295655727386475</v>
      </c>
      <c r="F1040">
        <v>0.14909906685352325</v>
      </c>
      <c r="G1040">
        <v>0.94598394632339478</v>
      </c>
      <c r="H1040">
        <v>1.500000013038516E-3</v>
      </c>
    </row>
    <row r="1041" spans="1:8" x14ac:dyDescent="0.25">
      <c r="A1041" t="s">
        <v>74</v>
      </c>
      <c r="B1041" t="s">
        <v>65</v>
      </c>
      <c r="C1041">
        <v>15</v>
      </c>
      <c r="D1041">
        <v>0.13434651494026184</v>
      </c>
      <c r="E1041">
        <v>0.951976478099823</v>
      </c>
      <c r="F1041">
        <v>0.14890025556087494</v>
      </c>
      <c r="G1041">
        <v>0.94792503118515015</v>
      </c>
      <c r="H1041">
        <v>1.500000013038516E-3</v>
      </c>
    </row>
    <row r="1042" spans="1:8" x14ac:dyDescent="0.25">
      <c r="A1042" t="s">
        <v>74</v>
      </c>
      <c r="B1042" t="s">
        <v>65</v>
      </c>
      <c r="C1042">
        <v>16</v>
      </c>
      <c r="D1042">
        <v>0.12550647556781769</v>
      </c>
      <c r="E1042">
        <v>0.95459002256393433</v>
      </c>
      <c r="F1042">
        <v>0.14546357095241547</v>
      </c>
      <c r="G1042">
        <v>0.94899600744247437</v>
      </c>
      <c r="H1042">
        <v>1.500000013038516E-3</v>
      </c>
    </row>
    <row r="1043" spans="1:8" x14ac:dyDescent="0.25">
      <c r="A1043" t="s">
        <v>74</v>
      </c>
      <c r="B1043" t="s">
        <v>65</v>
      </c>
      <c r="C1043">
        <v>17</v>
      </c>
      <c r="D1043">
        <v>0.12042275071144104</v>
      </c>
      <c r="E1043">
        <v>0.95818358659744263</v>
      </c>
      <c r="F1043">
        <v>0.14199410378932953</v>
      </c>
      <c r="G1043">
        <v>0.95020079612731934</v>
      </c>
      <c r="H1043">
        <v>1.500000013038516E-3</v>
      </c>
    </row>
    <row r="1044" spans="1:8" x14ac:dyDescent="0.25">
      <c r="A1044" t="s">
        <v>74</v>
      </c>
      <c r="B1044" t="s">
        <v>65</v>
      </c>
      <c r="C1044">
        <v>18</v>
      </c>
      <c r="D1044">
        <v>0.13073596358299255</v>
      </c>
      <c r="E1044">
        <v>0.95687681436538696</v>
      </c>
      <c r="F1044">
        <v>0.14254087209701538</v>
      </c>
      <c r="G1044">
        <v>0.94933062791824341</v>
      </c>
      <c r="H1044">
        <v>1.500000013038516E-3</v>
      </c>
    </row>
    <row r="1045" spans="1:8" x14ac:dyDescent="0.25">
      <c r="A1045" t="s">
        <v>74</v>
      </c>
      <c r="B1045" t="s">
        <v>65</v>
      </c>
      <c r="C1045">
        <v>19</v>
      </c>
      <c r="D1045">
        <v>0.14254054427146912</v>
      </c>
      <c r="E1045">
        <v>0.95328325033187866</v>
      </c>
      <c r="F1045">
        <v>0.13735572993755341</v>
      </c>
      <c r="G1045">
        <v>0.95254349708557129</v>
      </c>
      <c r="H1045">
        <v>1.500000013038516E-3</v>
      </c>
    </row>
    <row r="1046" spans="1:8" x14ac:dyDescent="0.25">
      <c r="A1046" t="s">
        <v>74</v>
      </c>
      <c r="B1046" t="s">
        <v>65</v>
      </c>
      <c r="C1046">
        <v>20</v>
      </c>
      <c r="D1046">
        <v>0.12086863070726395</v>
      </c>
      <c r="E1046">
        <v>0.95720350742340088</v>
      </c>
      <c r="F1046">
        <v>0.14070683717727661</v>
      </c>
      <c r="G1046">
        <v>0.95040160417556763</v>
      </c>
      <c r="H1046">
        <v>1.500000013038516E-3</v>
      </c>
    </row>
    <row r="1047" spans="1:8" x14ac:dyDescent="0.25">
      <c r="A1047" t="s">
        <v>74</v>
      </c>
      <c r="B1047" t="s">
        <v>65</v>
      </c>
      <c r="C1047">
        <v>21</v>
      </c>
      <c r="D1047">
        <v>0.12092356383800507</v>
      </c>
      <c r="E1047">
        <v>0.95949035882949829</v>
      </c>
      <c r="F1047">
        <v>0.13676877319812775</v>
      </c>
      <c r="G1047">
        <v>0.95214188098907471</v>
      </c>
      <c r="H1047">
        <v>1.500000071246177E-4</v>
      </c>
    </row>
    <row r="1048" spans="1:8" x14ac:dyDescent="0.25">
      <c r="A1048" t="s">
        <v>74</v>
      </c>
      <c r="B1048" t="s">
        <v>65</v>
      </c>
      <c r="C1048">
        <v>22</v>
      </c>
      <c r="D1048">
        <v>0.11661529541015625</v>
      </c>
      <c r="E1048">
        <v>0.96014374494552612</v>
      </c>
      <c r="F1048">
        <v>0.13152030110359192</v>
      </c>
      <c r="G1048">
        <v>0.95321285724639893</v>
      </c>
      <c r="H1048">
        <v>1.500000071246177E-4</v>
      </c>
    </row>
    <row r="1049" spans="1:8" x14ac:dyDescent="0.25">
      <c r="A1049" t="s">
        <v>74</v>
      </c>
      <c r="B1049" t="s">
        <v>65</v>
      </c>
      <c r="C1049">
        <v>23</v>
      </c>
      <c r="D1049">
        <v>0.11561793833971024</v>
      </c>
      <c r="E1049">
        <v>0.95916366577148438</v>
      </c>
      <c r="F1049">
        <v>0.12896588444709778</v>
      </c>
      <c r="G1049">
        <v>0.95502007007598877</v>
      </c>
      <c r="H1049">
        <v>1.500000071246177E-4</v>
      </c>
    </row>
    <row r="1050" spans="1:8" x14ac:dyDescent="0.25">
      <c r="A1050" t="s">
        <v>74</v>
      </c>
      <c r="B1050" t="s">
        <v>65</v>
      </c>
      <c r="C1050">
        <v>24</v>
      </c>
      <c r="D1050">
        <v>0.11461053043603897</v>
      </c>
      <c r="E1050">
        <v>0.95916366577148438</v>
      </c>
      <c r="F1050">
        <v>0.13022297620773315</v>
      </c>
      <c r="G1050">
        <v>0.95301204919815063</v>
      </c>
      <c r="H1050">
        <v>1.500000071246177E-4</v>
      </c>
    </row>
    <row r="1051" spans="1:8" x14ac:dyDescent="0.25">
      <c r="A1051" t="s">
        <v>74</v>
      </c>
      <c r="B1051" t="s">
        <v>65</v>
      </c>
      <c r="C1051">
        <v>25</v>
      </c>
      <c r="D1051">
        <v>0.11655870825052261</v>
      </c>
      <c r="E1051">
        <v>0.95949035882949829</v>
      </c>
      <c r="F1051">
        <v>0.12914222478866577</v>
      </c>
      <c r="G1051">
        <v>0.95435070991516113</v>
      </c>
      <c r="H1051">
        <v>1.500000071246177E-4</v>
      </c>
    </row>
    <row r="1052" spans="1:8" x14ac:dyDescent="0.25">
      <c r="A1052" t="s">
        <v>74</v>
      </c>
      <c r="B1052" t="s">
        <v>65</v>
      </c>
      <c r="C1052">
        <v>26</v>
      </c>
      <c r="D1052">
        <v>0.11422310024499893</v>
      </c>
      <c r="E1052">
        <v>0.95949035882949829</v>
      </c>
      <c r="F1052">
        <v>0.126591756939888</v>
      </c>
      <c r="G1052">
        <v>0.9551539421081543</v>
      </c>
      <c r="H1052">
        <v>9.9999997473787516E-5</v>
      </c>
    </row>
    <row r="1053" spans="1:8" x14ac:dyDescent="0.25">
      <c r="A1053" t="s">
        <v>74</v>
      </c>
      <c r="B1053" t="s">
        <v>65</v>
      </c>
      <c r="C1053">
        <v>27</v>
      </c>
      <c r="D1053">
        <v>0.11417593061923981</v>
      </c>
      <c r="E1053">
        <v>0.96079713106155396</v>
      </c>
      <c r="F1053">
        <v>0.12467801570892334</v>
      </c>
      <c r="G1053">
        <v>0.95461845397949219</v>
      </c>
      <c r="H1053">
        <v>9.9999997473787516E-5</v>
      </c>
    </row>
    <row r="1054" spans="1:8" x14ac:dyDescent="0.25">
      <c r="A1054" t="s">
        <v>74</v>
      </c>
      <c r="B1054" t="s">
        <v>65</v>
      </c>
      <c r="C1054">
        <v>28</v>
      </c>
      <c r="D1054">
        <v>0.11406367272138596</v>
      </c>
      <c r="E1054">
        <v>0.96014374494552612</v>
      </c>
      <c r="F1054">
        <v>0.12734028697013855</v>
      </c>
      <c r="G1054">
        <v>0.95542168617248535</v>
      </c>
      <c r="H1054">
        <v>9.9999997473787516E-5</v>
      </c>
    </row>
    <row r="1055" spans="1:8" x14ac:dyDescent="0.25">
      <c r="A1055" t="s">
        <v>74</v>
      </c>
      <c r="B1055" t="s">
        <v>65</v>
      </c>
      <c r="C1055">
        <v>29</v>
      </c>
      <c r="D1055">
        <v>0.1143772229552269</v>
      </c>
      <c r="E1055">
        <v>0.95949035882949829</v>
      </c>
      <c r="F1055">
        <v>0.12711352109909058</v>
      </c>
      <c r="G1055">
        <v>0.95421683788299561</v>
      </c>
    </row>
    <row r="1056" spans="1:8" x14ac:dyDescent="0.25">
      <c r="A1056" t="s">
        <v>74</v>
      </c>
      <c r="B1056" t="s">
        <v>66</v>
      </c>
      <c r="C1056">
        <v>0</v>
      </c>
      <c r="D1056">
        <v>1.319237232208252</v>
      </c>
      <c r="E1056">
        <v>0.64521396160125732</v>
      </c>
      <c r="F1056">
        <v>1.0296603441238403</v>
      </c>
      <c r="G1056">
        <v>0.67965191602706909</v>
      </c>
      <c r="H1056">
        <v>1.4999999664723873E-2</v>
      </c>
    </row>
    <row r="1057" spans="1:8" x14ac:dyDescent="0.25">
      <c r="A1057" t="s">
        <v>74</v>
      </c>
      <c r="B1057" t="s">
        <v>66</v>
      </c>
      <c r="C1057">
        <v>1</v>
      </c>
      <c r="D1057">
        <v>1.3139951229095459</v>
      </c>
      <c r="E1057">
        <v>0.57497549057006836</v>
      </c>
      <c r="F1057">
        <v>0.57216781377792358</v>
      </c>
      <c r="G1057">
        <v>0.80662649869918823</v>
      </c>
      <c r="H1057">
        <v>1.4999999664723873E-2</v>
      </c>
    </row>
    <row r="1058" spans="1:8" x14ac:dyDescent="0.25">
      <c r="A1058" t="s">
        <v>74</v>
      </c>
      <c r="B1058" t="s">
        <v>66</v>
      </c>
      <c r="C1058">
        <v>2</v>
      </c>
      <c r="D1058">
        <v>0.77190303802490234</v>
      </c>
      <c r="E1058">
        <v>0.79647171497344971</v>
      </c>
      <c r="F1058">
        <v>0.44773626327514648</v>
      </c>
      <c r="G1058">
        <v>0.84444445371627808</v>
      </c>
      <c r="H1058">
        <v>1.4999999664723873E-2</v>
      </c>
    </row>
    <row r="1059" spans="1:8" x14ac:dyDescent="0.25">
      <c r="A1059" t="s">
        <v>74</v>
      </c>
      <c r="B1059" t="s">
        <v>66</v>
      </c>
      <c r="C1059">
        <v>3</v>
      </c>
      <c r="D1059">
        <v>0.80575191974639893</v>
      </c>
      <c r="E1059">
        <v>0.77621692419052124</v>
      </c>
      <c r="F1059">
        <v>0.36066135764122009</v>
      </c>
      <c r="G1059">
        <v>0.87797856330871582</v>
      </c>
      <c r="H1059">
        <v>1.4999999664723873E-2</v>
      </c>
    </row>
    <row r="1060" spans="1:8" x14ac:dyDescent="0.25">
      <c r="A1060" t="s">
        <v>74</v>
      </c>
      <c r="B1060" t="s">
        <v>66</v>
      </c>
      <c r="C1060">
        <v>4</v>
      </c>
      <c r="D1060">
        <v>0.35699388384819031</v>
      </c>
      <c r="E1060">
        <v>0.88533157110214233</v>
      </c>
      <c r="F1060">
        <v>0.33652013540267944</v>
      </c>
      <c r="G1060">
        <v>0.88293170928955078</v>
      </c>
      <c r="H1060">
        <v>1.4999999664723873E-2</v>
      </c>
    </row>
    <row r="1061" spans="1:8" x14ac:dyDescent="0.25">
      <c r="A1061" t="s">
        <v>74</v>
      </c>
      <c r="B1061" t="s">
        <v>66</v>
      </c>
      <c r="C1061">
        <v>5</v>
      </c>
      <c r="D1061">
        <v>0.45041757822036743</v>
      </c>
      <c r="E1061">
        <v>0.86899703741073608</v>
      </c>
      <c r="F1061">
        <v>0.28819215297698975</v>
      </c>
      <c r="G1061">
        <v>0.90073627233505249</v>
      </c>
      <c r="H1061">
        <v>1.4999999664723873E-2</v>
      </c>
    </row>
    <row r="1062" spans="1:8" x14ac:dyDescent="0.25">
      <c r="A1062" t="s">
        <v>74</v>
      </c>
      <c r="B1062" t="s">
        <v>66</v>
      </c>
      <c r="C1062">
        <v>6</v>
      </c>
      <c r="D1062">
        <v>0.29592695832252502</v>
      </c>
      <c r="E1062">
        <v>0.88990527391433716</v>
      </c>
      <c r="F1062">
        <v>0.27125748991966248</v>
      </c>
      <c r="G1062">
        <v>0.9061579704284668</v>
      </c>
      <c r="H1062">
        <v>1.4999999664723873E-2</v>
      </c>
    </row>
    <row r="1063" spans="1:8" x14ac:dyDescent="0.25">
      <c r="A1063" t="s">
        <v>74</v>
      </c>
      <c r="B1063" t="s">
        <v>66</v>
      </c>
      <c r="C1063">
        <v>7</v>
      </c>
      <c r="D1063">
        <v>0.52355921268463135</v>
      </c>
      <c r="E1063">
        <v>0.87226396799087524</v>
      </c>
      <c r="F1063">
        <v>0.24189572036266327</v>
      </c>
      <c r="G1063">
        <v>0.91680055856704712</v>
      </c>
      <c r="H1063">
        <v>1.4999999664723873E-2</v>
      </c>
    </row>
    <row r="1064" spans="1:8" x14ac:dyDescent="0.25">
      <c r="A1064" t="s">
        <v>74</v>
      </c>
      <c r="B1064" t="s">
        <v>66</v>
      </c>
      <c r="C1064">
        <v>8</v>
      </c>
      <c r="D1064">
        <v>0.24103270471096039</v>
      </c>
      <c r="E1064">
        <v>0.91114014387130737</v>
      </c>
      <c r="F1064">
        <v>0.22662115097045898</v>
      </c>
      <c r="G1064">
        <v>0.92202144861221313</v>
      </c>
      <c r="H1064">
        <v>1.4999999664723873E-2</v>
      </c>
    </row>
    <row r="1065" spans="1:8" x14ac:dyDescent="0.25">
      <c r="A1065" t="s">
        <v>74</v>
      </c>
      <c r="B1065" t="s">
        <v>66</v>
      </c>
      <c r="C1065">
        <v>9</v>
      </c>
      <c r="D1065">
        <v>0.46366512775421143</v>
      </c>
      <c r="E1065">
        <v>0.84122836589813232</v>
      </c>
      <c r="F1065">
        <v>0.21668656170368195</v>
      </c>
      <c r="G1065">
        <v>0.92336010932922363</v>
      </c>
      <c r="H1065">
        <v>1.4999999664723873E-2</v>
      </c>
    </row>
    <row r="1066" spans="1:8" x14ac:dyDescent="0.25">
      <c r="A1066" t="s">
        <v>74</v>
      </c>
      <c r="B1066" t="s">
        <v>66</v>
      </c>
      <c r="C1066">
        <v>10</v>
      </c>
      <c r="D1066">
        <v>0.36063620448112488</v>
      </c>
      <c r="E1066">
        <v>0.90101271867752075</v>
      </c>
      <c r="F1066">
        <v>0.20022197067737579</v>
      </c>
      <c r="G1066">
        <v>0.9281124472618103</v>
      </c>
      <c r="H1066">
        <v>1.4999999664723873E-2</v>
      </c>
    </row>
    <row r="1067" spans="1:8" x14ac:dyDescent="0.25">
      <c r="A1067" t="s">
        <v>74</v>
      </c>
      <c r="B1067" t="s">
        <v>66</v>
      </c>
      <c r="C1067">
        <v>11</v>
      </c>
      <c r="D1067">
        <v>0.35416871309280396</v>
      </c>
      <c r="E1067">
        <v>0.88990527391433716</v>
      </c>
      <c r="F1067">
        <v>0.19183158874511719</v>
      </c>
      <c r="G1067">
        <v>0.93340027332305908</v>
      </c>
      <c r="H1067">
        <v>1.4999999664723873E-2</v>
      </c>
    </row>
    <row r="1068" spans="1:8" x14ac:dyDescent="0.25">
      <c r="A1068" t="s">
        <v>74</v>
      </c>
      <c r="B1068" t="s">
        <v>66</v>
      </c>
      <c r="C1068">
        <v>12</v>
      </c>
      <c r="D1068">
        <v>0.16588416695594788</v>
      </c>
      <c r="E1068">
        <v>0.94119566679000854</v>
      </c>
      <c r="F1068">
        <v>0.16479639708995819</v>
      </c>
      <c r="G1068">
        <v>0.94297188520431519</v>
      </c>
      <c r="H1068">
        <v>1.500000013038516E-3</v>
      </c>
    </row>
    <row r="1069" spans="1:8" x14ac:dyDescent="0.25">
      <c r="A1069" t="s">
        <v>74</v>
      </c>
      <c r="B1069" t="s">
        <v>66</v>
      </c>
      <c r="C1069">
        <v>13</v>
      </c>
      <c r="D1069">
        <v>0.15509527921676636</v>
      </c>
      <c r="E1069">
        <v>0.94772952795028687</v>
      </c>
      <c r="F1069">
        <v>0.13927619159221649</v>
      </c>
      <c r="G1069">
        <v>0.95093709230422974</v>
      </c>
      <c r="H1069">
        <v>1.500000013038516E-3</v>
      </c>
    </row>
    <row r="1070" spans="1:8" x14ac:dyDescent="0.25">
      <c r="A1070" t="s">
        <v>74</v>
      </c>
      <c r="B1070" t="s">
        <v>66</v>
      </c>
      <c r="C1070">
        <v>14</v>
      </c>
      <c r="D1070">
        <v>0.15192900598049164</v>
      </c>
      <c r="E1070">
        <v>0.94870954751968384</v>
      </c>
      <c r="F1070">
        <v>0.13078756630420685</v>
      </c>
      <c r="G1070">
        <v>0.95174026489257813</v>
      </c>
      <c r="H1070">
        <v>1.500000013038516E-3</v>
      </c>
    </row>
    <row r="1071" spans="1:8" x14ac:dyDescent="0.25">
      <c r="A1071" t="s">
        <v>74</v>
      </c>
      <c r="B1071" t="s">
        <v>66</v>
      </c>
      <c r="C1071">
        <v>15</v>
      </c>
      <c r="D1071">
        <v>0.14599242806434631</v>
      </c>
      <c r="E1071">
        <v>0.9500163197517395</v>
      </c>
      <c r="F1071">
        <v>0.12370575219392776</v>
      </c>
      <c r="G1071">
        <v>0.95502007007598877</v>
      </c>
      <c r="H1071">
        <v>1.500000013038516E-3</v>
      </c>
    </row>
    <row r="1072" spans="1:8" x14ac:dyDescent="0.25">
      <c r="A1072" t="s">
        <v>74</v>
      </c>
      <c r="B1072" t="s">
        <v>66</v>
      </c>
      <c r="C1072">
        <v>16</v>
      </c>
      <c r="D1072">
        <v>0.15053687989711761</v>
      </c>
      <c r="E1072">
        <v>0.94740283489227295</v>
      </c>
      <c r="F1072">
        <v>0.12442583590745926</v>
      </c>
      <c r="G1072">
        <v>0.95595717430114746</v>
      </c>
      <c r="H1072">
        <v>1.500000013038516E-3</v>
      </c>
    </row>
    <row r="1073" spans="1:8" x14ac:dyDescent="0.25">
      <c r="A1073" t="s">
        <v>74</v>
      </c>
      <c r="B1073" t="s">
        <v>66</v>
      </c>
      <c r="C1073">
        <v>17</v>
      </c>
      <c r="D1073">
        <v>0.15447673201560974</v>
      </c>
      <c r="E1073">
        <v>0.94576936960220337</v>
      </c>
      <c r="F1073">
        <v>0.12018632888793945</v>
      </c>
      <c r="G1073">
        <v>0.9572288990020752</v>
      </c>
      <c r="H1073">
        <v>1.500000013038516E-3</v>
      </c>
    </row>
    <row r="1074" spans="1:8" x14ac:dyDescent="0.25">
      <c r="A1074" t="s">
        <v>74</v>
      </c>
      <c r="B1074" t="s">
        <v>66</v>
      </c>
      <c r="C1074">
        <v>18</v>
      </c>
      <c r="D1074">
        <v>0.15250056982040405</v>
      </c>
      <c r="E1074">
        <v>0.94870954751968384</v>
      </c>
      <c r="F1074">
        <v>0.11946114897727966</v>
      </c>
      <c r="G1074">
        <v>0.95763051509857178</v>
      </c>
      <c r="H1074">
        <v>1.500000013038516E-3</v>
      </c>
    </row>
    <row r="1075" spans="1:8" x14ac:dyDescent="0.25">
      <c r="A1075" t="s">
        <v>74</v>
      </c>
      <c r="B1075" t="s">
        <v>66</v>
      </c>
      <c r="C1075">
        <v>19</v>
      </c>
      <c r="D1075">
        <v>0.14050273597240448</v>
      </c>
      <c r="E1075">
        <v>0.95230317115783691</v>
      </c>
      <c r="F1075">
        <v>0.12173759192228317</v>
      </c>
      <c r="G1075">
        <v>0.95642572641372681</v>
      </c>
      <c r="H1075">
        <v>1.500000071246177E-4</v>
      </c>
    </row>
    <row r="1076" spans="1:8" x14ac:dyDescent="0.25">
      <c r="A1076" t="s">
        <v>74</v>
      </c>
      <c r="B1076" t="s">
        <v>66</v>
      </c>
      <c r="C1076">
        <v>20</v>
      </c>
      <c r="D1076">
        <v>0.14105314016342163</v>
      </c>
      <c r="E1076">
        <v>0.95034301280975342</v>
      </c>
      <c r="F1076">
        <v>0.11224932968616486</v>
      </c>
      <c r="G1076">
        <v>0.95990628004074097</v>
      </c>
      <c r="H1076">
        <v>1.500000071246177E-4</v>
      </c>
    </row>
    <row r="1077" spans="1:8" x14ac:dyDescent="0.25">
      <c r="A1077" t="s">
        <v>74</v>
      </c>
      <c r="B1077" t="s">
        <v>66</v>
      </c>
      <c r="C1077">
        <v>21</v>
      </c>
      <c r="D1077">
        <v>0.14052115380764008</v>
      </c>
      <c r="E1077">
        <v>0.951976478099823</v>
      </c>
      <c r="F1077">
        <v>0.11332720518112183</v>
      </c>
      <c r="G1077">
        <v>0.95850068330764771</v>
      </c>
      <c r="H1077">
        <v>1.500000071246177E-4</v>
      </c>
    </row>
    <row r="1078" spans="1:8" x14ac:dyDescent="0.25">
      <c r="A1078" t="s">
        <v>74</v>
      </c>
      <c r="B1078" t="s">
        <v>66</v>
      </c>
      <c r="C1078">
        <v>22</v>
      </c>
      <c r="D1078">
        <v>0.14007662236690521</v>
      </c>
      <c r="E1078">
        <v>0.95099639892578125</v>
      </c>
      <c r="F1078">
        <v>0.11082138866186142</v>
      </c>
      <c r="G1078">
        <v>0.95957159996032715</v>
      </c>
      <c r="H1078">
        <v>1.500000071246177E-4</v>
      </c>
    </row>
    <row r="1079" spans="1:8" x14ac:dyDescent="0.25">
      <c r="A1079" t="s">
        <v>74</v>
      </c>
      <c r="B1079" t="s">
        <v>66</v>
      </c>
      <c r="C1079">
        <v>23</v>
      </c>
      <c r="D1079">
        <v>0.14015758037567139</v>
      </c>
      <c r="E1079">
        <v>0.95230317115783691</v>
      </c>
      <c r="F1079">
        <v>0.11249583214521408</v>
      </c>
      <c r="G1079">
        <v>0.96070951223373413</v>
      </c>
      <c r="H1079">
        <v>9.9999997473787516E-5</v>
      </c>
    </row>
    <row r="1080" spans="1:8" x14ac:dyDescent="0.25">
      <c r="A1080" t="s">
        <v>74</v>
      </c>
      <c r="B1080" t="s">
        <v>66</v>
      </c>
      <c r="C1080">
        <v>24</v>
      </c>
      <c r="D1080">
        <v>0.1399812251329422</v>
      </c>
      <c r="E1080">
        <v>0.951976478099823</v>
      </c>
      <c r="F1080">
        <v>0.11401380598545074</v>
      </c>
      <c r="G1080">
        <v>0.95816600322723389</v>
      </c>
      <c r="H1080">
        <v>9.9999997473787516E-5</v>
      </c>
    </row>
    <row r="1081" spans="1:8" x14ac:dyDescent="0.25">
      <c r="A1081" t="s">
        <v>74</v>
      </c>
      <c r="B1081" t="s">
        <v>66</v>
      </c>
      <c r="C1081">
        <v>25</v>
      </c>
      <c r="D1081">
        <v>0.14032869040966034</v>
      </c>
      <c r="E1081">
        <v>0.951976478099823</v>
      </c>
      <c r="F1081">
        <v>0.11046250909566879</v>
      </c>
      <c r="G1081">
        <v>0.96010708808898926</v>
      </c>
      <c r="H1081">
        <v>9.9999997473787516E-5</v>
      </c>
    </row>
    <row r="1082" spans="1:8" x14ac:dyDescent="0.25">
      <c r="A1082" t="s">
        <v>74</v>
      </c>
      <c r="B1082" t="s">
        <v>66</v>
      </c>
      <c r="C1082">
        <v>26</v>
      </c>
      <c r="D1082">
        <v>0.14036814868450165</v>
      </c>
      <c r="E1082">
        <v>0.95099639892578125</v>
      </c>
      <c r="F1082">
        <v>0.11193700134754181</v>
      </c>
      <c r="G1082">
        <v>0.95997321605682373</v>
      </c>
      <c r="H1082">
        <v>9.9999997473787516E-5</v>
      </c>
    </row>
    <row r="1083" spans="1:8" x14ac:dyDescent="0.25">
      <c r="A1083" t="s">
        <v>74</v>
      </c>
      <c r="B1083" t="s">
        <v>66</v>
      </c>
      <c r="C1083">
        <v>27</v>
      </c>
      <c r="D1083">
        <v>0.14008171856403351</v>
      </c>
      <c r="E1083">
        <v>0.95230317115783691</v>
      </c>
      <c r="F1083">
        <v>0.11006160825490952</v>
      </c>
      <c r="G1083">
        <v>0.95977240800857544</v>
      </c>
      <c r="H1083">
        <v>9.9999997473787516E-5</v>
      </c>
    </row>
    <row r="1084" spans="1:8" x14ac:dyDescent="0.25">
      <c r="A1084" t="s">
        <v>74</v>
      </c>
      <c r="B1084" t="s">
        <v>66</v>
      </c>
      <c r="C1084">
        <v>28</v>
      </c>
      <c r="D1084">
        <v>0.1400042325258255</v>
      </c>
      <c r="E1084">
        <v>0.95230317115783691</v>
      </c>
      <c r="F1084">
        <v>0.10608351230621338</v>
      </c>
      <c r="G1084">
        <v>0.96151274442672729</v>
      </c>
      <c r="H1084">
        <v>9.9999997473787516E-5</v>
      </c>
    </row>
    <row r="1085" spans="1:8" x14ac:dyDescent="0.25">
      <c r="A1085" t="s">
        <v>74</v>
      </c>
      <c r="B1085" t="s">
        <v>66</v>
      </c>
      <c r="C1085">
        <v>29</v>
      </c>
      <c r="D1085">
        <v>0.1401878297328949</v>
      </c>
      <c r="E1085">
        <v>0.95164978504180908</v>
      </c>
      <c r="F1085">
        <v>0.11014848202466965</v>
      </c>
      <c r="G1085">
        <v>0.96017402410507202</v>
      </c>
    </row>
    <row r="1086" spans="1:8" x14ac:dyDescent="0.25">
      <c r="A1086" t="s">
        <v>74</v>
      </c>
      <c r="B1086" t="s">
        <v>67</v>
      </c>
      <c r="C1086">
        <v>0</v>
      </c>
      <c r="D1086">
        <v>2.8980755805969238</v>
      </c>
      <c r="E1086">
        <v>0.48970925807952881</v>
      </c>
      <c r="F1086">
        <v>1.1785833835601807</v>
      </c>
      <c r="G1086">
        <v>0.63219547271728516</v>
      </c>
      <c r="H1086">
        <v>1.4999999664723873E-2</v>
      </c>
    </row>
    <row r="1087" spans="1:8" x14ac:dyDescent="0.25">
      <c r="A1087" t="s">
        <v>74</v>
      </c>
      <c r="B1087" t="s">
        <v>67</v>
      </c>
      <c r="C1087">
        <v>1</v>
      </c>
      <c r="D1087">
        <v>0.84563666582107544</v>
      </c>
      <c r="E1087">
        <v>0.7696831226348877</v>
      </c>
      <c r="F1087">
        <v>0.62118315696716309</v>
      </c>
      <c r="G1087">
        <v>0.77998661994934082</v>
      </c>
      <c r="H1087">
        <v>1.4999999664723873E-2</v>
      </c>
    </row>
    <row r="1088" spans="1:8" x14ac:dyDescent="0.25">
      <c r="A1088" t="s">
        <v>74</v>
      </c>
      <c r="B1088" t="s">
        <v>67</v>
      </c>
      <c r="C1088">
        <v>2</v>
      </c>
      <c r="D1088">
        <v>0.85884445905685425</v>
      </c>
      <c r="E1088">
        <v>0.70728522539138794</v>
      </c>
      <c r="F1088">
        <v>0.49610990285873413</v>
      </c>
      <c r="G1088">
        <v>0.82295852899551392</v>
      </c>
      <c r="H1088">
        <v>1.4999999664723873E-2</v>
      </c>
    </row>
    <row r="1089" spans="1:8" x14ac:dyDescent="0.25">
      <c r="A1089" t="s">
        <v>74</v>
      </c>
      <c r="B1089" t="s">
        <v>67</v>
      </c>
      <c r="C1089">
        <v>3</v>
      </c>
      <c r="D1089">
        <v>0.47677823901176453</v>
      </c>
      <c r="E1089">
        <v>0.8330610990524292</v>
      </c>
      <c r="F1089">
        <v>0.41983112692832947</v>
      </c>
      <c r="G1089">
        <v>0.85200804471969604</v>
      </c>
      <c r="H1089">
        <v>1.4999999664723873E-2</v>
      </c>
    </row>
    <row r="1090" spans="1:8" x14ac:dyDescent="0.25">
      <c r="A1090" t="s">
        <v>74</v>
      </c>
      <c r="B1090" t="s">
        <v>67</v>
      </c>
      <c r="C1090">
        <v>4</v>
      </c>
      <c r="D1090">
        <v>0.44652163982391357</v>
      </c>
      <c r="E1090">
        <v>0.85984975099563599</v>
      </c>
      <c r="F1090">
        <v>0.36799982190132141</v>
      </c>
      <c r="G1090">
        <v>0.87449800968170166</v>
      </c>
      <c r="H1090">
        <v>1.4999999664723873E-2</v>
      </c>
    </row>
    <row r="1091" spans="1:8" x14ac:dyDescent="0.25">
      <c r="A1091" t="s">
        <v>74</v>
      </c>
      <c r="B1091" t="s">
        <v>67</v>
      </c>
      <c r="C1091">
        <v>5</v>
      </c>
      <c r="D1091">
        <v>0.44512513279914856</v>
      </c>
      <c r="E1091">
        <v>0.86540347337722778</v>
      </c>
      <c r="F1091">
        <v>0.33028605580329895</v>
      </c>
      <c r="G1091">
        <v>0.88373494148254395</v>
      </c>
      <c r="H1091">
        <v>1.4999999664723873E-2</v>
      </c>
    </row>
    <row r="1092" spans="1:8" x14ac:dyDescent="0.25">
      <c r="A1092" t="s">
        <v>74</v>
      </c>
      <c r="B1092" t="s">
        <v>67</v>
      </c>
      <c r="C1092">
        <v>6</v>
      </c>
      <c r="D1092">
        <v>0.50201088190078735</v>
      </c>
      <c r="E1092">
        <v>0.84351521730422974</v>
      </c>
      <c r="F1092">
        <v>0.29382792115211487</v>
      </c>
      <c r="G1092">
        <v>0.89792501926422119</v>
      </c>
      <c r="H1092">
        <v>1.4999999664723873E-2</v>
      </c>
    </row>
    <row r="1093" spans="1:8" x14ac:dyDescent="0.25">
      <c r="A1093" t="s">
        <v>74</v>
      </c>
      <c r="B1093" t="s">
        <v>67</v>
      </c>
      <c r="C1093">
        <v>7</v>
      </c>
      <c r="D1093">
        <v>0.34458422660827637</v>
      </c>
      <c r="E1093">
        <v>0.89121204614639282</v>
      </c>
      <c r="F1093">
        <v>0.27185654640197754</v>
      </c>
      <c r="G1093">
        <v>0.90602409839630127</v>
      </c>
      <c r="H1093">
        <v>1.4999999664723873E-2</v>
      </c>
    </row>
    <row r="1094" spans="1:8" x14ac:dyDescent="0.25">
      <c r="A1094" t="s">
        <v>74</v>
      </c>
      <c r="B1094" t="s">
        <v>67</v>
      </c>
      <c r="C1094">
        <v>8</v>
      </c>
      <c r="D1094">
        <v>0.48251539468765259</v>
      </c>
      <c r="E1094">
        <v>0.85756289958953857</v>
      </c>
      <c r="F1094">
        <v>0.25660926103591919</v>
      </c>
      <c r="G1094">
        <v>0.91178047657012939</v>
      </c>
      <c r="H1094">
        <v>1.4999999664723873E-2</v>
      </c>
    </row>
    <row r="1095" spans="1:8" x14ac:dyDescent="0.25">
      <c r="A1095" t="s">
        <v>74</v>
      </c>
      <c r="B1095" t="s">
        <v>67</v>
      </c>
      <c r="C1095">
        <v>9</v>
      </c>
      <c r="D1095">
        <v>0.33483389019966125</v>
      </c>
      <c r="E1095">
        <v>0.89055866003036499</v>
      </c>
      <c r="F1095">
        <v>0.24196809530258179</v>
      </c>
      <c r="G1095">
        <v>0.91720211505889893</v>
      </c>
      <c r="H1095">
        <v>1.4999999664723873E-2</v>
      </c>
    </row>
    <row r="1096" spans="1:8" x14ac:dyDescent="0.25">
      <c r="A1096" t="s">
        <v>74</v>
      </c>
      <c r="B1096" t="s">
        <v>67</v>
      </c>
      <c r="C1096">
        <v>10</v>
      </c>
      <c r="D1096">
        <v>0.34911680221557617</v>
      </c>
      <c r="E1096">
        <v>0.87455081939697266</v>
      </c>
      <c r="F1096">
        <v>0.22415894269943237</v>
      </c>
      <c r="G1096">
        <v>0.92208832502365112</v>
      </c>
      <c r="H1096">
        <v>1.4999999664723873E-2</v>
      </c>
    </row>
    <row r="1097" spans="1:8" x14ac:dyDescent="0.25">
      <c r="A1097" t="s">
        <v>74</v>
      </c>
      <c r="B1097" t="s">
        <v>67</v>
      </c>
      <c r="C1097">
        <v>11</v>
      </c>
      <c r="D1097">
        <v>0.17570632696151733</v>
      </c>
      <c r="E1097">
        <v>0.93923556804656982</v>
      </c>
      <c r="F1097">
        <v>0.20970293879508972</v>
      </c>
      <c r="G1097">
        <v>0.92710840702056885</v>
      </c>
      <c r="H1097">
        <v>1.500000013038516E-3</v>
      </c>
    </row>
    <row r="1098" spans="1:8" x14ac:dyDescent="0.25">
      <c r="A1098" t="s">
        <v>74</v>
      </c>
      <c r="B1098" t="s">
        <v>67</v>
      </c>
      <c r="C1098">
        <v>12</v>
      </c>
      <c r="D1098">
        <v>0.15586614608764648</v>
      </c>
      <c r="E1098">
        <v>0.94348251819610596</v>
      </c>
      <c r="F1098">
        <v>0.17064206302165985</v>
      </c>
      <c r="G1098">
        <v>0.94216865301132202</v>
      </c>
      <c r="H1098">
        <v>1.500000013038516E-3</v>
      </c>
    </row>
    <row r="1099" spans="1:8" x14ac:dyDescent="0.25">
      <c r="A1099" t="s">
        <v>74</v>
      </c>
      <c r="B1099" t="s">
        <v>67</v>
      </c>
      <c r="C1099">
        <v>13</v>
      </c>
      <c r="D1099">
        <v>0.17217369377613068</v>
      </c>
      <c r="E1099">
        <v>0.93302839994430542</v>
      </c>
      <c r="F1099">
        <v>0.16400788724422455</v>
      </c>
      <c r="G1099">
        <v>0.94230252504348755</v>
      </c>
      <c r="H1099">
        <v>1.500000013038516E-3</v>
      </c>
    </row>
    <row r="1100" spans="1:8" x14ac:dyDescent="0.25">
      <c r="A1100" t="s">
        <v>74</v>
      </c>
      <c r="B1100" t="s">
        <v>67</v>
      </c>
      <c r="C1100">
        <v>14</v>
      </c>
      <c r="D1100">
        <v>0.14984330534934998</v>
      </c>
      <c r="E1100">
        <v>0.94609606266021729</v>
      </c>
      <c r="F1100">
        <v>0.16194848716259003</v>
      </c>
      <c r="G1100">
        <v>0.94297188520431519</v>
      </c>
      <c r="H1100">
        <v>1.500000013038516E-3</v>
      </c>
    </row>
    <row r="1101" spans="1:8" x14ac:dyDescent="0.25">
      <c r="A1101" t="s">
        <v>74</v>
      </c>
      <c r="B1101" t="s">
        <v>67</v>
      </c>
      <c r="C1101">
        <v>15</v>
      </c>
      <c r="D1101">
        <v>0.14235647022724152</v>
      </c>
      <c r="E1101">
        <v>0.94707614183425903</v>
      </c>
      <c r="F1101">
        <v>0.15334263443946838</v>
      </c>
      <c r="G1101">
        <v>0.94678711891174316</v>
      </c>
      <c r="H1101">
        <v>1.500000013038516E-3</v>
      </c>
    </row>
    <row r="1102" spans="1:8" x14ac:dyDescent="0.25">
      <c r="A1102" t="s">
        <v>74</v>
      </c>
      <c r="B1102" t="s">
        <v>67</v>
      </c>
      <c r="C1102">
        <v>16</v>
      </c>
      <c r="D1102">
        <v>0.1592320054769516</v>
      </c>
      <c r="E1102">
        <v>0.94511598348617554</v>
      </c>
      <c r="F1102">
        <v>0.14941027760505676</v>
      </c>
      <c r="G1102">
        <v>0.94725567102432251</v>
      </c>
      <c r="H1102">
        <v>1.500000013038516E-3</v>
      </c>
    </row>
    <row r="1103" spans="1:8" x14ac:dyDescent="0.25">
      <c r="A1103" t="s">
        <v>74</v>
      </c>
      <c r="B1103" t="s">
        <v>67</v>
      </c>
      <c r="C1103">
        <v>17</v>
      </c>
      <c r="D1103">
        <v>0.1426897794008255</v>
      </c>
      <c r="E1103">
        <v>0.94544267654418945</v>
      </c>
      <c r="F1103">
        <v>0.15005332231521606</v>
      </c>
      <c r="G1103">
        <v>0.94939756393432617</v>
      </c>
      <c r="H1103">
        <v>1.500000013038516E-3</v>
      </c>
    </row>
    <row r="1104" spans="1:8" x14ac:dyDescent="0.25">
      <c r="A1104" t="s">
        <v>74</v>
      </c>
      <c r="B1104" t="s">
        <v>67</v>
      </c>
      <c r="C1104">
        <v>18</v>
      </c>
      <c r="D1104">
        <v>0.15371038019657135</v>
      </c>
      <c r="E1104">
        <v>0.94315582513809204</v>
      </c>
      <c r="F1104">
        <v>0.14898853003978729</v>
      </c>
      <c r="G1104">
        <v>0.94692099094390869</v>
      </c>
      <c r="H1104">
        <v>1.500000013038516E-3</v>
      </c>
    </row>
    <row r="1105" spans="1:8" x14ac:dyDescent="0.25">
      <c r="A1105" t="s">
        <v>74</v>
      </c>
      <c r="B1105" t="s">
        <v>67</v>
      </c>
      <c r="C1105">
        <v>19</v>
      </c>
      <c r="D1105">
        <v>0.13570983707904816</v>
      </c>
      <c r="E1105">
        <v>0.95034301280975342</v>
      </c>
      <c r="F1105">
        <v>0.14236785471439362</v>
      </c>
      <c r="G1105">
        <v>0.95040160417556763</v>
      </c>
      <c r="H1105">
        <v>1.500000071246177E-4</v>
      </c>
    </row>
    <row r="1106" spans="1:8" x14ac:dyDescent="0.25">
      <c r="A1106" t="s">
        <v>74</v>
      </c>
      <c r="B1106" t="s">
        <v>67</v>
      </c>
      <c r="C1106">
        <v>20</v>
      </c>
      <c r="D1106">
        <v>0.13291047513484955</v>
      </c>
      <c r="E1106">
        <v>0.95066970586776733</v>
      </c>
      <c r="F1106">
        <v>0.14314627647399902</v>
      </c>
      <c r="G1106">
        <v>0.94866132736206055</v>
      </c>
      <c r="H1106">
        <v>1.500000071246177E-4</v>
      </c>
    </row>
    <row r="1107" spans="1:8" x14ac:dyDescent="0.25">
      <c r="A1107" t="s">
        <v>74</v>
      </c>
      <c r="B1107" t="s">
        <v>67</v>
      </c>
      <c r="C1107">
        <v>21</v>
      </c>
      <c r="D1107">
        <v>0.1349233090877533</v>
      </c>
      <c r="E1107">
        <v>0.94968962669372559</v>
      </c>
      <c r="F1107">
        <v>0.13745632767677307</v>
      </c>
      <c r="G1107">
        <v>0.95160645246505737</v>
      </c>
      <c r="H1107">
        <v>1.500000071246177E-4</v>
      </c>
    </row>
    <row r="1108" spans="1:8" x14ac:dyDescent="0.25">
      <c r="A1108" t="s">
        <v>74</v>
      </c>
      <c r="B1108" t="s">
        <v>67</v>
      </c>
      <c r="C1108">
        <v>22</v>
      </c>
      <c r="D1108">
        <v>0.13335239887237549</v>
      </c>
      <c r="E1108">
        <v>0.95066970586776733</v>
      </c>
      <c r="F1108">
        <v>0.13758060336112976</v>
      </c>
      <c r="G1108">
        <v>0.95194107294082642</v>
      </c>
      <c r="H1108">
        <v>1.500000071246177E-4</v>
      </c>
    </row>
    <row r="1109" spans="1:8" x14ac:dyDescent="0.25">
      <c r="A1109" t="s">
        <v>74</v>
      </c>
      <c r="B1109" t="s">
        <v>67</v>
      </c>
      <c r="C1109">
        <v>23</v>
      </c>
      <c r="D1109">
        <v>0.13356626033782959</v>
      </c>
      <c r="E1109">
        <v>0.95034301280975342</v>
      </c>
      <c r="F1109">
        <v>0.13533687591552734</v>
      </c>
      <c r="G1109">
        <v>0.94973224401473999</v>
      </c>
      <c r="H1109">
        <v>1.500000071246177E-4</v>
      </c>
    </row>
    <row r="1110" spans="1:8" x14ac:dyDescent="0.25">
      <c r="A1110" t="s">
        <v>74</v>
      </c>
      <c r="B1110" t="s">
        <v>67</v>
      </c>
      <c r="C1110">
        <v>24</v>
      </c>
      <c r="D1110">
        <v>0.13388659060001373</v>
      </c>
      <c r="E1110">
        <v>0.95132309198379517</v>
      </c>
      <c r="F1110">
        <v>0.13869698345661163</v>
      </c>
      <c r="G1110">
        <v>0.95046854019165039</v>
      </c>
      <c r="H1110">
        <v>9.9999997473787516E-5</v>
      </c>
    </row>
    <row r="1111" spans="1:8" x14ac:dyDescent="0.25">
      <c r="A1111" t="s">
        <v>74</v>
      </c>
      <c r="B1111" t="s">
        <v>67</v>
      </c>
      <c r="C1111">
        <v>25</v>
      </c>
      <c r="D1111">
        <v>0.13295555114746094</v>
      </c>
      <c r="E1111">
        <v>0.95034301280975342</v>
      </c>
      <c r="F1111">
        <v>0.14109426736831665</v>
      </c>
      <c r="G1111">
        <v>0.95020079612731934</v>
      </c>
      <c r="H1111">
        <v>9.9999997473787516E-5</v>
      </c>
    </row>
    <row r="1112" spans="1:8" x14ac:dyDescent="0.25">
      <c r="A1112" t="s">
        <v>74</v>
      </c>
      <c r="B1112" t="s">
        <v>67</v>
      </c>
      <c r="C1112">
        <v>26</v>
      </c>
      <c r="D1112">
        <v>0.13305483758449554</v>
      </c>
      <c r="E1112">
        <v>0.95066970586776733</v>
      </c>
      <c r="F1112">
        <v>0.13613045215606689</v>
      </c>
      <c r="G1112">
        <v>0.95281124114990234</v>
      </c>
      <c r="H1112">
        <v>9.9999997473787516E-5</v>
      </c>
    </row>
    <row r="1113" spans="1:8" x14ac:dyDescent="0.25">
      <c r="A1113" t="s">
        <v>74</v>
      </c>
      <c r="B1113" t="s">
        <v>67</v>
      </c>
      <c r="C1113">
        <v>27</v>
      </c>
      <c r="D1113">
        <v>0.13221406936645508</v>
      </c>
      <c r="E1113">
        <v>0.95066970586776733</v>
      </c>
      <c r="F1113">
        <v>0.13538524508476257</v>
      </c>
      <c r="G1113">
        <v>0.95247656106948853</v>
      </c>
      <c r="H1113">
        <v>9.9999997473787516E-5</v>
      </c>
    </row>
    <row r="1114" spans="1:8" x14ac:dyDescent="0.25">
      <c r="A1114" t="s">
        <v>74</v>
      </c>
      <c r="B1114" t="s">
        <v>67</v>
      </c>
      <c r="C1114">
        <v>28</v>
      </c>
      <c r="D1114">
        <v>0.13273537158966064</v>
      </c>
      <c r="E1114">
        <v>0.9500163197517395</v>
      </c>
      <c r="F1114">
        <v>0.13585914671421051</v>
      </c>
      <c r="G1114">
        <v>0.95180720090866089</v>
      </c>
      <c r="H1114">
        <v>9.9999997473787516E-5</v>
      </c>
    </row>
    <row r="1115" spans="1:8" x14ac:dyDescent="0.25">
      <c r="A1115" t="s">
        <v>74</v>
      </c>
      <c r="B1115" t="s">
        <v>67</v>
      </c>
      <c r="C1115">
        <v>29</v>
      </c>
      <c r="D1115">
        <v>0.13363312184810638</v>
      </c>
      <c r="E1115">
        <v>0.95099639892578125</v>
      </c>
      <c r="F1115">
        <v>0.13395485281944275</v>
      </c>
      <c r="G1115">
        <v>0.95187413692474365</v>
      </c>
    </row>
    <row r="1116" spans="1:8" x14ac:dyDescent="0.25">
      <c r="A1116" t="s">
        <v>74</v>
      </c>
      <c r="B1116" t="s">
        <v>68</v>
      </c>
      <c r="C1116">
        <v>0</v>
      </c>
      <c r="D1116">
        <v>1.1750994920730591</v>
      </c>
      <c r="E1116">
        <v>0.55308723449707031</v>
      </c>
      <c r="F1116">
        <v>2.9640569686889648</v>
      </c>
      <c r="G1116">
        <v>0.56472557783126831</v>
      </c>
      <c r="H1116">
        <v>1.4999999664723873E-2</v>
      </c>
    </row>
    <row r="1117" spans="1:8" x14ac:dyDescent="0.25">
      <c r="A1117" t="s">
        <v>74</v>
      </c>
      <c r="B1117" t="s">
        <v>68</v>
      </c>
      <c r="C1117">
        <v>1</v>
      </c>
      <c r="D1117">
        <v>0.48662951588630676</v>
      </c>
      <c r="E1117">
        <v>0.82064682245254517</v>
      </c>
      <c r="F1117">
        <v>0.64619332551956177</v>
      </c>
      <c r="G1117">
        <v>0.77302545309066772</v>
      </c>
      <c r="H1117">
        <v>1.4999999664723873E-2</v>
      </c>
    </row>
    <row r="1118" spans="1:8" x14ac:dyDescent="0.25">
      <c r="A1118" t="s">
        <v>74</v>
      </c>
      <c r="B1118" t="s">
        <v>68</v>
      </c>
      <c r="C1118">
        <v>2</v>
      </c>
      <c r="D1118">
        <v>0.80463612079620361</v>
      </c>
      <c r="E1118">
        <v>0.74354785680770874</v>
      </c>
      <c r="F1118">
        <v>0.47479537129402161</v>
      </c>
      <c r="G1118">
        <v>0.83360105752944946</v>
      </c>
      <c r="H1118">
        <v>1.4999999664723873E-2</v>
      </c>
    </row>
    <row r="1119" spans="1:8" x14ac:dyDescent="0.25">
      <c r="A1119" t="s">
        <v>74</v>
      </c>
      <c r="B1119" t="s">
        <v>68</v>
      </c>
      <c r="C1119">
        <v>3</v>
      </c>
      <c r="D1119">
        <v>0.35257399082183838</v>
      </c>
      <c r="E1119">
        <v>0.88565826416015625</v>
      </c>
      <c r="F1119">
        <v>0.37754884362220764</v>
      </c>
      <c r="G1119">
        <v>0.86874163150787354</v>
      </c>
      <c r="H1119">
        <v>1.4999999664723873E-2</v>
      </c>
    </row>
    <row r="1120" spans="1:8" x14ac:dyDescent="0.25">
      <c r="A1120" t="s">
        <v>74</v>
      </c>
      <c r="B1120" t="s">
        <v>68</v>
      </c>
      <c r="C1120">
        <v>4</v>
      </c>
      <c r="D1120">
        <v>0.42035749554634094</v>
      </c>
      <c r="E1120">
        <v>0.8637700080871582</v>
      </c>
      <c r="F1120">
        <v>0.34316036105155945</v>
      </c>
      <c r="G1120">
        <v>0.87965196371078491</v>
      </c>
      <c r="H1120">
        <v>1.4999999664723873E-2</v>
      </c>
    </row>
    <row r="1121" spans="1:8" x14ac:dyDescent="0.25">
      <c r="A1121" t="s">
        <v>74</v>
      </c>
      <c r="B1121" t="s">
        <v>68</v>
      </c>
      <c r="C1121">
        <v>5</v>
      </c>
      <c r="D1121">
        <v>0.34966537356376648</v>
      </c>
      <c r="E1121">
        <v>0.88892519474029541</v>
      </c>
      <c r="F1121">
        <v>0.29912838339805603</v>
      </c>
      <c r="G1121">
        <v>0.89966535568237305</v>
      </c>
      <c r="H1121">
        <v>1.4999999664723873E-2</v>
      </c>
    </row>
    <row r="1122" spans="1:8" x14ac:dyDescent="0.25">
      <c r="A1122" t="s">
        <v>74</v>
      </c>
      <c r="B1122" t="s">
        <v>68</v>
      </c>
      <c r="C1122">
        <v>6</v>
      </c>
      <c r="D1122">
        <v>0.36215111613273621</v>
      </c>
      <c r="E1122">
        <v>0.88500487804412842</v>
      </c>
      <c r="F1122">
        <v>0.26583379507064819</v>
      </c>
      <c r="G1122">
        <v>0.9054216742515564</v>
      </c>
      <c r="H1122">
        <v>1.4999999664723873E-2</v>
      </c>
    </row>
    <row r="1123" spans="1:8" x14ac:dyDescent="0.25">
      <c r="A1123" t="s">
        <v>74</v>
      </c>
      <c r="B1123" t="s">
        <v>68</v>
      </c>
      <c r="C1123">
        <v>7</v>
      </c>
      <c r="D1123">
        <v>0.47569704055786133</v>
      </c>
      <c r="E1123">
        <v>0.83534795045852661</v>
      </c>
      <c r="F1123">
        <v>0.23673297464847565</v>
      </c>
      <c r="G1123">
        <v>0.9185408353805542</v>
      </c>
      <c r="H1123">
        <v>1.4999999664723873E-2</v>
      </c>
    </row>
    <row r="1124" spans="1:8" x14ac:dyDescent="0.25">
      <c r="A1124" t="s">
        <v>74</v>
      </c>
      <c r="B1124" t="s">
        <v>68</v>
      </c>
      <c r="C1124">
        <v>8</v>
      </c>
      <c r="D1124">
        <v>0.58516758680343628</v>
      </c>
      <c r="E1124">
        <v>0.79222476482391357</v>
      </c>
      <c r="F1124">
        <v>0.23333381116390228</v>
      </c>
      <c r="G1124">
        <v>0.91874164342880249</v>
      </c>
      <c r="H1124">
        <v>1.4999999664723873E-2</v>
      </c>
    </row>
    <row r="1125" spans="1:8" x14ac:dyDescent="0.25">
      <c r="A1125" t="s">
        <v>74</v>
      </c>
      <c r="B1125" t="s">
        <v>68</v>
      </c>
      <c r="C1125">
        <v>9</v>
      </c>
      <c r="D1125">
        <v>0.15693195164203644</v>
      </c>
      <c r="E1125">
        <v>0.9402155876159668</v>
      </c>
      <c r="F1125">
        <v>0.20986942946910858</v>
      </c>
      <c r="G1125">
        <v>0.92704147100448608</v>
      </c>
      <c r="H1125">
        <v>1.500000013038516E-3</v>
      </c>
    </row>
    <row r="1126" spans="1:8" x14ac:dyDescent="0.25">
      <c r="A1126" t="s">
        <v>74</v>
      </c>
      <c r="B1126" t="s">
        <v>68</v>
      </c>
      <c r="C1126">
        <v>10</v>
      </c>
      <c r="D1126">
        <v>0.15832947194576263</v>
      </c>
      <c r="E1126">
        <v>0.93988895416259766</v>
      </c>
      <c r="F1126">
        <v>0.16429494321346283</v>
      </c>
      <c r="G1126">
        <v>0.94109773635864258</v>
      </c>
      <c r="H1126">
        <v>1.500000013038516E-3</v>
      </c>
    </row>
    <row r="1127" spans="1:8" x14ac:dyDescent="0.25">
      <c r="A1127" t="s">
        <v>74</v>
      </c>
      <c r="B1127" t="s">
        <v>68</v>
      </c>
      <c r="C1127">
        <v>11</v>
      </c>
      <c r="D1127">
        <v>0.16250981390476227</v>
      </c>
      <c r="E1127">
        <v>0.94348251819610596</v>
      </c>
      <c r="F1127">
        <v>0.15675494074821472</v>
      </c>
      <c r="G1127">
        <v>0.94551539421081543</v>
      </c>
      <c r="H1127">
        <v>1.500000013038516E-3</v>
      </c>
    </row>
    <row r="1128" spans="1:8" x14ac:dyDescent="0.25">
      <c r="A1128" t="s">
        <v>74</v>
      </c>
      <c r="B1128" t="s">
        <v>68</v>
      </c>
      <c r="C1128">
        <v>12</v>
      </c>
      <c r="D1128">
        <v>0.15896542370319366</v>
      </c>
      <c r="E1128">
        <v>0.94380921125411987</v>
      </c>
      <c r="F1128">
        <v>0.15387707948684692</v>
      </c>
      <c r="G1128">
        <v>0.94518071413040161</v>
      </c>
      <c r="H1128">
        <v>1.500000013038516E-3</v>
      </c>
    </row>
    <row r="1129" spans="1:8" x14ac:dyDescent="0.25">
      <c r="A1129" t="s">
        <v>74</v>
      </c>
      <c r="B1129" t="s">
        <v>68</v>
      </c>
      <c r="C1129">
        <v>13</v>
      </c>
      <c r="D1129">
        <v>0.14219951629638672</v>
      </c>
      <c r="E1129">
        <v>0.94772952795028687</v>
      </c>
      <c r="F1129">
        <v>0.14451050758361816</v>
      </c>
      <c r="G1129">
        <v>0.94886213541030884</v>
      </c>
      <c r="H1129">
        <v>1.500000013038516E-3</v>
      </c>
    </row>
    <row r="1130" spans="1:8" x14ac:dyDescent="0.25">
      <c r="A1130" t="s">
        <v>74</v>
      </c>
      <c r="B1130" t="s">
        <v>68</v>
      </c>
      <c r="C1130">
        <v>14</v>
      </c>
      <c r="D1130">
        <v>0.14300128817558289</v>
      </c>
      <c r="E1130">
        <v>0.94544267654418945</v>
      </c>
      <c r="F1130">
        <v>0.14560338854789734</v>
      </c>
      <c r="G1130">
        <v>0.94651943445205688</v>
      </c>
      <c r="H1130">
        <v>1.500000013038516E-3</v>
      </c>
    </row>
    <row r="1131" spans="1:8" x14ac:dyDescent="0.25">
      <c r="A1131" t="s">
        <v>74</v>
      </c>
      <c r="B1131" t="s">
        <v>68</v>
      </c>
      <c r="C1131">
        <v>15</v>
      </c>
      <c r="D1131">
        <v>0.13791523873806</v>
      </c>
      <c r="E1131">
        <v>0.9464227557182312</v>
      </c>
      <c r="F1131">
        <v>0.14469482004642487</v>
      </c>
      <c r="G1131">
        <v>0.94993305206298828</v>
      </c>
      <c r="H1131">
        <v>1.500000013038516E-3</v>
      </c>
    </row>
    <row r="1132" spans="1:8" x14ac:dyDescent="0.25">
      <c r="A1132" t="s">
        <v>74</v>
      </c>
      <c r="B1132" t="s">
        <v>68</v>
      </c>
      <c r="C1132">
        <v>16</v>
      </c>
      <c r="D1132">
        <v>0.14959642291069031</v>
      </c>
      <c r="E1132">
        <v>0.94446259737014771</v>
      </c>
      <c r="F1132">
        <v>0.13953796029090881</v>
      </c>
      <c r="G1132">
        <v>0.94959837198257446</v>
      </c>
      <c r="H1132">
        <v>1.500000013038516E-3</v>
      </c>
    </row>
    <row r="1133" spans="1:8" x14ac:dyDescent="0.25">
      <c r="A1133" t="s">
        <v>74</v>
      </c>
      <c r="B1133" t="s">
        <v>68</v>
      </c>
      <c r="C1133">
        <v>17</v>
      </c>
      <c r="D1133">
        <v>0.1336175948381424</v>
      </c>
      <c r="E1133">
        <v>0.94936293363571167</v>
      </c>
      <c r="F1133">
        <v>0.12808290123939514</v>
      </c>
      <c r="G1133">
        <v>0.95649266242980957</v>
      </c>
      <c r="H1133">
        <v>1.500000071246177E-4</v>
      </c>
    </row>
    <row r="1134" spans="1:8" x14ac:dyDescent="0.25">
      <c r="A1134" t="s">
        <v>74</v>
      </c>
      <c r="B1134" t="s">
        <v>68</v>
      </c>
      <c r="C1134">
        <v>18</v>
      </c>
      <c r="D1134">
        <v>0.13130681216716766</v>
      </c>
      <c r="E1134">
        <v>0.95034301280975342</v>
      </c>
      <c r="F1134">
        <v>0.13408723473548889</v>
      </c>
      <c r="G1134">
        <v>0.95147258043289185</v>
      </c>
      <c r="H1134">
        <v>1.500000071246177E-4</v>
      </c>
    </row>
    <row r="1135" spans="1:8" x14ac:dyDescent="0.25">
      <c r="A1135" t="s">
        <v>74</v>
      </c>
      <c r="B1135" t="s">
        <v>68</v>
      </c>
      <c r="C1135">
        <v>19</v>
      </c>
      <c r="D1135">
        <v>0.13112829625606537</v>
      </c>
      <c r="E1135">
        <v>0.94968962669372559</v>
      </c>
      <c r="F1135">
        <v>0.13324473798274994</v>
      </c>
      <c r="G1135">
        <v>0.95274430513381958</v>
      </c>
      <c r="H1135">
        <v>1.500000071246177E-4</v>
      </c>
    </row>
    <row r="1136" spans="1:8" x14ac:dyDescent="0.25">
      <c r="A1136" t="s">
        <v>74</v>
      </c>
      <c r="B1136" t="s">
        <v>68</v>
      </c>
      <c r="C1136">
        <v>20</v>
      </c>
      <c r="D1136">
        <v>0.13071897625923157</v>
      </c>
      <c r="E1136">
        <v>0.95034301280975342</v>
      </c>
      <c r="F1136">
        <v>0.13088458776473999</v>
      </c>
      <c r="G1136">
        <v>0.95475232601165771</v>
      </c>
      <c r="H1136">
        <v>1.500000071246177E-4</v>
      </c>
    </row>
    <row r="1137" spans="1:8" x14ac:dyDescent="0.25">
      <c r="A1137" t="s">
        <v>74</v>
      </c>
      <c r="B1137" t="s">
        <v>68</v>
      </c>
      <c r="C1137">
        <v>21</v>
      </c>
      <c r="D1137">
        <v>0.13076330721378326</v>
      </c>
      <c r="E1137">
        <v>0.94968962669372559</v>
      </c>
      <c r="F1137">
        <v>0.12903912365436554</v>
      </c>
      <c r="G1137">
        <v>0.95301204919815063</v>
      </c>
      <c r="H1137">
        <v>1.500000071246177E-4</v>
      </c>
    </row>
    <row r="1138" spans="1:8" x14ac:dyDescent="0.25">
      <c r="A1138" t="s">
        <v>74</v>
      </c>
      <c r="B1138" t="s">
        <v>68</v>
      </c>
      <c r="C1138">
        <v>22</v>
      </c>
      <c r="D1138">
        <v>0.13007880747318268</v>
      </c>
      <c r="E1138">
        <v>0.94903624057769775</v>
      </c>
      <c r="F1138">
        <v>0.12983852624893188</v>
      </c>
      <c r="G1138">
        <v>0.95354753732681274</v>
      </c>
      <c r="H1138">
        <v>9.9999997473787516E-5</v>
      </c>
    </row>
    <row r="1139" spans="1:8" x14ac:dyDescent="0.25">
      <c r="A1139" t="s">
        <v>74</v>
      </c>
      <c r="B1139" t="s">
        <v>68</v>
      </c>
      <c r="C1139">
        <v>23</v>
      </c>
      <c r="D1139">
        <v>0.13022233545780182</v>
      </c>
      <c r="E1139">
        <v>0.95034301280975342</v>
      </c>
      <c r="F1139">
        <v>0.13099656999111176</v>
      </c>
      <c r="G1139">
        <v>0.95334672927856445</v>
      </c>
      <c r="H1139">
        <v>9.9999997473787516E-5</v>
      </c>
    </row>
    <row r="1140" spans="1:8" x14ac:dyDescent="0.25">
      <c r="A1140" t="s">
        <v>74</v>
      </c>
      <c r="B1140" t="s">
        <v>68</v>
      </c>
      <c r="C1140">
        <v>24</v>
      </c>
      <c r="D1140">
        <v>0.1300445944070816</v>
      </c>
      <c r="E1140">
        <v>0.9500163197517395</v>
      </c>
      <c r="F1140">
        <v>0.13315717875957489</v>
      </c>
      <c r="G1140">
        <v>0.95388221740722656</v>
      </c>
      <c r="H1140">
        <v>9.9999997473787516E-5</v>
      </c>
    </row>
    <row r="1141" spans="1:8" x14ac:dyDescent="0.25">
      <c r="A1141" t="s">
        <v>74</v>
      </c>
      <c r="B1141" t="s">
        <v>68</v>
      </c>
      <c r="C1141">
        <v>25</v>
      </c>
      <c r="D1141">
        <v>0.12979316711425781</v>
      </c>
      <c r="E1141">
        <v>0.94936293363571167</v>
      </c>
      <c r="F1141">
        <v>0.12815837562084198</v>
      </c>
      <c r="G1141">
        <v>0.95495313405990601</v>
      </c>
      <c r="H1141">
        <v>9.9999997473787516E-5</v>
      </c>
    </row>
    <row r="1142" spans="1:8" x14ac:dyDescent="0.25">
      <c r="A1142" t="s">
        <v>74</v>
      </c>
      <c r="B1142" t="s">
        <v>68</v>
      </c>
      <c r="C1142">
        <v>26</v>
      </c>
      <c r="D1142">
        <v>0.13006891310214996</v>
      </c>
      <c r="E1142">
        <v>0.95034301280975342</v>
      </c>
      <c r="F1142">
        <v>0.12474340200424194</v>
      </c>
      <c r="G1142">
        <v>0.95481926202774048</v>
      </c>
      <c r="H1142">
        <v>9.9999997473787516E-5</v>
      </c>
    </row>
    <row r="1143" spans="1:8" x14ac:dyDescent="0.25">
      <c r="A1143" t="s">
        <v>74</v>
      </c>
      <c r="B1143" t="s">
        <v>68</v>
      </c>
      <c r="C1143">
        <v>27</v>
      </c>
      <c r="D1143">
        <v>0.12996850907802582</v>
      </c>
      <c r="E1143">
        <v>0.95066970586776733</v>
      </c>
      <c r="F1143">
        <v>0.13051490485668182</v>
      </c>
      <c r="G1143">
        <v>0.95361447334289551</v>
      </c>
      <c r="H1143">
        <v>9.9999997473787516E-5</v>
      </c>
    </row>
    <row r="1144" spans="1:8" x14ac:dyDescent="0.25">
      <c r="A1144" t="s">
        <v>74</v>
      </c>
      <c r="B1144" t="s">
        <v>68</v>
      </c>
      <c r="C1144">
        <v>28</v>
      </c>
      <c r="D1144">
        <v>0.1290690004825592</v>
      </c>
      <c r="E1144">
        <v>0.95034301280975342</v>
      </c>
      <c r="F1144">
        <v>0.13057376444339752</v>
      </c>
      <c r="G1144">
        <v>0.9530789852142334</v>
      </c>
      <c r="H1144">
        <v>9.9999997473787516E-5</v>
      </c>
    </row>
    <row r="1145" spans="1:8" x14ac:dyDescent="0.25">
      <c r="A1145" t="s">
        <v>74</v>
      </c>
      <c r="B1145" t="s">
        <v>68</v>
      </c>
      <c r="C1145">
        <v>29</v>
      </c>
      <c r="D1145">
        <v>0.12940323352813721</v>
      </c>
      <c r="E1145">
        <v>0.95034301280975342</v>
      </c>
      <c r="F1145">
        <v>0.12710386514663696</v>
      </c>
      <c r="G1145">
        <v>0.95468538999557495</v>
      </c>
    </row>
    <row r="1146" spans="1:8" x14ac:dyDescent="0.25">
      <c r="A1146" t="s">
        <v>74</v>
      </c>
      <c r="B1146" t="s">
        <v>69</v>
      </c>
      <c r="C1146">
        <v>0</v>
      </c>
      <c r="D1146">
        <v>0.90957969427108765</v>
      </c>
      <c r="E1146">
        <v>0.75628876686096191</v>
      </c>
      <c r="F1146">
        <v>0.90347504615783691</v>
      </c>
      <c r="G1146">
        <v>0.71807229518890381</v>
      </c>
      <c r="H1146">
        <v>1.4999999664723873E-2</v>
      </c>
    </row>
    <row r="1147" spans="1:8" x14ac:dyDescent="0.25">
      <c r="A1147" t="s">
        <v>74</v>
      </c>
      <c r="B1147" t="s">
        <v>69</v>
      </c>
      <c r="C1147">
        <v>1</v>
      </c>
      <c r="D1147">
        <v>1.4592434167861938</v>
      </c>
      <c r="E1147">
        <v>0.72721332311630249</v>
      </c>
      <c r="F1147">
        <v>0.48432186245918274</v>
      </c>
      <c r="G1147">
        <v>0.83493977785110474</v>
      </c>
      <c r="H1147">
        <v>1.4999999664723873E-2</v>
      </c>
    </row>
    <row r="1148" spans="1:8" x14ac:dyDescent="0.25">
      <c r="A1148" t="s">
        <v>74</v>
      </c>
      <c r="B1148" t="s">
        <v>69</v>
      </c>
      <c r="C1148">
        <v>2</v>
      </c>
      <c r="D1148">
        <v>0.26525750756263733</v>
      </c>
      <c r="E1148">
        <v>0.90917998552322388</v>
      </c>
      <c r="F1148">
        <v>0.37585002183914185</v>
      </c>
      <c r="G1148">
        <v>0.87128514051437378</v>
      </c>
      <c r="H1148">
        <v>1.4999999664723873E-2</v>
      </c>
    </row>
    <row r="1149" spans="1:8" x14ac:dyDescent="0.25">
      <c r="A1149" t="s">
        <v>74</v>
      </c>
      <c r="B1149" t="s">
        <v>69</v>
      </c>
      <c r="C1149">
        <v>3</v>
      </c>
      <c r="D1149">
        <v>1.3761892318725586</v>
      </c>
      <c r="E1149">
        <v>0.56484806537628174</v>
      </c>
      <c r="F1149">
        <v>0.34123584628105164</v>
      </c>
      <c r="G1149">
        <v>0.88172692060470581</v>
      </c>
      <c r="H1149">
        <v>1.4999999664723873E-2</v>
      </c>
    </row>
    <row r="1150" spans="1:8" x14ac:dyDescent="0.25">
      <c r="A1150" t="s">
        <v>74</v>
      </c>
      <c r="B1150" t="s">
        <v>69</v>
      </c>
      <c r="C1150">
        <v>4</v>
      </c>
      <c r="D1150">
        <v>0.38822698593139648</v>
      </c>
      <c r="E1150">
        <v>0.86442339420318604</v>
      </c>
      <c r="F1150">
        <v>0.29115426540374756</v>
      </c>
      <c r="G1150">
        <v>0.89866131544113159</v>
      </c>
      <c r="H1150">
        <v>1.4999999664723873E-2</v>
      </c>
    </row>
    <row r="1151" spans="1:8" x14ac:dyDescent="0.25">
      <c r="A1151" t="s">
        <v>74</v>
      </c>
      <c r="B1151" t="s">
        <v>69</v>
      </c>
      <c r="C1151">
        <v>5</v>
      </c>
      <c r="D1151">
        <v>0.38641971349716187</v>
      </c>
      <c r="E1151">
        <v>0.86148315668106079</v>
      </c>
      <c r="F1151">
        <v>0.26288828253746033</v>
      </c>
      <c r="G1151">
        <v>0.9087684154510498</v>
      </c>
      <c r="H1151">
        <v>1.4999999664723873E-2</v>
      </c>
    </row>
    <row r="1152" spans="1:8" x14ac:dyDescent="0.25">
      <c r="A1152" t="s">
        <v>74</v>
      </c>
      <c r="B1152" t="s">
        <v>69</v>
      </c>
      <c r="C1152">
        <v>6</v>
      </c>
      <c r="D1152">
        <v>0.16938015818595886</v>
      </c>
      <c r="E1152">
        <v>0.93760210275650024</v>
      </c>
      <c r="F1152">
        <v>0.22911308705806732</v>
      </c>
      <c r="G1152">
        <v>0.92195451259613037</v>
      </c>
      <c r="H1152">
        <v>1.500000013038516E-3</v>
      </c>
    </row>
    <row r="1153" spans="1:8" x14ac:dyDescent="0.25">
      <c r="A1153" t="s">
        <v>74</v>
      </c>
      <c r="B1153" t="s">
        <v>69</v>
      </c>
      <c r="C1153">
        <v>7</v>
      </c>
      <c r="D1153">
        <v>0.16439983248710632</v>
      </c>
      <c r="E1153">
        <v>0.93760210275650024</v>
      </c>
      <c r="F1153">
        <v>0.1884610652923584</v>
      </c>
      <c r="G1153">
        <v>0.93360108137130737</v>
      </c>
      <c r="H1153">
        <v>1.500000013038516E-3</v>
      </c>
    </row>
    <row r="1154" spans="1:8" x14ac:dyDescent="0.25">
      <c r="A1154" t="s">
        <v>74</v>
      </c>
      <c r="B1154" t="s">
        <v>69</v>
      </c>
      <c r="C1154">
        <v>8</v>
      </c>
      <c r="D1154">
        <v>0.1600823700428009</v>
      </c>
      <c r="E1154">
        <v>0.94315582513809204</v>
      </c>
      <c r="F1154">
        <v>0.1815342903137207</v>
      </c>
      <c r="G1154">
        <v>0.93567603826522827</v>
      </c>
      <c r="H1154">
        <v>1.500000013038516E-3</v>
      </c>
    </row>
    <row r="1155" spans="1:8" x14ac:dyDescent="0.25">
      <c r="A1155" t="s">
        <v>74</v>
      </c>
      <c r="B1155" t="s">
        <v>69</v>
      </c>
      <c r="C1155">
        <v>9</v>
      </c>
      <c r="D1155">
        <v>0.14955690503120422</v>
      </c>
      <c r="E1155">
        <v>0.94609606266021729</v>
      </c>
      <c r="F1155">
        <v>0.17526096105575562</v>
      </c>
      <c r="G1155">
        <v>0.93949127197265625</v>
      </c>
      <c r="H1155">
        <v>1.500000013038516E-3</v>
      </c>
    </row>
    <row r="1156" spans="1:8" x14ac:dyDescent="0.25">
      <c r="A1156" t="s">
        <v>74</v>
      </c>
      <c r="B1156" t="s">
        <v>69</v>
      </c>
      <c r="C1156">
        <v>10</v>
      </c>
      <c r="D1156">
        <v>0.18579500913619995</v>
      </c>
      <c r="E1156">
        <v>0.93694871664047241</v>
      </c>
      <c r="F1156">
        <v>0.17299588024616241</v>
      </c>
      <c r="G1156">
        <v>0.93908971548080444</v>
      </c>
      <c r="H1156">
        <v>1.500000013038516E-3</v>
      </c>
    </row>
    <row r="1157" spans="1:8" x14ac:dyDescent="0.25">
      <c r="A1157" t="s">
        <v>74</v>
      </c>
      <c r="B1157" t="s">
        <v>69</v>
      </c>
      <c r="C1157">
        <v>11</v>
      </c>
      <c r="D1157">
        <v>0.14807787537574768</v>
      </c>
      <c r="E1157">
        <v>0.9464227557182312</v>
      </c>
      <c r="F1157">
        <v>0.16838464140892029</v>
      </c>
      <c r="G1157">
        <v>0.94009369611740112</v>
      </c>
      <c r="H1157">
        <v>1.500000013038516E-3</v>
      </c>
    </row>
    <row r="1158" spans="1:8" x14ac:dyDescent="0.25">
      <c r="A1158" t="s">
        <v>74</v>
      </c>
      <c r="B1158" t="s">
        <v>69</v>
      </c>
      <c r="C1158">
        <v>12</v>
      </c>
      <c r="D1158">
        <v>0.14475269615650177</v>
      </c>
      <c r="E1158">
        <v>0.94772952795028687</v>
      </c>
      <c r="F1158">
        <v>0.16030603647232056</v>
      </c>
      <c r="G1158">
        <v>0.94303882122039795</v>
      </c>
      <c r="H1158">
        <v>1.500000013038516E-3</v>
      </c>
    </row>
    <row r="1159" spans="1:8" x14ac:dyDescent="0.25">
      <c r="A1159" t="s">
        <v>74</v>
      </c>
      <c r="B1159" t="s">
        <v>69</v>
      </c>
      <c r="C1159">
        <v>13</v>
      </c>
      <c r="D1159">
        <v>0.17095720767974854</v>
      </c>
      <c r="E1159">
        <v>0.93956226110458374</v>
      </c>
      <c r="F1159">
        <v>0.16192090511322021</v>
      </c>
      <c r="G1159">
        <v>0.94109773635864258</v>
      </c>
      <c r="H1159">
        <v>1.500000013038516E-3</v>
      </c>
    </row>
    <row r="1160" spans="1:8" x14ac:dyDescent="0.25">
      <c r="A1160" t="s">
        <v>74</v>
      </c>
      <c r="B1160" t="s">
        <v>69</v>
      </c>
      <c r="C1160">
        <v>14</v>
      </c>
      <c r="D1160">
        <v>0.15006902813911438</v>
      </c>
      <c r="E1160">
        <v>0.94674944877624512</v>
      </c>
      <c r="F1160">
        <v>0.15555579960346222</v>
      </c>
      <c r="G1160">
        <v>0.94585007429122925</v>
      </c>
      <c r="H1160">
        <v>1.500000013038516E-3</v>
      </c>
    </row>
    <row r="1161" spans="1:8" x14ac:dyDescent="0.25">
      <c r="A1161" t="s">
        <v>74</v>
      </c>
      <c r="B1161" t="s">
        <v>69</v>
      </c>
      <c r="C1161">
        <v>15</v>
      </c>
      <c r="D1161">
        <v>0.14831329882144928</v>
      </c>
      <c r="E1161">
        <v>0.94740283489227295</v>
      </c>
      <c r="F1161">
        <v>0.15314088761806488</v>
      </c>
      <c r="G1161">
        <v>0.94651943445205688</v>
      </c>
      <c r="H1161">
        <v>1.500000013038516E-3</v>
      </c>
    </row>
    <row r="1162" spans="1:8" x14ac:dyDescent="0.25">
      <c r="A1162" t="s">
        <v>74</v>
      </c>
      <c r="B1162" t="s">
        <v>69</v>
      </c>
      <c r="C1162">
        <v>16</v>
      </c>
      <c r="D1162">
        <v>0.1363024115562439</v>
      </c>
      <c r="E1162">
        <v>0.94936293363571167</v>
      </c>
      <c r="F1162">
        <v>0.14988324046134949</v>
      </c>
      <c r="G1162">
        <v>0.94692099094390869</v>
      </c>
      <c r="H1162">
        <v>1.500000071246177E-4</v>
      </c>
    </row>
    <row r="1163" spans="1:8" x14ac:dyDescent="0.25">
      <c r="A1163" t="s">
        <v>74</v>
      </c>
      <c r="B1163" t="s">
        <v>69</v>
      </c>
      <c r="C1163">
        <v>17</v>
      </c>
      <c r="D1163">
        <v>0.13433662056922913</v>
      </c>
      <c r="E1163">
        <v>0.95132309198379517</v>
      </c>
      <c r="F1163">
        <v>0.14262458682060242</v>
      </c>
      <c r="G1163">
        <v>0.94933062791824341</v>
      </c>
      <c r="H1163">
        <v>1.500000071246177E-4</v>
      </c>
    </row>
    <row r="1164" spans="1:8" x14ac:dyDescent="0.25">
      <c r="A1164" t="s">
        <v>74</v>
      </c>
      <c r="B1164" t="s">
        <v>69</v>
      </c>
      <c r="C1164">
        <v>18</v>
      </c>
      <c r="D1164">
        <v>0.13439728319644928</v>
      </c>
      <c r="E1164">
        <v>0.95132309198379517</v>
      </c>
      <c r="F1164">
        <v>0.13875767588615417</v>
      </c>
      <c r="G1164">
        <v>0.94999998807907104</v>
      </c>
      <c r="H1164">
        <v>1.500000071246177E-4</v>
      </c>
    </row>
    <row r="1165" spans="1:8" x14ac:dyDescent="0.25">
      <c r="A1165" t="s">
        <v>74</v>
      </c>
      <c r="B1165" t="s">
        <v>69</v>
      </c>
      <c r="C1165">
        <v>19</v>
      </c>
      <c r="D1165">
        <v>0.13434116542339325</v>
      </c>
      <c r="E1165">
        <v>0.94968962669372559</v>
      </c>
      <c r="F1165">
        <v>0.14942751824855804</v>
      </c>
      <c r="G1165">
        <v>0.94725567102432251</v>
      </c>
      <c r="H1165">
        <v>1.500000071246177E-4</v>
      </c>
    </row>
    <row r="1166" spans="1:8" x14ac:dyDescent="0.25">
      <c r="A1166" t="s">
        <v>74</v>
      </c>
      <c r="B1166" t="s">
        <v>69</v>
      </c>
      <c r="C1166">
        <v>20</v>
      </c>
      <c r="D1166">
        <v>0.13512280583381653</v>
      </c>
      <c r="E1166">
        <v>0.95066970586776733</v>
      </c>
      <c r="F1166">
        <v>0.14004391431808472</v>
      </c>
      <c r="G1166">
        <v>0.94832664728164673</v>
      </c>
      <c r="H1166">
        <v>1.500000071246177E-4</v>
      </c>
    </row>
    <row r="1167" spans="1:8" x14ac:dyDescent="0.25">
      <c r="A1167" t="s">
        <v>74</v>
      </c>
      <c r="B1167" t="s">
        <v>69</v>
      </c>
      <c r="C1167">
        <v>21</v>
      </c>
      <c r="D1167">
        <v>0.13291473686695099</v>
      </c>
      <c r="E1167">
        <v>0.95034301280975342</v>
      </c>
      <c r="F1167">
        <v>0.14031647145748138</v>
      </c>
      <c r="G1167">
        <v>0.94986611604690552</v>
      </c>
      <c r="H1167">
        <v>9.9999997473787516E-5</v>
      </c>
    </row>
    <row r="1168" spans="1:8" x14ac:dyDescent="0.25">
      <c r="A1168" t="s">
        <v>74</v>
      </c>
      <c r="B1168" t="s">
        <v>69</v>
      </c>
      <c r="C1168">
        <v>22</v>
      </c>
      <c r="D1168">
        <v>0.13298267126083374</v>
      </c>
      <c r="E1168">
        <v>0.95066970586776733</v>
      </c>
      <c r="F1168">
        <v>0.13986369967460632</v>
      </c>
      <c r="G1168">
        <v>0.95020079612731934</v>
      </c>
      <c r="H1168">
        <v>9.9999997473787516E-5</v>
      </c>
    </row>
    <row r="1169" spans="1:8" x14ac:dyDescent="0.25">
      <c r="A1169" t="s">
        <v>74</v>
      </c>
      <c r="B1169" t="s">
        <v>69</v>
      </c>
      <c r="C1169">
        <v>23</v>
      </c>
      <c r="D1169">
        <v>0.13307084143161774</v>
      </c>
      <c r="E1169">
        <v>0.95132309198379517</v>
      </c>
      <c r="F1169">
        <v>0.13939811289310455</v>
      </c>
      <c r="G1169">
        <v>0.95060241222381592</v>
      </c>
      <c r="H1169">
        <v>9.9999997473787516E-5</v>
      </c>
    </row>
    <row r="1170" spans="1:8" x14ac:dyDescent="0.25">
      <c r="A1170" t="s">
        <v>74</v>
      </c>
      <c r="B1170" t="s">
        <v>69</v>
      </c>
      <c r="C1170">
        <v>24</v>
      </c>
      <c r="D1170">
        <v>0.13486817479133606</v>
      </c>
      <c r="E1170">
        <v>0.94968962669372559</v>
      </c>
      <c r="F1170">
        <v>0.14190247654914856</v>
      </c>
      <c r="G1170">
        <v>0.94966530799865723</v>
      </c>
      <c r="H1170">
        <v>9.9999997473787516E-5</v>
      </c>
    </row>
    <row r="1171" spans="1:8" x14ac:dyDescent="0.25">
      <c r="A1171" t="s">
        <v>74</v>
      </c>
      <c r="B1171" t="s">
        <v>69</v>
      </c>
      <c r="C1171">
        <v>25</v>
      </c>
      <c r="D1171">
        <v>0.13298530876636505</v>
      </c>
      <c r="E1171">
        <v>0.95230317115783691</v>
      </c>
      <c r="F1171">
        <v>0.14280913770198822</v>
      </c>
      <c r="G1171">
        <v>0.95013386011123657</v>
      </c>
      <c r="H1171">
        <v>9.9999997473787516E-5</v>
      </c>
    </row>
    <row r="1172" spans="1:8" x14ac:dyDescent="0.25">
      <c r="A1172" t="s">
        <v>74</v>
      </c>
      <c r="B1172" t="s">
        <v>69</v>
      </c>
      <c r="C1172">
        <v>26</v>
      </c>
      <c r="D1172">
        <v>0.13272389769554138</v>
      </c>
      <c r="E1172">
        <v>0.95230317115783691</v>
      </c>
      <c r="F1172">
        <v>0.13946533203125</v>
      </c>
      <c r="G1172">
        <v>0.94866132736206055</v>
      </c>
      <c r="H1172">
        <v>9.9999997473787516E-5</v>
      </c>
    </row>
    <row r="1173" spans="1:8" x14ac:dyDescent="0.25">
      <c r="A1173" t="s">
        <v>74</v>
      </c>
      <c r="B1173" t="s">
        <v>69</v>
      </c>
      <c r="C1173">
        <v>27</v>
      </c>
      <c r="D1173">
        <v>0.13472267985343933</v>
      </c>
      <c r="E1173">
        <v>0.95099639892578125</v>
      </c>
      <c r="F1173">
        <v>0.13764922320842743</v>
      </c>
      <c r="G1173">
        <v>0.95220881700515747</v>
      </c>
      <c r="H1173">
        <v>9.9999997473787516E-5</v>
      </c>
    </row>
    <row r="1174" spans="1:8" x14ac:dyDescent="0.25">
      <c r="A1174" t="s">
        <v>74</v>
      </c>
      <c r="B1174" t="s">
        <v>69</v>
      </c>
      <c r="C1174">
        <v>28</v>
      </c>
      <c r="D1174">
        <v>0.13270546495914459</v>
      </c>
      <c r="E1174">
        <v>0.94968962669372559</v>
      </c>
      <c r="F1174">
        <v>0.1392827033996582</v>
      </c>
      <c r="G1174">
        <v>0.95033466815948486</v>
      </c>
      <c r="H1174">
        <v>9.9999997473787516E-5</v>
      </c>
    </row>
    <row r="1175" spans="1:8" x14ac:dyDescent="0.25">
      <c r="A1175" t="s">
        <v>74</v>
      </c>
      <c r="B1175" t="s">
        <v>69</v>
      </c>
      <c r="C1175">
        <v>29</v>
      </c>
      <c r="D1175">
        <v>0.13269804418087006</v>
      </c>
      <c r="E1175">
        <v>0.95099639892578125</v>
      </c>
      <c r="F1175">
        <v>0.13789288699626923</v>
      </c>
      <c r="G1175">
        <v>0.95053547620773315</v>
      </c>
    </row>
    <row r="1176" spans="1:8" x14ac:dyDescent="0.25">
      <c r="A1176" t="s">
        <v>74</v>
      </c>
      <c r="B1176" t="s">
        <v>70</v>
      </c>
      <c r="C1176">
        <v>0</v>
      </c>
      <c r="D1176">
        <v>0.93137276172637939</v>
      </c>
      <c r="E1176">
        <v>0.65599477291107178</v>
      </c>
      <c r="F1176">
        <v>1.0426594018936157</v>
      </c>
      <c r="G1176">
        <v>0.67021417617797852</v>
      </c>
      <c r="H1176">
        <v>1.4999999664723873E-2</v>
      </c>
    </row>
    <row r="1177" spans="1:8" x14ac:dyDescent="0.25">
      <c r="A1177" t="s">
        <v>74</v>
      </c>
      <c r="B1177" t="s">
        <v>70</v>
      </c>
      <c r="C1177">
        <v>1</v>
      </c>
      <c r="D1177">
        <v>0.48704430460929871</v>
      </c>
      <c r="E1177">
        <v>0.82489383220672607</v>
      </c>
      <c r="F1177">
        <v>0.5696561336517334</v>
      </c>
      <c r="G1177">
        <v>0.80240964889526367</v>
      </c>
      <c r="H1177">
        <v>1.4999999664723873E-2</v>
      </c>
    </row>
    <row r="1178" spans="1:8" x14ac:dyDescent="0.25">
      <c r="A1178" t="s">
        <v>74</v>
      </c>
      <c r="B1178" t="s">
        <v>70</v>
      </c>
      <c r="C1178">
        <v>2</v>
      </c>
      <c r="D1178">
        <v>2.5221836566925049</v>
      </c>
      <c r="E1178">
        <v>0.45115974545478821</v>
      </c>
      <c r="F1178">
        <v>0.45481258630752563</v>
      </c>
      <c r="G1178">
        <v>0.84712183475494385</v>
      </c>
      <c r="H1178">
        <v>1.4999999664723873E-2</v>
      </c>
    </row>
    <row r="1179" spans="1:8" x14ac:dyDescent="0.25">
      <c r="A1179" t="s">
        <v>74</v>
      </c>
      <c r="B1179" t="s">
        <v>70</v>
      </c>
      <c r="C1179">
        <v>3</v>
      </c>
      <c r="D1179">
        <v>0.38247919082641602</v>
      </c>
      <c r="E1179">
        <v>0.86638355255126953</v>
      </c>
      <c r="F1179">
        <v>0.40485739707946777</v>
      </c>
      <c r="G1179">
        <v>0.85943776369094849</v>
      </c>
      <c r="H1179">
        <v>1.4999999664723873E-2</v>
      </c>
    </row>
    <row r="1180" spans="1:8" x14ac:dyDescent="0.25">
      <c r="A1180" t="s">
        <v>74</v>
      </c>
      <c r="B1180" t="s">
        <v>70</v>
      </c>
      <c r="C1180">
        <v>4</v>
      </c>
      <c r="D1180">
        <v>0.55921012163162231</v>
      </c>
      <c r="E1180">
        <v>0.8157464861869812</v>
      </c>
      <c r="F1180">
        <v>0.3288838267326355</v>
      </c>
      <c r="G1180">
        <v>0.88413655757904053</v>
      </c>
      <c r="H1180">
        <v>1.4999999664723873E-2</v>
      </c>
    </row>
    <row r="1181" spans="1:8" x14ac:dyDescent="0.25">
      <c r="A1181" t="s">
        <v>74</v>
      </c>
      <c r="B1181" t="s">
        <v>70</v>
      </c>
      <c r="C1181">
        <v>5</v>
      </c>
      <c r="D1181">
        <v>0.37119606137275696</v>
      </c>
      <c r="E1181">
        <v>0.87618422508239746</v>
      </c>
      <c r="F1181">
        <v>0.31082770228385925</v>
      </c>
      <c r="G1181">
        <v>0.89136546850204468</v>
      </c>
      <c r="H1181">
        <v>1.4999999664723873E-2</v>
      </c>
    </row>
    <row r="1182" spans="1:8" x14ac:dyDescent="0.25">
      <c r="A1182" t="s">
        <v>74</v>
      </c>
      <c r="B1182" t="s">
        <v>70</v>
      </c>
      <c r="C1182">
        <v>6</v>
      </c>
      <c r="D1182">
        <v>0.88537728786468506</v>
      </c>
      <c r="E1182">
        <v>0.75138843059539795</v>
      </c>
      <c r="F1182">
        <v>0.2767021656036377</v>
      </c>
      <c r="G1182">
        <v>0.9040830135345459</v>
      </c>
      <c r="H1182">
        <v>1.4999999664723873E-2</v>
      </c>
    </row>
    <row r="1183" spans="1:8" x14ac:dyDescent="0.25">
      <c r="A1183" t="s">
        <v>74</v>
      </c>
      <c r="B1183" t="s">
        <v>70</v>
      </c>
      <c r="C1183">
        <v>7</v>
      </c>
      <c r="D1183">
        <v>0.52854311466217041</v>
      </c>
      <c r="E1183">
        <v>0.82783406972885132</v>
      </c>
      <c r="F1183">
        <v>0.25324946641921997</v>
      </c>
      <c r="G1183">
        <v>0.91285139322280884</v>
      </c>
      <c r="H1183">
        <v>1.4999999664723873E-2</v>
      </c>
    </row>
    <row r="1184" spans="1:8" x14ac:dyDescent="0.25">
      <c r="A1184" t="s">
        <v>74</v>
      </c>
      <c r="B1184" t="s">
        <v>70</v>
      </c>
      <c r="C1184">
        <v>8</v>
      </c>
      <c r="D1184">
        <v>0.23107337951660156</v>
      </c>
      <c r="E1184">
        <v>0.91473376750946045</v>
      </c>
      <c r="F1184">
        <v>0.23105834424495697</v>
      </c>
      <c r="G1184">
        <v>0.91847389936447144</v>
      </c>
      <c r="H1184">
        <v>1.4999999664723873E-2</v>
      </c>
    </row>
    <row r="1185" spans="1:8" x14ac:dyDescent="0.25">
      <c r="A1185" t="s">
        <v>74</v>
      </c>
      <c r="B1185" t="s">
        <v>70</v>
      </c>
      <c r="C1185">
        <v>9</v>
      </c>
      <c r="D1185">
        <v>0.27356189489364624</v>
      </c>
      <c r="E1185">
        <v>0.903952956199646</v>
      </c>
      <c r="F1185">
        <v>0.22295664250850677</v>
      </c>
      <c r="G1185">
        <v>0.92322623729705811</v>
      </c>
      <c r="H1185">
        <v>1.4999999664723873E-2</v>
      </c>
    </row>
    <row r="1186" spans="1:8" x14ac:dyDescent="0.25">
      <c r="A1186" t="s">
        <v>74</v>
      </c>
      <c r="B1186" t="s">
        <v>70</v>
      </c>
      <c r="C1186">
        <v>10</v>
      </c>
      <c r="D1186">
        <v>0.23537801206111908</v>
      </c>
      <c r="E1186">
        <v>0.91963410377502441</v>
      </c>
      <c r="F1186">
        <v>0.21192272007465363</v>
      </c>
      <c r="G1186">
        <v>0.92556893825531006</v>
      </c>
      <c r="H1186">
        <v>1.4999999664723873E-2</v>
      </c>
    </row>
    <row r="1187" spans="1:8" x14ac:dyDescent="0.25">
      <c r="A1187" t="s">
        <v>74</v>
      </c>
      <c r="B1187" t="s">
        <v>70</v>
      </c>
      <c r="C1187">
        <v>11</v>
      </c>
      <c r="D1187">
        <v>0.2272796630859375</v>
      </c>
      <c r="E1187">
        <v>0.92584121227264404</v>
      </c>
      <c r="F1187">
        <v>0.19834569096565247</v>
      </c>
      <c r="G1187">
        <v>0.93085676431655884</v>
      </c>
      <c r="H1187">
        <v>1.4999999664723873E-2</v>
      </c>
    </row>
    <row r="1188" spans="1:8" x14ac:dyDescent="0.25">
      <c r="A1188" t="s">
        <v>74</v>
      </c>
      <c r="B1188" t="s">
        <v>70</v>
      </c>
      <c r="C1188">
        <v>12</v>
      </c>
      <c r="D1188">
        <v>0.49443244934082031</v>
      </c>
      <c r="E1188">
        <v>0.84024828672409058</v>
      </c>
      <c r="F1188">
        <v>0.18934088945388794</v>
      </c>
      <c r="G1188">
        <v>0.93293172121047974</v>
      </c>
      <c r="H1188">
        <v>1.4999999664723873E-2</v>
      </c>
    </row>
    <row r="1189" spans="1:8" x14ac:dyDescent="0.25">
      <c r="A1189" t="s">
        <v>74</v>
      </c>
      <c r="B1189" t="s">
        <v>70</v>
      </c>
      <c r="C1189">
        <v>13</v>
      </c>
      <c r="D1189">
        <v>0.20915764570236206</v>
      </c>
      <c r="E1189">
        <v>0.92943483591079712</v>
      </c>
      <c r="F1189">
        <v>0.18468756973743439</v>
      </c>
      <c r="G1189">
        <v>0.93353414535522461</v>
      </c>
      <c r="H1189">
        <v>1.4999999664723873E-2</v>
      </c>
    </row>
    <row r="1190" spans="1:8" x14ac:dyDescent="0.25">
      <c r="A1190" t="s">
        <v>74</v>
      </c>
      <c r="B1190" t="s">
        <v>70</v>
      </c>
      <c r="C1190">
        <v>14</v>
      </c>
      <c r="D1190">
        <v>0.38231539726257324</v>
      </c>
      <c r="E1190">
        <v>0.87226396799087524</v>
      </c>
      <c r="F1190">
        <v>0.17082284390926361</v>
      </c>
      <c r="G1190">
        <v>0.94170016050338745</v>
      </c>
      <c r="H1190">
        <v>1.4999999664723873E-2</v>
      </c>
    </row>
    <row r="1191" spans="1:8" x14ac:dyDescent="0.25">
      <c r="A1191" t="s">
        <v>74</v>
      </c>
      <c r="B1191" t="s">
        <v>70</v>
      </c>
      <c r="C1191">
        <v>15</v>
      </c>
      <c r="D1191">
        <v>0.26173809170722961</v>
      </c>
      <c r="E1191">
        <v>0.91800063848495483</v>
      </c>
      <c r="F1191">
        <v>0.17483824491500854</v>
      </c>
      <c r="G1191">
        <v>0.93908971548080444</v>
      </c>
      <c r="H1191">
        <v>1.4999999664723873E-2</v>
      </c>
    </row>
    <row r="1192" spans="1:8" x14ac:dyDescent="0.25">
      <c r="A1192" t="s">
        <v>74</v>
      </c>
      <c r="B1192" t="s">
        <v>70</v>
      </c>
      <c r="C1192">
        <v>16</v>
      </c>
      <c r="D1192">
        <v>0.28062281012535095</v>
      </c>
      <c r="E1192">
        <v>0.89513230323791504</v>
      </c>
      <c r="F1192">
        <v>0.16290503740310669</v>
      </c>
      <c r="G1192">
        <v>0.94297188520431519</v>
      </c>
      <c r="H1192">
        <v>1.4999999664723873E-2</v>
      </c>
    </row>
    <row r="1193" spans="1:8" x14ac:dyDescent="0.25">
      <c r="A1193" t="s">
        <v>74</v>
      </c>
      <c r="B1193" t="s">
        <v>70</v>
      </c>
      <c r="C1193">
        <v>17</v>
      </c>
      <c r="D1193">
        <v>0.13287107646465302</v>
      </c>
      <c r="E1193">
        <v>0.95360994338989258</v>
      </c>
      <c r="F1193">
        <v>0.13933068513870239</v>
      </c>
      <c r="G1193">
        <v>0.94993305206298828</v>
      </c>
      <c r="H1193">
        <v>1.500000013038516E-3</v>
      </c>
    </row>
    <row r="1194" spans="1:8" x14ac:dyDescent="0.25">
      <c r="A1194" t="s">
        <v>74</v>
      </c>
      <c r="B1194" t="s">
        <v>70</v>
      </c>
      <c r="C1194">
        <v>18</v>
      </c>
      <c r="D1194">
        <v>0.13644683361053467</v>
      </c>
      <c r="E1194">
        <v>0.95034301280975342</v>
      </c>
      <c r="F1194">
        <v>0.11692593991756439</v>
      </c>
      <c r="G1194">
        <v>0.95602411031723022</v>
      </c>
      <c r="H1194">
        <v>1.500000013038516E-3</v>
      </c>
    </row>
    <row r="1195" spans="1:8" x14ac:dyDescent="0.25">
      <c r="A1195" t="s">
        <v>74</v>
      </c>
      <c r="B1195" t="s">
        <v>70</v>
      </c>
      <c r="C1195">
        <v>19</v>
      </c>
      <c r="D1195">
        <v>0.13692913949489594</v>
      </c>
      <c r="E1195">
        <v>0.95066970586776733</v>
      </c>
      <c r="F1195">
        <v>0.1133921891450882</v>
      </c>
      <c r="G1195">
        <v>0.95916998386383057</v>
      </c>
      <c r="H1195">
        <v>1.500000013038516E-3</v>
      </c>
    </row>
    <row r="1196" spans="1:8" x14ac:dyDescent="0.25">
      <c r="A1196" t="s">
        <v>74</v>
      </c>
      <c r="B1196" t="s">
        <v>70</v>
      </c>
      <c r="C1196">
        <v>20</v>
      </c>
      <c r="D1196">
        <v>0.12692713737487793</v>
      </c>
      <c r="E1196">
        <v>0.95230317115783691</v>
      </c>
      <c r="F1196">
        <v>0.10677748918533325</v>
      </c>
      <c r="G1196">
        <v>0.96258366107940674</v>
      </c>
      <c r="H1196">
        <v>1.500000013038516E-3</v>
      </c>
    </row>
    <row r="1197" spans="1:8" x14ac:dyDescent="0.25">
      <c r="A1197" t="s">
        <v>74</v>
      </c>
      <c r="B1197" t="s">
        <v>70</v>
      </c>
      <c r="C1197">
        <v>21</v>
      </c>
      <c r="D1197">
        <v>0.12014428526163101</v>
      </c>
      <c r="E1197">
        <v>0.95524340867996216</v>
      </c>
      <c r="F1197">
        <v>0.10728081315755844</v>
      </c>
      <c r="G1197">
        <v>0.96117806434631348</v>
      </c>
      <c r="H1197">
        <v>1.500000071246177E-4</v>
      </c>
    </row>
    <row r="1198" spans="1:8" x14ac:dyDescent="0.25">
      <c r="A1198" t="s">
        <v>74</v>
      </c>
      <c r="B1198" t="s">
        <v>70</v>
      </c>
      <c r="C1198">
        <v>22</v>
      </c>
      <c r="D1198">
        <v>0.12068203091621399</v>
      </c>
      <c r="E1198">
        <v>0.95557010173797607</v>
      </c>
      <c r="F1198">
        <v>0.10365916043519974</v>
      </c>
      <c r="G1198">
        <v>0.9626505970954895</v>
      </c>
      <c r="H1198">
        <v>1.500000071246177E-4</v>
      </c>
    </row>
    <row r="1199" spans="1:8" x14ac:dyDescent="0.25">
      <c r="A1199" t="s">
        <v>74</v>
      </c>
      <c r="B1199" t="s">
        <v>70</v>
      </c>
      <c r="C1199">
        <v>23</v>
      </c>
      <c r="D1199">
        <v>0.12028859555721283</v>
      </c>
      <c r="E1199">
        <v>0.95622342824935913</v>
      </c>
      <c r="F1199">
        <v>0.10827861726284027</v>
      </c>
      <c r="G1199">
        <v>0.96097725629806519</v>
      </c>
      <c r="H1199">
        <v>1.500000071246177E-4</v>
      </c>
    </row>
    <row r="1200" spans="1:8" x14ac:dyDescent="0.25">
      <c r="A1200" t="s">
        <v>74</v>
      </c>
      <c r="B1200" t="s">
        <v>70</v>
      </c>
      <c r="C1200">
        <v>24</v>
      </c>
      <c r="D1200">
        <v>0.11976812034845352</v>
      </c>
      <c r="E1200">
        <v>0.95557010173797607</v>
      </c>
      <c r="F1200">
        <v>0.10109825432300568</v>
      </c>
      <c r="G1200">
        <v>0.96552878618240356</v>
      </c>
      <c r="H1200">
        <v>1.500000071246177E-4</v>
      </c>
    </row>
    <row r="1201" spans="1:8" x14ac:dyDescent="0.25">
      <c r="A1201" t="s">
        <v>74</v>
      </c>
      <c r="B1201" t="s">
        <v>70</v>
      </c>
      <c r="C1201">
        <v>25</v>
      </c>
      <c r="D1201">
        <v>0.11913884431123734</v>
      </c>
      <c r="E1201">
        <v>0.95655012130737305</v>
      </c>
      <c r="F1201">
        <v>0.10059705376625061</v>
      </c>
      <c r="G1201">
        <v>0.96278446912765503</v>
      </c>
      <c r="H1201">
        <v>1.500000071246177E-4</v>
      </c>
    </row>
    <row r="1202" spans="1:8" x14ac:dyDescent="0.25">
      <c r="A1202" t="s">
        <v>74</v>
      </c>
      <c r="B1202" t="s">
        <v>70</v>
      </c>
      <c r="C1202">
        <v>26</v>
      </c>
      <c r="D1202">
        <v>0.11878327280282974</v>
      </c>
      <c r="E1202">
        <v>0.95589679479598999</v>
      </c>
      <c r="F1202">
        <v>0.10044077783823013</v>
      </c>
      <c r="G1202">
        <v>0.96405625343322754</v>
      </c>
      <c r="H1202">
        <v>1.500000071246177E-4</v>
      </c>
    </row>
    <row r="1203" spans="1:8" x14ac:dyDescent="0.25">
      <c r="A1203" t="s">
        <v>74</v>
      </c>
      <c r="B1203" t="s">
        <v>70</v>
      </c>
      <c r="C1203">
        <v>27</v>
      </c>
      <c r="D1203">
        <v>0.11823928356170654</v>
      </c>
      <c r="E1203">
        <v>0.95687681436538696</v>
      </c>
      <c r="F1203">
        <v>9.9515490233898163E-2</v>
      </c>
      <c r="G1203">
        <v>0.96405625343322754</v>
      </c>
      <c r="H1203">
        <v>1.500000071246177E-4</v>
      </c>
    </row>
    <row r="1204" spans="1:8" x14ac:dyDescent="0.25">
      <c r="A1204" t="s">
        <v>74</v>
      </c>
      <c r="B1204" t="s">
        <v>70</v>
      </c>
      <c r="C1204">
        <v>28</v>
      </c>
      <c r="D1204">
        <v>0.11853464692831039</v>
      </c>
      <c r="E1204">
        <v>0.95426332950592041</v>
      </c>
      <c r="F1204">
        <v>0.10143035650253296</v>
      </c>
      <c r="G1204">
        <v>0.96331995725631714</v>
      </c>
      <c r="H1204">
        <v>1.500000071246177E-4</v>
      </c>
    </row>
    <row r="1205" spans="1:8" x14ac:dyDescent="0.25">
      <c r="A1205" t="s">
        <v>74</v>
      </c>
      <c r="B1205" t="s">
        <v>70</v>
      </c>
      <c r="C1205">
        <v>29</v>
      </c>
      <c r="D1205">
        <v>0.11836933344602585</v>
      </c>
      <c r="E1205">
        <v>0.95687681436538696</v>
      </c>
      <c r="F1205">
        <v>0.10138129442930222</v>
      </c>
      <c r="G1205">
        <v>0.96412312984466553</v>
      </c>
    </row>
    <row r="1206" spans="1:8" x14ac:dyDescent="0.25">
      <c r="A1206" t="s">
        <v>74</v>
      </c>
      <c r="B1206" t="s">
        <v>71</v>
      </c>
      <c r="C1206">
        <v>0</v>
      </c>
      <c r="D1206">
        <v>1.0031826496124268</v>
      </c>
      <c r="E1206">
        <v>0.60731786489486694</v>
      </c>
      <c r="F1206">
        <v>1.4001628160476685</v>
      </c>
      <c r="G1206">
        <v>0.56941097974777222</v>
      </c>
      <c r="H1206">
        <v>1.4999999664723873E-2</v>
      </c>
    </row>
    <row r="1207" spans="1:8" x14ac:dyDescent="0.25">
      <c r="A1207" t="s">
        <v>74</v>
      </c>
      <c r="B1207" t="s">
        <v>71</v>
      </c>
      <c r="C1207">
        <v>1</v>
      </c>
      <c r="D1207">
        <v>0.97050184011459351</v>
      </c>
      <c r="E1207">
        <v>0.69454425573348999</v>
      </c>
      <c r="F1207">
        <v>0.79485476016998291</v>
      </c>
      <c r="G1207">
        <v>0.72081661224365234</v>
      </c>
      <c r="H1207">
        <v>1.4999999664723873E-2</v>
      </c>
    </row>
    <row r="1208" spans="1:8" x14ac:dyDescent="0.25">
      <c r="A1208" t="s">
        <v>74</v>
      </c>
      <c r="B1208" t="s">
        <v>71</v>
      </c>
      <c r="C1208">
        <v>2</v>
      </c>
      <c r="D1208">
        <v>1.4546834230422974</v>
      </c>
      <c r="E1208">
        <v>0.61515843868255615</v>
      </c>
      <c r="F1208">
        <v>0.60045838356018066</v>
      </c>
      <c r="G1208">
        <v>0.78701472282409668</v>
      </c>
      <c r="H1208">
        <v>1.4999999664723873E-2</v>
      </c>
    </row>
    <row r="1209" spans="1:8" x14ac:dyDescent="0.25">
      <c r="A1209" t="s">
        <v>74</v>
      </c>
      <c r="B1209" t="s">
        <v>71</v>
      </c>
      <c r="C1209">
        <v>3</v>
      </c>
      <c r="D1209">
        <v>0.46122801303863525</v>
      </c>
      <c r="E1209">
        <v>0.83534795045852661</v>
      </c>
      <c r="F1209">
        <v>0.51966828107833862</v>
      </c>
      <c r="G1209">
        <v>0.8211512565612793</v>
      </c>
      <c r="H1209">
        <v>1.4999999664723873E-2</v>
      </c>
    </row>
    <row r="1210" spans="1:8" x14ac:dyDescent="0.25">
      <c r="A1210" t="s">
        <v>74</v>
      </c>
      <c r="B1210" t="s">
        <v>71</v>
      </c>
      <c r="C1210">
        <v>4</v>
      </c>
      <c r="D1210">
        <v>0.45402538776397705</v>
      </c>
      <c r="E1210">
        <v>0.84057497978210449</v>
      </c>
      <c r="F1210">
        <v>0.43835502862930298</v>
      </c>
      <c r="G1210">
        <v>0.84618473052978516</v>
      </c>
      <c r="H1210">
        <v>1.4999999664723873E-2</v>
      </c>
    </row>
    <row r="1211" spans="1:8" x14ac:dyDescent="0.25">
      <c r="A1211" t="s">
        <v>74</v>
      </c>
      <c r="B1211" t="s">
        <v>71</v>
      </c>
      <c r="C1211">
        <v>5</v>
      </c>
      <c r="D1211">
        <v>0.32711681723594666</v>
      </c>
      <c r="E1211">
        <v>0.88141131401062012</v>
      </c>
      <c r="F1211">
        <v>0.39197137951850891</v>
      </c>
      <c r="G1211">
        <v>0.8652610182762146</v>
      </c>
      <c r="H1211">
        <v>1.4999999664723873E-2</v>
      </c>
    </row>
    <row r="1212" spans="1:8" x14ac:dyDescent="0.25">
      <c r="A1212" t="s">
        <v>74</v>
      </c>
      <c r="B1212" t="s">
        <v>71</v>
      </c>
      <c r="C1212">
        <v>6</v>
      </c>
      <c r="D1212">
        <v>1.2975671291351318</v>
      </c>
      <c r="E1212">
        <v>0.72133290767669678</v>
      </c>
      <c r="F1212">
        <v>0.33642101287841797</v>
      </c>
      <c r="G1212">
        <v>0.88286477327346802</v>
      </c>
      <c r="H1212">
        <v>1.4999999664723873E-2</v>
      </c>
    </row>
    <row r="1213" spans="1:8" x14ac:dyDescent="0.25">
      <c r="A1213" t="s">
        <v>74</v>
      </c>
      <c r="B1213" t="s">
        <v>71</v>
      </c>
      <c r="C1213">
        <v>7</v>
      </c>
      <c r="D1213">
        <v>0.31483131647109985</v>
      </c>
      <c r="E1213">
        <v>0.89970600605010986</v>
      </c>
      <c r="F1213">
        <v>0.31136521697044373</v>
      </c>
      <c r="G1213">
        <v>0.89685410261154175</v>
      </c>
      <c r="H1213">
        <v>1.4999999664723873E-2</v>
      </c>
    </row>
    <row r="1214" spans="1:8" x14ac:dyDescent="0.25">
      <c r="A1214" t="s">
        <v>74</v>
      </c>
      <c r="B1214" t="s">
        <v>71</v>
      </c>
      <c r="C1214">
        <v>8</v>
      </c>
      <c r="D1214">
        <v>0.2769833505153656</v>
      </c>
      <c r="E1214">
        <v>0.900032639503479</v>
      </c>
      <c r="F1214">
        <v>0.28277260065078735</v>
      </c>
      <c r="G1214">
        <v>0.90435075759887695</v>
      </c>
      <c r="H1214">
        <v>1.4999999664723873E-2</v>
      </c>
    </row>
    <row r="1215" spans="1:8" x14ac:dyDescent="0.25">
      <c r="A1215" t="s">
        <v>74</v>
      </c>
      <c r="B1215" t="s">
        <v>71</v>
      </c>
      <c r="C1215">
        <v>9</v>
      </c>
      <c r="D1215">
        <v>0.26632091403007507</v>
      </c>
      <c r="E1215">
        <v>0.9019927978515625</v>
      </c>
      <c r="F1215">
        <v>0.26082322001457214</v>
      </c>
      <c r="G1215">
        <v>0.91091030836105347</v>
      </c>
      <c r="H1215">
        <v>1.4999999664723873E-2</v>
      </c>
    </row>
    <row r="1216" spans="1:8" x14ac:dyDescent="0.25">
      <c r="A1216" t="s">
        <v>74</v>
      </c>
      <c r="B1216" t="s">
        <v>71</v>
      </c>
      <c r="C1216">
        <v>10</v>
      </c>
      <c r="D1216">
        <v>0.38975626230239868</v>
      </c>
      <c r="E1216">
        <v>0.87389743328094482</v>
      </c>
      <c r="F1216">
        <v>0.23785139620304108</v>
      </c>
      <c r="G1216">
        <v>0.91633200645446777</v>
      </c>
      <c r="H1216">
        <v>1.4999999664723873E-2</v>
      </c>
    </row>
    <row r="1217" spans="1:8" x14ac:dyDescent="0.25">
      <c r="A1217" t="s">
        <v>74</v>
      </c>
      <c r="B1217" t="s">
        <v>71</v>
      </c>
      <c r="C1217">
        <v>11</v>
      </c>
      <c r="D1217">
        <v>0.24181973934173584</v>
      </c>
      <c r="E1217">
        <v>0.9137536883354187</v>
      </c>
      <c r="F1217">
        <v>0.22453802824020386</v>
      </c>
      <c r="G1217">
        <v>0.92483264207839966</v>
      </c>
      <c r="H1217">
        <v>1.4999999664723873E-2</v>
      </c>
    </row>
    <row r="1218" spans="1:8" x14ac:dyDescent="0.25">
      <c r="A1218" t="s">
        <v>74</v>
      </c>
      <c r="B1218" t="s">
        <v>71</v>
      </c>
      <c r="C1218">
        <v>12</v>
      </c>
      <c r="D1218">
        <v>0.20635630190372467</v>
      </c>
      <c r="E1218">
        <v>0.93498855829238892</v>
      </c>
      <c r="F1218">
        <v>0.20810024440288544</v>
      </c>
      <c r="G1218">
        <v>0.92904955148696899</v>
      </c>
      <c r="H1218">
        <v>1.4999999664723873E-2</v>
      </c>
    </row>
    <row r="1219" spans="1:8" x14ac:dyDescent="0.25">
      <c r="A1219" t="s">
        <v>74</v>
      </c>
      <c r="B1219" t="s">
        <v>71</v>
      </c>
      <c r="C1219">
        <v>13</v>
      </c>
      <c r="D1219">
        <v>0.21249508857727051</v>
      </c>
      <c r="E1219">
        <v>0.92061418294906616</v>
      </c>
      <c r="F1219">
        <v>0.2052643746137619</v>
      </c>
      <c r="G1219">
        <v>0.9288487434387207</v>
      </c>
      <c r="H1219">
        <v>1.4999999664723873E-2</v>
      </c>
    </row>
    <row r="1220" spans="1:8" x14ac:dyDescent="0.25">
      <c r="A1220" t="s">
        <v>74</v>
      </c>
      <c r="B1220" t="s">
        <v>71</v>
      </c>
      <c r="C1220">
        <v>14</v>
      </c>
      <c r="D1220">
        <v>0.17746515572071075</v>
      </c>
      <c r="E1220">
        <v>0.93956226110458374</v>
      </c>
      <c r="F1220">
        <v>0.18397112190723419</v>
      </c>
      <c r="G1220">
        <v>0.93634539842605591</v>
      </c>
      <c r="H1220">
        <v>1.4999999664723873E-2</v>
      </c>
    </row>
    <row r="1221" spans="1:8" x14ac:dyDescent="0.25">
      <c r="A1221" t="s">
        <v>74</v>
      </c>
      <c r="B1221" t="s">
        <v>71</v>
      </c>
      <c r="C1221">
        <v>15</v>
      </c>
      <c r="D1221">
        <v>0.26313585042953491</v>
      </c>
      <c r="E1221">
        <v>0.91408038139343262</v>
      </c>
      <c r="F1221">
        <v>0.18759983777999878</v>
      </c>
      <c r="G1221">
        <v>0.93520748615264893</v>
      </c>
      <c r="H1221">
        <v>1.4999999664723873E-2</v>
      </c>
    </row>
    <row r="1222" spans="1:8" x14ac:dyDescent="0.25">
      <c r="A1222" t="s">
        <v>74</v>
      </c>
      <c r="B1222" t="s">
        <v>71</v>
      </c>
      <c r="C1222">
        <v>16</v>
      </c>
      <c r="D1222">
        <v>0.16427238285541534</v>
      </c>
      <c r="E1222">
        <v>0.94805616140365601</v>
      </c>
      <c r="F1222">
        <v>0.17562460899353027</v>
      </c>
      <c r="G1222">
        <v>0.93781793117523193</v>
      </c>
      <c r="H1222">
        <v>1.4999999664723873E-2</v>
      </c>
    </row>
    <row r="1223" spans="1:8" x14ac:dyDescent="0.25">
      <c r="A1223" t="s">
        <v>74</v>
      </c>
      <c r="B1223" t="s">
        <v>71</v>
      </c>
      <c r="C1223">
        <v>17</v>
      </c>
      <c r="D1223">
        <v>0.23945030570030212</v>
      </c>
      <c r="E1223">
        <v>0.91996079683303833</v>
      </c>
      <c r="F1223">
        <v>0.16221293807029724</v>
      </c>
      <c r="G1223">
        <v>0.943306565284729</v>
      </c>
      <c r="H1223">
        <v>1.4999999664723873E-2</v>
      </c>
    </row>
    <row r="1224" spans="1:8" x14ac:dyDescent="0.25">
      <c r="A1224" t="s">
        <v>74</v>
      </c>
      <c r="B1224" t="s">
        <v>71</v>
      </c>
      <c r="C1224">
        <v>18</v>
      </c>
      <c r="D1224">
        <v>0.15090110898017883</v>
      </c>
      <c r="E1224">
        <v>0.94609606266021729</v>
      </c>
      <c r="F1224">
        <v>0.1631535142660141</v>
      </c>
      <c r="G1224">
        <v>0.94350737333297729</v>
      </c>
      <c r="H1224">
        <v>1.4999999664723873E-2</v>
      </c>
    </row>
    <row r="1225" spans="1:8" x14ac:dyDescent="0.25">
      <c r="A1225" t="s">
        <v>74</v>
      </c>
      <c r="B1225" t="s">
        <v>71</v>
      </c>
      <c r="C1225">
        <v>19</v>
      </c>
      <c r="D1225">
        <v>0.17635945975780487</v>
      </c>
      <c r="E1225">
        <v>0.94282913208007813</v>
      </c>
      <c r="F1225">
        <v>0.15520335733890533</v>
      </c>
      <c r="G1225">
        <v>0.94591701030731201</v>
      </c>
      <c r="H1225">
        <v>1.4999999664723873E-2</v>
      </c>
    </row>
    <row r="1226" spans="1:8" x14ac:dyDescent="0.25">
      <c r="A1226" t="s">
        <v>74</v>
      </c>
      <c r="B1226" t="s">
        <v>71</v>
      </c>
      <c r="C1226">
        <v>20</v>
      </c>
      <c r="D1226">
        <v>0.11241361498832703</v>
      </c>
      <c r="E1226">
        <v>0.96079713106155396</v>
      </c>
      <c r="F1226">
        <v>0.14130476117134094</v>
      </c>
      <c r="G1226">
        <v>0.95040160417556763</v>
      </c>
      <c r="H1226">
        <v>1.500000013038516E-3</v>
      </c>
    </row>
    <row r="1227" spans="1:8" x14ac:dyDescent="0.25">
      <c r="A1227" t="s">
        <v>74</v>
      </c>
      <c r="B1227" t="s">
        <v>71</v>
      </c>
      <c r="C1227">
        <v>21</v>
      </c>
      <c r="D1227">
        <v>0.10567273944616318</v>
      </c>
      <c r="E1227">
        <v>0.96145051717758179</v>
      </c>
      <c r="F1227">
        <v>0.11460454761981964</v>
      </c>
      <c r="G1227">
        <v>0.95930385589599609</v>
      </c>
      <c r="H1227">
        <v>1.500000013038516E-3</v>
      </c>
    </row>
    <row r="1228" spans="1:8" x14ac:dyDescent="0.25">
      <c r="A1228" t="s">
        <v>74</v>
      </c>
      <c r="B1228" t="s">
        <v>71</v>
      </c>
      <c r="C1228">
        <v>22</v>
      </c>
      <c r="D1228">
        <v>0.10385370254516602</v>
      </c>
      <c r="E1228">
        <v>0.96275728940963745</v>
      </c>
      <c r="F1228">
        <v>0.10967481136322021</v>
      </c>
      <c r="G1228">
        <v>0.96044176816940308</v>
      </c>
      <c r="H1228">
        <v>1.500000013038516E-3</v>
      </c>
    </row>
    <row r="1229" spans="1:8" x14ac:dyDescent="0.25">
      <c r="A1229" t="s">
        <v>74</v>
      </c>
      <c r="B1229" t="s">
        <v>71</v>
      </c>
      <c r="C1229">
        <v>23</v>
      </c>
      <c r="D1229">
        <v>9.8369240760803223E-2</v>
      </c>
      <c r="E1229">
        <v>0.96308398246765137</v>
      </c>
      <c r="F1229">
        <v>0.10575145483016968</v>
      </c>
      <c r="G1229">
        <v>0.96372157335281372</v>
      </c>
      <c r="H1229">
        <v>1.500000013038516E-3</v>
      </c>
    </row>
    <row r="1230" spans="1:8" x14ac:dyDescent="0.25">
      <c r="A1230" t="s">
        <v>74</v>
      </c>
      <c r="B1230" t="s">
        <v>71</v>
      </c>
      <c r="C1230">
        <v>24</v>
      </c>
      <c r="D1230">
        <v>9.9825009703636169E-2</v>
      </c>
      <c r="E1230">
        <v>0.96471738815307617</v>
      </c>
      <c r="F1230">
        <v>0.10072067379951477</v>
      </c>
      <c r="G1230">
        <v>0.96572959423065186</v>
      </c>
      <c r="H1230">
        <v>1.500000013038516E-3</v>
      </c>
    </row>
    <row r="1231" spans="1:8" x14ac:dyDescent="0.25">
      <c r="A1231" t="s">
        <v>74</v>
      </c>
      <c r="B1231" t="s">
        <v>71</v>
      </c>
      <c r="C1231">
        <v>25</v>
      </c>
      <c r="D1231">
        <v>0.10228573530912399</v>
      </c>
      <c r="E1231">
        <v>0.9617772102355957</v>
      </c>
      <c r="F1231">
        <v>9.8677985370159149E-2</v>
      </c>
      <c r="G1231">
        <v>0.96432393789291382</v>
      </c>
      <c r="H1231">
        <v>1.500000013038516E-3</v>
      </c>
    </row>
    <row r="1232" spans="1:8" x14ac:dyDescent="0.25">
      <c r="A1232" t="s">
        <v>74</v>
      </c>
      <c r="B1232" t="s">
        <v>71</v>
      </c>
      <c r="C1232">
        <v>26</v>
      </c>
      <c r="D1232">
        <v>9.8412744700908661E-2</v>
      </c>
      <c r="E1232">
        <v>0.96406400203704834</v>
      </c>
      <c r="F1232">
        <v>9.8990067839622498E-2</v>
      </c>
      <c r="G1232">
        <v>0.96485942602157593</v>
      </c>
      <c r="H1232">
        <v>1.500000013038516E-3</v>
      </c>
    </row>
    <row r="1233" spans="1:8" x14ac:dyDescent="0.25">
      <c r="A1233" t="s">
        <v>74</v>
      </c>
      <c r="B1233" t="s">
        <v>71</v>
      </c>
      <c r="C1233">
        <v>27</v>
      </c>
      <c r="D1233">
        <v>0.10159710794687271</v>
      </c>
      <c r="E1233">
        <v>0.96439069509506226</v>
      </c>
      <c r="F1233">
        <v>9.4244465231895447E-2</v>
      </c>
      <c r="G1233">
        <v>0.96874165534973145</v>
      </c>
      <c r="H1233">
        <v>1.500000013038516E-3</v>
      </c>
    </row>
    <row r="1234" spans="1:8" x14ac:dyDescent="0.25">
      <c r="A1234" t="s">
        <v>74</v>
      </c>
      <c r="B1234" t="s">
        <v>71</v>
      </c>
      <c r="C1234">
        <v>28</v>
      </c>
      <c r="D1234">
        <v>9.5856934785842896E-2</v>
      </c>
      <c r="E1234">
        <v>0.965370774269104</v>
      </c>
      <c r="F1234">
        <v>9.6056774258613586E-2</v>
      </c>
      <c r="G1234">
        <v>0.96586346626281738</v>
      </c>
      <c r="H1234">
        <v>1.500000071246177E-4</v>
      </c>
    </row>
    <row r="1235" spans="1:8" x14ac:dyDescent="0.25">
      <c r="A1235" t="s">
        <v>74</v>
      </c>
      <c r="B1235" t="s">
        <v>71</v>
      </c>
      <c r="C1235">
        <v>29</v>
      </c>
      <c r="D1235">
        <v>9.5616690814495087E-2</v>
      </c>
      <c r="E1235">
        <v>0.96602416038513184</v>
      </c>
      <c r="F1235">
        <v>9.6907854080200195E-2</v>
      </c>
      <c r="G1235">
        <v>0.96512717008590698</v>
      </c>
    </row>
    <row r="1236" spans="1:8" x14ac:dyDescent="0.25">
      <c r="A1236" t="s">
        <v>75</v>
      </c>
      <c r="B1236" t="s">
        <v>62</v>
      </c>
      <c r="C1236">
        <v>0</v>
      </c>
      <c r="D1236">
        <v>2.1341094970703125</v>
      </c>
      <c r="E1236">
        <v>0.57497549057006836</v>
      </c>
      <c r="F1236">
        <v>0.97385877370834351</v>
      </c>
      <c r="G1236">
        <v>0.69123160839080811</v>
      </c>
      <c r="H1236">
        <v>1.4999999664723873E-2</v>
      </c>
    </row>
    <row r="1237" spans="1:8" x14ac:dyDescent="0.25">
      <c r="A1237" t="s">
        <v>75</v>
      </c>
      <c r="B1237" t="s">
        <v>62</v>
      </c>
      <c r="C1237">
        <v>1</v>
      </c>
      <c r="D1237">
        <v>0.51534819602966309</v>
      </c>
      <c r="E1237">
        <v>0.8275073766708374</v>
      </c>
      <c r="F1237">
        <v>0.5410342812538147</v>
      </c>
      <c r="G1237">
        <v>0.81030791997909546</v>
      </c>
      <c r="H1237">
        <v>1.4999999664723873E-2</v>
      </c>
    </row>
    <row r="1238" spans="1:8" x14ac:dyDescent="0.25">
      <c r="A1238" t="s">
        <v>75</v>
      </c>
      <c r="B1238" t="s">
        <v>62</v>
      </c>
      <c r="C1238">
        <v>2</v>
      </c>
      <c r="D1238">
        <v>0.59122681617736816</v>
      </c>
      <c r="E1238">
        <v>0.79451161623001099</v>
      </c>
      <c r="F1238">
        <v>0.43788823485374451</v>
      </c>
      <c r="G1238">
        <v>0.84464526176452637</v>
      </c>
      <c r="H1238">
        <v>1.4999999664723873E-2</v>
      </c>
    </row>
    <row r="1239" spans="1:8" x14ac:dyDescent="0.25">
      <c r="A1239" t="s">
        <v>75</v>
      </c>
      <c r="B1239" t="s">
        <v>62</v>
      </c>
      <c r="C1239">
        <v>3</v>
      </c>
      <c r="D1239">
        <v>1.0748865604400635</v>
      </c>
      <c r="E1239">
        <v>0.64652073383331299</v>
      </c>
      <c r="F1239">
        <v>0.38760098814964294</v>
      </c>
      <c r="G1239">
        <v>0.86619812250137329</v>
      </c>
      <c r="H1239">
        <v>1.4999999664723873E-2</v>
      </c>
    </row>
    <row r="1240" spans="1:8" x14ac:dyDescent="0.25">
      <c r="A1240" t="s">
        <v>75</v>
      </c>
      <c r="B1240" t="s">
        <v>62</v>
      </c>
      <c r="C1240">
        <v>4</v>
      </c>
      <c r="D1240">
        <v>0.34992587566375732</v>
      </c>
      <c r="E1240">
        <v>0.8755308985710144</v>
      </c>
      <c r="F1240">
        <v>0.35198760032653809</v>
      </c>
      <c r="G1240">
        <v>0.87583667039871216</v>
      </c>
      <c r="H1240">
        <v>1.4999999664723873E-2</v>
      </c>
    </row>
    <row r="1241" spans="1:8" x14ac:dyDescent="0.25">
      <c r="A1241" t="s">
        <v>75</v>
      </c>
      <c r="B1241" t="s">
        <v>62</v>
      </c>
      <c r="C1241">
        <v>5</v>
      </c>
      <c r="D1241">
        <v>0.30499950051307678</v>
      </c>
      <c r="E1241">
        <v>0.89251875877380371</v>
      </c>
      <c r="F1241">
        <v>0.31856271624565125</v>
      </c>
      <c r="G1241">
        <v>0.88855421543121338</v>
      </c>
      <c r="H1241">
        <v>1.4999999664723873E-2</v>
      </c>
    </row>
    <row r="1242" spans="1:8" x14ac:dyDescent="0.25">
      <c r="A1242" t="s">
        <v>75</v>
      </c>
      <c r="B1242" t="s">
        <v>62</v>
      </c>
      <c r="C1242">
        <v>6</v>
      </c>
      <c r="D1242">
        <v>0.48447424173355103</v>
      </c>
      <c r="E1242">
        <v>0.82554721832275391</v>
      </c>
      <c r="F1242">
        <v>0.28751468658447266</v>
      </c>
      <c r="G1242">
        <v>0.89799195528030396</v>
      </c>
      <c r="H1242">
        <v>1.4999999664723873E-2</v>
      </c>
    </row>
    <row r="1243" spans="1:8" x14ac:dyDescent="0.25">
      <c r="A1243" t="s">
        <v>75</v>
      </c>
      <c r="B1243" t="s">
        <v>62</v>
      </c>
      <c r="C1243">
        <v>7</v>
      </c>
      <c r="D1243">
        <v>0.23103214800357819</v>
      </c>
      <c r="E1243">
        <v>0.91277360916137695</v>
      </c>
      <c r="F1243">
        <v>0.27419227361679077</v>
      </c>
      <c r="G1243">
        <v>0.90481925010681152</v>
      </c>
      <c r="H1243">
        <v>1.4999999664723873E-2</v>
      </c>
    </row>
    <row r="1244" spans="1:8" x14ac:dyDescent="0.25">
      <c r="A1244" t="s">
        <v>75</v>
      </c>
      <c r="B1244" t="s">
        <v>62</v>
      </c>
      <c r="C1244">
        <v>8</v>
      </c>
      <c r="D1244">
        <v>0.32062116265296936</v>
      </c>
      <c r="E1244">
        <v>0.88925188779830933</v>
      </c>
      <c r="F1244">
        <v>0.24476362764835358</v>
      </c>
      <c r="G1244">
        <v>0.91305220127105713</v>
      </c>
      <c r="H1244">
        <v>1.4999999664723873E-2</v>
      </c>
    </row>
    <row r="1245" spans="1:8" x14ac:dyDescent="0.25">
      <c r="A1245" t="s">
        <v>75</v>
      </c>
      <c r="B1245" t="s">
        <v>62</v>
      </c>
      <c r="C1245">
        <v>9</v>
      </c>
      <c r="D1245">
        <v>0.28586167097091675</v>
      </c>
      <c r="E1245">
        <v>0.89513230323791504</v>
      </c>
      <c r="F1245">
        <v>0.2324942946434021</v>
      </c>
      <c r="G1245">
        <v>0.91880857944488525</v>
      </c>
      <c r="H1245">
        <v>1.4999999664723873E-2</v>
      </c>
    </row>
    <row r="1246" spans="1:8" x14ac:dyDescent="0.25">
      <c r="A1246" t="s">
        <v>75</v>
      </c>
      <c r="B1246" t="s">
        <v>62</v>
      </c>
      <c r="C1246">
        <v>10</v>
      </c>
      <c r="D1246">
        <v>0.55953097343444824</v>
      </c>
      <c r="E1246">
        <v>0.81117284297943115</v>
      </c>
      <c r="F1246">
        <v>0.22523310780525208</v>
      </c>
      <c r="G1246">
        <v>0.91974562406539917</v>
      </c>
      <c r="H1246">
        <v>1.4999999664723873E-2</v>
      </c>
    </row>
    <row r="1247" spans="1:8" x14ac:dyDescent="0.25">
      <c r="A1247" t="s">
        <v>75</v>
      </c>
      <c r="B1247" t="s">
        <v>62</v>
      </c>
      <c r="C1247">
        <v>11</v>
      </c>
      <c r="D1247">
        <v>0.16629737615585327</v>
      </c>
      <c r="E1247">
        <v>0.93988895416259766</v>
      </c>
      <c r="F1247">
        <v>0.20315934717655182</v>
      </c>
      <c r="G1247">
        <v>0.92670685052871704</v>
      </c>
      <c r="H1247">
        <v>1.500000013038516E-3</v>
      </c>
    </row>
    <row r="1248" spans="1:8" x14ac:dyDescent="0.25">
      <c r="A1248" t="s">
        <v>75</v>
      </c>
      <c r="B1248" t="s">
        <v>62</v>
      </c>
      <c r="C1248">
        <v>12</v>
      </c>
      <c r="D1248">
        <v>0.1619403213262558</v>
      </c>
      <c r="E1248">
        <v>0.94086897373199463</v>
      </c>
      <c r="F1248">
        <v>0.159224733710289</v>
      </c>
      <c r="G1248">
        <v>0.94397592544555664</v>
      </c>
      <c r="H1248">
        <v>1.500000013038516E-3</v>
      </c>
    </row>
    <row r="1249" spans="1:8" x14ac:dyDescent="0.25">
      <c r="A1249" t="s">
        <v>75</v>
      </c>
      <c r="B1249" t="s">
        <v>62</v>
      </c>
      <c r="C1249">
        <v>13</v>
      </c>
      <c r="D1249">
        <v>0.14581210911273956</v>
      </c>
      <c r="E1249">
        <v>0.94478929042816162</v>
      </c>
      <c r="F1249">
        <v>0.15568996965885162</v>
      </c>
      <c r="G1249">
        <v>0.94431054592132568</v>
      </c>
      <c r="H1249">
        <v>1.500000013038516E-3</v>
      </c>
    </row>
    <row r="1250" spans="1:8" x14ac:dyDescent="0.25">
      <c r="A1250" t="s">
        <v>75</v>
      </c>
      <c r="B1250" t="s">
        <v>62</v>
      </c>
      <c r="C1250">
        <v>14</v>
      </c>
      <c r="D1250">
        <v>0.14800356328487396</v>
      </c>
      <c r="E1250">
        <v>0.94544267654418945</v>
      </c>
      <c r="F1250">
        <v>0.14861106872558594</v>
      </c>
      <c r="G1250">
        <v>0.94497990608215332</v>
      </c>
      <c r="H1250">
        <v>1.500000013038516E-3</v>
      </c>
    </row>
    <row r="1251" spans="1:8" x14ac:dyDescent="0.25">
      <c r="A1251" t="s">
        <v>75</v>
      </c>
      <c r="B1251" t="s">
        <v>62</v>
      </c>
      <c r="C1251">
        <v>15</v>
      </c>
      <c r="D1251">
        <v>0.13986696302890778</v>
      </c>
      <c r="E1251">
        <v>0.94838285446166992</v>
      </c>
      <c r="F1251">
        <v>0.14371255040168762</v>
      </c>
      <c r="G1251">
        <v>0.94993305206298828</v>
      </c>
      <c r="H1251">
        <v>1.500000013038516E-3</v>
      </c>
    </row>
    <row r="1252" spans="1:8" x14ac:dyDescent="0.25">
      <c r="A1252" t="s">
        <v>75</v>
      </c>
      <c r="B1252" t="s">
        <v>62</v>
      </c>
      <c r="C1252">
        <v>16</v>
      </c>
      <c r="D1252">
        <v>0.1432187557220459</v>
      </c>
      <c r="E1252">
        <v>0.94511598348617554</v>
      </c>
      <c r="F1252">
        <v>0.13977272808551788</v>
      </c>
      <c r="G1252">
        <v>0.94859439134597778</v>
      </c>
      <c r="H1252">
        <v>1.500000013038516E-3</v>
      </c>
    </row>
    <row r="1253" spans="1:8" x14ac:dyDescent="0.25">
      <c r="A1253" t="s">
        <v>75</v>
      </c>
      <c r="B1253" t="s">
        <v>62</v>
      </c>
      <c r="C1253">
        <v>17</v>
      </c>
      <c r="D1253">
        <v>0.14325124025344849</v>
      </c>
      <c r="E1253">
        <v>0.94413590431213379</v>
      </c>
      <c r="F1253">
        <v>0.1452057808637619</v>
      </c>
      <c r="G1253">
        <v>0.94738954305648804</v>
      </c>
      <c r="H1253">
        <v>1.500000013038516E-3</v>
      </c>
    </row>
    <row r="1254" spans="1:8" x14ac:dyDescent="0.25">
      <c r="A1254" t="s">
        <v>75</v>
      </c>
      <c r="B1254" t="s">
        <v>62</v>
      </c>
      <c r="C1254">
        <v>18</v>
      </c>
      <c r="D1254">
        <v>0.14182852208614349</v>
      </c>
      <c r="E1254">
        <v>0.94674944877624512</v>
      </c>
      <c r="F1254">
        <v>0.13698020577430725</v>
      </c>
      <c r="G1254">
        <v>0.94886213541030884</v>
      </c>
      <c r="H1254">
        <v>1.500000013038516E-3</v>
      </c>
    </row>
    <row r="1255" spans="1:8" x14ac:dyDescent="0.25">
      <c r="A1255" t="s">
        <v>75</v>
      </c>
      <c r="B1255" t="s">
        <v>62</v>
      </c>
      <c r="C1255">
        <v>19</v>
      </c>
      <c r="D1255">
        <v>0.13429778814315796</v>
      </c>
      <c r="E1255">
        <v>0.94968962669372559</v>
      </c>
      <c r="F1255">
        <v>0.12999774515628815</v>
      </c>
      <c r="G1255">
        <v>0.9538152813911438</v>
      </c>
      <c r="H1255">
        <v>1.500000071246177E-4</v>
      </c>
    </row>
    <row r="1256" spans="1:8" x14ac:dyDescent="0.25">
      <c r="A1256" t="s">
        <v>75</v>
      </c>
      <c r="B1256" t="s">
        <v>62</v>
      </c>
      <c r="C1256">
        <v>20</v>
      </c>
      <c r="D1256">
        <v>0.13243331015110016</v>
      </c>
      <c r="E1256">
        <v>0.95132309198379517</v>
      </c>
      <c r="F1256">
        <v>0.13209746778011322</v>
      </c>
      <c r="G1256">
        <v>0.95247656106948853</v>
      </c>
      <c r="H1256">
        <v>1.500000071246177E-4</v>
      </c>
    </row>
    <row r="1257" spans="1:8" x14ac:dyDescent="0.25">
      <c r="A1257" t="s">
        <v>75</v>
      </c>
      <c r="B1257" t="s">
        <v>62</v>
      </c>
      <c r="C1257">
        <v>21</v>
      </c>
      <c r="D1257">
        <v>0.13194961845874786</v>
      </c>
      <c r="E1257">
        <v>0.95034301280975342</v>
      </c>
      <c r="F1257">
        <v>0.13276943564414978</v>
      </c>
      <c r="G1257">
        <v>0.95120483636856079</v>
      </c>
      <c r="H1257">
        <v>1.500000071246177E-4</v>
      </c>
    </row>
    <row r="1258" spans="1:8" x14ac:dyDescent="0.25">
      <c r="A1258" t="s">
        <v>75</v>
      </c>
      <c r="B1258" t="s">
        <v>62</v>
      </c>
      <c r="C1258">
        <v>22</v>
      </c>
      <c r="D1258">
        <v>0.13140964508056641</v>
      </c>
      <c r="E1258">
        <v>0.95295655727386475</v>
      </c>
      <c r="F1258">
        <v>0.12494535744190216</v>
      </c>
      <c r="G1258">
        <v>0.95508700609207153</v>
      </c>
      <c r="H1258">
        <v>1.500000071246177E-4</v>
      </c>
    </row>
    <row r="1259" spans="1:8" x14ac:dyDescent="0.25">
      <c r="A1259" t="s">
        <v>75</v>
      </c>
      <c r="B1259" t="s">
        <v>62</v>
      </c>
      <c r="C1259">
        <v>23</v>
      </c>
      <c r="D1259">
        <v>0.13287536799907684</v>
      </c>
      <c r="E1259">
        <v>0.95132309198379517</v>
      </c>
      <c r="F1259">
        <v>0.13013918697834015</v>
      </c>
      <c r="G1259">
        <v>0.95247656106948853</v>
      </c>
      <c r="H1259">
        <v>1.500000071246177E-4</v>
      </c>
    </row>
    <row r="1260" spans="1:8" x14ac:dyDescent="0.25">
      <c r="A1260" t="s">
        <v>75</v>
      </c>
      <c r="B1260" t="s">
        <v>62</v>
      </c>
      <c r="C1260">
        <v>24</v>
      </c>
      <c r="D1260">
        <v>0.13240757584571838</v>
      </c>
      <c r="E1260">
        <v>0.95164978504180908</v>
      </c>
      <c r="F1260">
        <v>0.12706147134304047</v>
      </c>
      <c r="G1260">
        <v>0.95475232601165771</v>
      </c>
      <c r="H1260">
        <v>1.500000071246177E-4</v>
      </c>
    </row>
    <row r="1261" spans="1:8" x14ac:dyDescent="0.25">
      <c r="A1261" t="s">
        <v>75</v>
      </c>
      <c r="B1261" t="s">
        <v>62</v>
      </c>
      <c r="C1261">
        <v>25</v>
      </c>
      <c r="D1261">
        <v>0.13165098428726196</v>
      </c>
      <c r="E1261">
        <v>0.95230317115783691</v>
      </c>
      <c r="F1261">
        <v>0.1245594397187233</v>
      </c>
      <c r="G1261">
        <v>0.95468538999557495</v>
      </c>
      <c r="H1261">
        <v>1.500000071246177E-4</v>
      </c>
    </row>
    <row r="1262" spans="1:8" x14ac:dyDescent="0.25">
      <c r="A1262" t="s">
        <v>75</v>
      </c>
      <c r="B1262" t="s">
        <v>62</v>
      </c>
      <c r="C1262">
        <v>26</v>
      </c>
      <c r="D1262">
        <v>0.13059891760349274</v>
      </c>
      <c r="E1262">
        <v>0.95393663644790649</v>
      </c>
      <c r="F1262">
        <v>0.12770925462245941</v>
      </c>
      <c r="G1262">
        <v>0.95361447334289551</v>
      </c>
      <c r="H1262">
        <v>9.9999997473787516E-5</v>
      </c>
    </row>
    <row r="1263" spans="1:8" x14ac:dyDescent="0.25">
      <c r="A1263" t="s">
        <v>75</v>
      </c>
      <c r="B1263" t="s">
        <v>62</v>
      </c>
      <c r="C1263">
        <v>27</v>
      </c>
      <c r="D1263">
        <v>0.13161137700080872</v>
      </c>
      <c r="E1263">
        <v>0.95132309198379517</v>
      </c>
      <c r="F1263">
        <v>0.12859418988227844</v>
      </c>
      <c r="G1263">
        <v>0.95341366529464722</v>
      </c>
      <c r="H1263">
        <v>9.9999997473787516E-5</v>
      </c>
    </row>
    <row r="1264" spans="1:8" x14ac:dyDescent="0.25">
      <c r="A1264" t="s">
        <v>75</v>
      </c>
      <c r="B1264" t="s">
        <v>62</v>
      </c>
      <c r="C1264">
        <v>28</v>
      </c>
      <c r="D1264">
        <v>0.1310930997133255</v>
      </c>
      <c r="E1264">
        <v>0.95328325033187866</v>
      </c>
      <c r="F1264">
        <v>0.12550359964370728</v>
      </c>
      <c r="G1264">
        <v>0.95408302545547485</v>
      </c>
      <c r="H1264">
        <v>9.9999997473787516E-5</v>
      </c>
    </row>
    <row r="1265" spans="1:8" x14ac:dyDescent="0.25">
      <c r="A1265" t="s">
        <v>75</v>
      </c>
      <c r="B1265" t="s">
        <v>62</v>
      </c>
      <c r="C1265">
        <v>29</v>
      </c>
      <c r="D1265">
        <v>0.13087731599807739</v>
      </c>
      <c r="E1265">
        <v>0.95328325033187866</v>
      </c>
      <c r="F1265">
        <v>0.127247154712677</v>
      </c>
      <c r="G1265">
        <v>0.95388221740722656</v>
      </c>
    </row>
    <row r="1266" spans="1:8" x14ac:dyDescent="0.25">
      <c r="A1266" t="s">
        <v>75</v>
      </c>
      <c r="B1266" t="s">
        <v>63</v>
      </c>
      <c r="C1266">
        <v>0</v>
      </c>
      <c r="D1266">
        <v>0.54846471548080444</v>
      </c>
      <c r="E1266">
        <v>0.81345963478088379</v>
      </c>
      <c r="F1266">
        <v>0.93696445226669312</v>
      </c>
      <c r="G1266">
        <v>0.70595717430114746</v>
      </c>
      <c r="H1266">
        <v>1.4999999664723873E-2</v>
      </c>
    </row>
    <row r="1267" spans="1:8" x14ac:dyDescent="0.25">
      <c r="A1267" t="s">
        <v>75</v>
      </c>
      <c r="B1267" t="s">
        <v>63</v>
      </c>
      <c r="C1267">
        <v>1</v>
      </c>
      <c r="D1267">
        <v>0.89035260677337646</v>
      </c>
      <c r="E1267">
        <v>0.7121855616569519</v>
      </c>
      <c r="F1267">
        <v>0.50619733333587646</v>
      </c>
      <c r="G1267">
        <v>0.81680053472518921</v>
      </c>
      <c r="H1267">
        <v>1.4999999664723873E-2</v>
      </c>
    </row>
    <row r="1268" spans="1:8" x14ac:dyDescent="0.25">
      <c r="A1268" t="s">
        <v>75</v>
      </c>
      <c r="B1268" t="s">
        <v>63</v>
      </c>
      <c r="C1268">
        <v>2</v>
      </c>
      <c r="D1268">
        <v>1.0988502502441406</v>
      </c>
      <c r="E1268">
        <v>0.63966023921966553</v>
      </c>
      <c r="F1268">
        <v>0.42850735783576965</v>
      </c>
      <c r="G1268">
        <v>0.8459169864654541</v>
      </c>
      <c r="H1268">
        <v>1.4999999664723873E-2</v>
      </c>
    </row>
    <row r="1269" spans="1:8" x14ac:dyDescent="0.25">
      <c r="A1269" t="s">
        <v>75</v>
      </c>
      <c r="B1269" t="s">
        <v>63</v>
      </c>
      <c r="C1269">
        <v>3</v>
      </c>
      <c r="D1269">
        <v>0.40890711545944214</v>
      </c>
      <c r="E1269">
        <v>0.85200917720794678</v>
      </c>
      <c r="F1269">
        <v>0.36668267846107483</v>
      </c>
      <c r="G1269">
        <v>0.87269073724746704</v>
      </c>
      <c r="H1269">
        <v>1.4999999664723873E-2</v>
      </c>
    </row>
    <row r="1270" spans="1:8" x14ac:dyDescent="0.25">
      <c r="A1270" t="s">
        <v>75</v>
      </c>
      <c r="B1270" t="s">
        <v>63</v>
      </c>
      <c r="C1270">
        <v>4</v>
      </c>
      <c r="D1270">
        <v>0.47785654664039612</v>
      </c>
      <c r="E1270">
        <v>0.83828812837600708</v>
      </c>
      <c r="F1270">
        <v>0.31173992156982422</v>
      </c>
      <c r="G1270">
        <v>0.89216870069503784</v>
      </c>
      <c r="H1270">
        <v>1.4999999664723873E-2</v>
      </c>
    </row>
    <row r="1271" spans="1:8" x14ac:dyDescent="0.25">
      <c r="A1271" t="s">
        <v>75</v>
      </c>
      <c r="B1271" t="s">
        <v>63</v>
      </c>
      <c r="C1271">
        <v>5</v>
      </c>
      <c r="D1271">
        <v>0.30626702308654785</v>
      </c>
      <c r="E1271">
        <v>0.89153873920440674</v>
      </c>
      <c r="F1271">
        <v>0.28765758872032166</v>
      </c>
      <c r="G1271">
        <v>0.89852744340896606</v>
      </c>
      <c r="H1271">
        <v>1.4999999664723873E-2</v>
      </c>
    </row>
    <row r="1272" spans="1:8" x14ac:dyDescent="0.25">
      <c r="A1272" t="s">
        <v>75</v>
      </c>
      <c r="B1272" t="s">
        <v>63</v>
      </c>
      <c r="C1272">
        <v>6</v>
      </c>
      <c r="D1272">
        <v>0.77602148056030273</v>
      </c>
      <c r="E1272">
        <v>0.76739627122879028</v>
      </c>
      <c r="F1272">
        <v>0.26325061917304993</v>
      </c>
      <c r="G1272">
        <v>0.90582329034805298</v>
      </c>
      <c r="H1272">
        <v>1.4999999664723873E-2</v>
      </c>
    </row>
    <row r="1273" spans="1:8" x14ac:dyDescent="0.25">
      <c r="A1273" t="s">
        <v>75</v>
      </c>
      <c r="B1273" t="s">
        <v>63</v>
      </c>
      <c r="C1273">
        <v>7</v>
      </c>
      <c r="D1273">
        <v>0.49560821056365967</v>
      </c>
      <c r="E1273">
        <v>0.82554721832275391</v>
      </c>
      <c r="F1273">
        <v>0.24206982553005219</v>
      </c>
      <c r="G1273">
        <v>0.91479247808456421</v>
      </c>
      <c r="H1273">
        <v>1.4999999664723873E-2</v>
      </c>
    </row>
    <row r="1274" spans="1:8" x14ac:dyDescent="0.25">
      <c r="A1274" t="s">
        <v>75</v>
      </c>
      <c r="B1274" t="s">
        <v>63</v>
      </c>
      <c r="C1274">
        <v>8</v>
      </c>
      <c r="D1274">
        <v>0.32276755571365356</v>
      </c>
      <c r="E1274">
        <v>0.88957858085632324</v>
      </c>
      <c r="F1274">
        <v>0.22781103849411011</v>
      </c>
      <c r="G1274">
        <v>0.91874164342880249</v>
      </c>
      <c r="H1274">
        <v>1.4999999664723873E-2</v>
      </c>
    </row>
    <row r="1275" spans="1:8" x14ac:dyDescent="0.25">
      <c r="A1275" t="s">
        <v>75</v>
      </c>
      <c r="B1275" t="s">
        <v>63</v>
      </c>
      <c r="C1275">
        <v>9</v>
      </c>
      <c r="D1275">
        <v>0.17007176578044891</v>
      </c>
      <c r="E1275">
        <v>0.93858218193054199</v>
      </c>
      <c r="F1275">
        <v>0.20923759043216705</v>
      </c>
      <c r="G1275">
        <v>0.92590361833572388</v>
      </c>
      <c r="H1275">
        <v>1.500000013038516E-3</v>
      </c>
    </row>
    <row r="1276" spans="1:8" x14ac:dyDescent="0.25">
      <c r="A1276" t="s">
        <v>75</v>
      </c>
      <c r="B1276" t="s">
        <v>63</v>
      </c>
      <c r="C1276">
        <v>10</v>
      </c>
      <c r="D1276">
        <v>0.1570117324590683</v>
      </c>
      <c r="E1276">
        <v>0.94413590431213379</v>
      </c>
      <c r="F1276">
        <v>0.163773313164711</v>
      </c>
      <c r="G1276">
        <v>0.94216865301132202</v>
      </c>
      <c r="H1276">
        <v>1.500000013038516E-3</v>
      </c>
    </row>
    <row r="1277" spans="1:8" x14ac:dyDescent="0.25">
      <c r="A1277" t="s">
        <v>75</v>
      </c>
      <c r="B1277" t="s">
        <v>63</v>
      </c>
      <c r="C1277">
        <v>11</v>
      </c>
      <c r="D1277">
        <v>0.15335850417613983</v>
      </c>
      <c r="E1277">
        <v>0.94511598348617554</v>
      </c>
      <c r="F1277">
        <v>0.15456251800060272</v>
      </c>
      <c r="G1277">
        <v>0.94484603404998779</v>
      </c>
      <c r="H1277">
        <v>1.500000013038516E-3</v>
      </c>
    </row>
    <row r="1278" spans="1:8" x14ac:dyDescent="0.25">
      <c r="A1278" t="s">
        <v>75</v>
      </c>
      <c r="B1278" t="s">
        <v>63</v>
      </c>
      <c r="C1278">
        <v>12</v>
      </c>
      <c r="D1278">
        <v>0.16021387279033661</v>
      </c>
      <c r="E1278">
        <v>0.94674944877624512</v>
      </c>
      <c r="F1278">
        <v>0.15199962258338928</v>
      </c>
      <c r="G1278">
        <v>0.94651943445205688</v>
      </c>
      <c r="H1278">
        <v>1.500000013038516E-3</v>
      </c>
    </row>
    <row r="1279" spans="1:8" x14ac:dyDescent="0.25">
      <c r="A1279" t="s">
        <v>75</v>
      </c>
      <c r="B1279" t="s">
        <v>63</v>
      </c>
      <c r="C1279">
        <v>13</v>
      </c>
      <c r="D1279">
        <v>0.16147193312644958</v>
      </c>
      <c r="E1279">
        <v>0.94609606266021729</v>
      </c>
      <c r="F1279">
        <v>0.15213805437088013</v>
      </c>
      <c r="G1279">
        <v>0.94497990608215332</v>
      </c>
      <c r="H1279">
        <v>1.500000013038516E-3</v>
      </c>
    </row>
    <row r="1280" spans="1:8" x14ac:dyDescent="0.25">
      <c r="A1280" t="s">
        <v>75</v>
      </c>
      <c r="B1280" t="s">
        <v>63</v>
      </c>
      <c r="C1280">
        <v>14</v>
      </c>
      <c r="D1280">
        <v>0.15157581865787506</v>
      </c>
      <c r="E1280">
        <v>0.94870954751968384</v>
      </c>
      <c r="F1280">
        <v>0.14785437285900116</v>
      </c>
      <c r="G1280">
        <v>0.94705486297607422</v>
      </c>
      <c r="H1280">
        <v>1.500000013038516E-3</v>
      </c>
    </row>
    <row r="1281" spans="1:8" x14ac:dyDescent="0.25">
      <c r="A1281" t="s">
        <v>75</v>
      </c>
      <c r="B1281" t="s">
        <v>63</v>
      </c>
      <c r="C1281">
        <v>15</v>
      </c>
      <c r="D1281">
        <v>0.17190341651439667</v>
      </c>
      <c r="E1281">
        <v>0.93988895416259766</v>
      </c>
      <c r="F1281">
        <v>0.14025081694126129</v>
      </c>
      <c r="G1281">
        <v>0.94805890321731567</v>
      </c>
      <c r="H1281">
        <v>1.500000013038516E-3</v>
      </c>
    </row>
    <row r="1282" spans="1:8" x14ac:dyDescent="0.25">
      <c r="A1282" t="s">
        <v>75</v>
      </c>
      <c r="B1282" t="s">
        <v>63</v>
      </c>
      <c r="C1282">
        <v>16</v>
      </c>
      <c r="D1282">
        <v>0.1598455011844635</v>
      </c>
      <c r="E1282">
        <v>0.94576936960220337</v>
      </c>
      <c r="F1282">
        <v>0.13975144922733307</v>
      </c>
      <c r="G1282">
        <v>0.94933062791824341</v>
      </c>
      <c r="H1282">
        <v>1.500000013038516E-3</v>
      </c>
    </row>
    <row r="1283" spans="1:8" x14ac:dyDescent="0.25">
      <c r="A1283" t="s">
        <v>75</v>
      </c>
      <c r="B1283" t="s">
        <v>63</v>
      </c>
      <c r="C1283">
        <v>17</v>
      </c>
      <c r="D1283">
        <v>0.13562674820423126</v>
      </c>
      <c r="E1283">
        <v>0.95393663644790649</v>
      </c>
      <c r="F1283">
        <v>0.1335788369178772</v>
      </c>
      <c r="G1283">
        <v>0.952342689037323</v>
      </c>
      <c r="H1283">
        <v>1.500000013038516E-3</v>
      </c>
    </row>
    <row r="1284" spans="1:8" x14ac:dyDescent="0.25">
      <c r="A1284" t="s">
        <v>75</v>
      </c>
      <c r="B1284" t="s">
        <v>63</v>
      </c>
      <c r="C1284">
        <v>18</v>
      </c>
      <c r="D1284">
        <v>0.17833976447582245</v>
      </c>
      <c r="E1284">
        <v>0.93498855829238892</v>
      </c>
      <c r="F1284">
        <v>0.13457240164279938</v>
      </c>
      <c r="G1284">
        <v>0.94959837198257446</v>
      </c>
      <c r="H1284">
        <v>1.500000013038516E-3</v>
      </c>
    </row>
    <row r="1285" spans="1:8" x14ac:dyDescent="0.25">
      <c r="A1285" t="s">
        <v>75</v>
      </c>
      <c r="B1285" t="s">
        <v>63</v>
      </c>
      <c r="C1285">
        <v>19</v>
      </c>
      <c r="D1285">
        <v>0.13908472657203674</v>
      </c>
      <c r="E1285">
        <v>0.951976478099823</v>
      </c>
      <c r="F1285">
        <v>0.13329695165157318</v>
      </c>
      <c r="G1285">
        <v>0.95073628425598145</v>
      </c>
      <c r="H1285">
        <v>1.500000013038516E-3</v>
      </c>
    </row>
    <row r="1286" spans="1:8" x14ac:dyDescent="0.25">
      <c r="A1286" t="s">
        <v>75</v>
      </c>
      <c r="B1286" t="s">
        <v>63</v>
      </c>
      <c r="C1286">
        <v>20</v>
      </c>
      <c r="D1286">
        <v>0.14466814696788788</v>
      </c>
      <c r="E1286">
        <v>0.94772952795028687</v>
      </c>
      <c r="F1286">
        <v>0.12764005362987518</v>
      </c>
      <c r="G1286">
        <v>0.95408302545547485</v>
      </c>
      <c r="H1286">
        <v>1.500000013038516E-3</v>
      </c>
    </row>
    <row r="1287" spans="1:8" x14ac:dyDescent="0.25">
      <c r="A1287" t="s">
        <v>75</v>
      </c>
      <c r="B1287" t="s">
        <v>63</v>
      </c>
      <c r="C1287">
        <v>21</v>
      </c>
      <c r="D1287">
        <v>0.13624842464923859</v>
      </c>
      <c r="E1287">
        <v>0.95034301280975342</v>
      </c>
      <c r="F1287">
        <v>0.1245671808719635</v>
      </c>
      <c r="G1287">
        <v>0.95629185438156128</v>
      </c>
      <c r="H1287">
        <v>1.500000071246177E-4</v>
      </c>
    </row>
    <row r="1288" spans="1:8" x14ac:dyDescent="0.25">
      <c r="A1288" t="s">
        <v>75</v>
      </c>
      <c r="B1288" t="s">
        <v>63</v>
      </c>
      <c r="C1288">
        <v>22</v>
      </c>
      <c r="D1288">
        <v>0.13619525730609894</v>
      </c>
      <c r="E1288">
        <v>0.95034301280975342</v>
      </c>
      <c r="F1288">
        <v>0.12115110456943512</v>
      </c>
      <c r="G1288">
        <v>0.95649266242980957</v>
      </c>
      <c r="H1288">
        <v>1.500000071246177E-4</v>
      </c>
    </row>
    <row r="1289" spans="1:8" x14ac:dyDescent="0.25">
      <c r="A1289" t="s">
        <v>75</v>
      </c>
      <c r="B1289" t="s">
        <v>63</v>
      </c>
      <c r="C1289">
        <v>23</v>
      </c>
      <c r="D1289">
        <v>0.13697619736194611</v>
      </c>
      <c r="E1289">
        <v>0.9500163197517395</v>
      </c>
      <c r="F1289">
        <v>0.12164952605962753</v>
      </c>
      <c r="G1289">
        <v>0.95642572641372681</v>
      </c>
      <c r="H1289">
        <v>1.500000071246177E-4</v>
      </c>
    </row>
    <row r="1290" spans="1:8" x14ac:dyDescent="0.25">
      <c r="A1290" t="s">
        <v>75</v>
      </c>
      <c r="B1290" t="s">
        <v>63</v>
      </c>
      <c r="C1290">
        <v>24</v>
      </c>
      <c r="D1290">
        <v>0.13545231521129608</v>
      </c>
      <c r="E1290">
        <v>0.95132309198379517</v>
      </c>
      <c r="F1290">
        <v>0.12082459032535553</v>
      </c>
      <c r="G1290">
        <v>0.95649266242980957</v>
      </c>
      <c r="H1290">
        <v>9.9999997473787516E-5</v>
      </c>
    </row>
    <row r="1291" spans="1:8" x14ac:dyDescent="0.25">
      <c r="A1291" t="s">
        <v>75</v>
      </c>
      <c r="B1291" t="s">
        <v>63</v>
      </c>
      <c r="C1291">
        <v>25</v>
      </c>
      <c r="D1291">
        <v>0.13431724905967712</v>
      </c>
      <c r="E1291">
        <v>0.95099639892578125</v>
      </c>
      <c r="F1291">
        <v>0.11979619413614273</v>
      </c>
      <c r="G1291">
        <v>0.95555555820465088</v>
      </c>
      <c r="H1291">
        <v>9.9999997473787516E-5</v>
      </c>
    </row>
    <row r="1292" spans="1:8" x14ac:dyDescent="0.25">
      <c r="A1292" t="s">
        <v>75</v>
      </c>
      <c r="B1292" t="s">
        <v>63</v>
      </c>
      <c r="C1292">
        <v>26</v>
      </c>
      <c r="D1292">
        <v>0.13409867882728577</v>
      </c>
      <c r="E1292">
        <v>0.951976478099823</v>
      </c>
      <c r="F1292">
        <v>0.12164627015590668</v>
      </c>
      <c r="G1292">
        <v>0.95522087812423706</v>
      </c>
      <c r="H1292">
        <v>9.9999997473787516E-5</v>
      </c>
    </row>
    <row r="1293" spans="1:8" x14ac:dyDescent="0.25">
      <c r="A1293" t="s">
        <v>75</v>
      </c>
      <c r="B1293" t="s">
        <v>63</v>
      </c>
      <c r="C1293">
        <v>27</v>
      </c>
      <c r="D1293">
        <v>0.13505332171916962</v>
      </c>
      <c r="E1293">
        <v>0.951976478099823</v>
      </c>
      <c r="F1293">
        <v>0.11856941878795624</v>
      </c>
      <c r="G1293">
        <v>0.95522087812423706</v>
      </c>
      <c r="H1293">
        <v>9.9999997473787516E-5</v>
      </c>
    </row>
    <row r="1294" spans="1:8" x14ac:dyDescent="0.25">
      <c r="A1294" t="s">
        <v>75</v>
      </c>
      <c r="B1294" t="s">
        <v>63</v>
      </c>
      <c r="C1294">
        <v>28</v>
      </c>
      <c r="D1294">
        <v>0.13440297544002533</v>
      </c>
      <c r="E1294">
        <v>0.951976478099823</v>
      </c>
      <c r="F1294">
        <v>0.12192410975694656</v>
      </c>
      <c r="G1294">
        <v>0.95548862218856812</v>
      </c>
      <c r="H1294">
        <v>9.9999997473787516E-5</v>
      </c>
    </row>
    <row r="1295" spans="1:8" x14ac:dyDescent="0.25">
      <c r="A1295" t="s">
        <v>75</v>
      </c>
      <c r="B1295" t="s">
        <v>63</v>
      </c>
      <c r="C1295">
        <v>29</v>
      </c>
      <c r="D1295">
        <v>0.13441158831119537</v>
      </c>
      <c r="E1295">
        <v>0.951976478099823</v>
      </c>
      <c r="F1295">
        <v>0.11858461797237396</v>
      </c>
      <c r="G1295">
        <v>0.95629185438156128</v>
      </c>
    </row>
    <row r="1296" spans="1:8" x14ac:dyDescent="0.25">
      <c r="A1296" t="s">
        <v>75</v>
      </c>
      <c r="B1296" t="s">
        <v>64</v>
      </c>
      <c r="C1296">
        <v>0</v>
      </c>
      <c r="D1296">
        <v>1.6753284931182861</v>
      </c>
      <c r="E1296">
        <v>0.61581182479858398</v>
      </c>
      <c r="F1296">
        <v>0.94690364599227905</v>
      </c>
      <c r="G1296">
        <v>0.70916998386383057</v>
      </c>
      <c r="H1296">
        <v>1.4999999664723873E-2</v>
      </c>
    </row>
    <row r="1297" spans="1:8" x14ac:dyDescent="0.25">
      <c r="A1297" t="s">
        <v>75</v>
      </c>
      <c r="B1297" t="s">
        <v>64</v>
      </c>
      <c r="C1297">
        <v>1</v>
      </c>
      <c r="D1297">
        <v>1.8270077705383301</v>
      </c>
      <c r="E1297">
        <v>0.49689644575119019</v>
      </c>
      <c r="F1297">
        <v>0.50477379560470581</v>
      </c>
      <c r="G1297">
        <v>0.81994646787643433</v>
      </c>
      <c r="H1297">
        <v>1.4999999664723873E-2</v>
      </c>
    </row>
    <row r="1298" spans="1:8" x14ac:dyDescent="0.25">
      <c r="A1298" t="s">
        <v>75</v>
      </c>
      <c r="B1298" t="s">
        <v>64</v>
      </c>
      <c r="C1298">
        <v>2</v>
      </c>
      <c r="D1298">
        <v>0.80628681182861328</v>
      </c>
      <c r="E1298">
        <v>0.74028092622756958</v>
      </c>
      <c r="F1298">
        <v>0.42667686939239502</v>
      </c>
      <c r="G1298">
        <v>0.85127174854278564</v>
      </c>
      <c r="H1298">
        <v>1.4999999664723873E-2</v>
      </c>
    </row>
    <row r="1299" spans="1:8" x14ac:dyDescent="0.25">
      <c r="A1299" t="s">
        <v>75</v>
      </c>
      <c r="B1299" t="s">
        <v>64</v>
      </c>
      <c r="C1299">
        <v>3</v>
      </c>
      <c r="D1299">
        <v>0.48013132810592651</v>
      </c>
      <c r="E1299">
        <v>0.84743547439575195</v>
      </c>
      <c r="F1299">
        <v>0.35528478026390076</v>
      </c>
      <c r="G1299">
        <v>0.87717539072036743</v>
      </c>
      <c r="H1299">
        <v>1.4999999664723873E-2</v>
      </c>
    </row>
    <row r="1300" spans="1:8" x14ac:dyDescent="0.25">
      <c r="A1300" t="s">
        <v>75</v>
      </c>
      <c r="B1300" t="s">
        <v>64</v>
      </c>
      <c r="C1300">
        <v>4</v>
      </c>
      <c r="D1300">
        <v>0.39367371797561646</v>
      </c>
      <c r="E1300">
        <v>0.87520420551300049</v>
      </c>
      <c r="F1300">
        <v>0.32840791344642639</v>
      </c>
      <c r="G1300">
        <v>0.88386881351470947</v>
      </c>
      <c r="H1300">
        <v>1.4999999664723873E-2</v>
      </c>
    </row>
    <row r="1301" spans="1:8" x14ac:dyDescent="0.25">
      <c r="A1301" t="s">
        <v>75</v>
      </c>
      <c r="B1301" t="s">
        <v>64</v>
      </c>
      <c r="C1301">
        <v>5</v>
      </c>
      <c r="D1301">
        <v>0.46241492033004761</v>
      </c>
      <c r="E1301">
        <v>0.85070240497589111</v>
      </c>
      <c r="F1301">
        <v>0.29485723376274109</v>
      </c>
      <c r="G1301">
        <v>0.89705491065979004</v>
      </c>
      <c r="H1301">
        <v>1.4999999664723873E-2</v>
      </c>
    </row>
    <row r="1302" spans="1:8" x14ac:dyDescent="0.25">
      <c r="A1302" t="s">
        <v>75</v>
      </c>
      <c r="B1302" t="s">
        <v>64</v>
      </c>
      <c r="C1302">
        <v>6</v>
      </c>
      <c r="D1302">
        <v>0.2990746796131134</v>
      </c>
      <c r="E1302">
        <v>0.89545899629592896</v>
      </c>
      <c r="F1302">
        <v>0.26539018750190735</v>
      </c>
      <c r="G1302">
        <v>0.90428382158279419</v>
      </c>
      <c r="H1302">
        <v>1.4999999664723873E-2</v>
      </c>
    </row>
    <row r="1303" spans="1:8" x14ac:dyDescent="0.25">
      <c r="A1303" t="s">
        <v>75</v>
      </c>
      <c r="B1303" t="s">
        <v>64</v>
      </c>
      <c r="C1303">
        <v>7</v>
      </c>
      <c r="D1303">
        <v>0.356162428855896</v>
      </c>
      <c r="E1303">
        <v>0.88696503639221191</v>
      </c>
      <c r="F1303">
        <v>0.24547760188579559</v>
      </c>
      <c r="G1303">
        <v>0.91452479362487793</v>
      </c>
      <c r="H1303">
        <v>1.4999999664723873E-2</v>
      </c>
    </row>
    <row r="1304" spans="1:8" x14ac:dyDescent="0.25">
      <c r="A1304" t="s">
        <v>75</v>
      </c>
      <c r="B1304" t="s">
        <v>64</v>
      </c>
      <c r="C1304">
        <v>8</v>
      </c>
      <c r="D1304">
        <v>0.55001634359359741</v>
      </c>
      <c r="E1304">
        <v>0.81378632783889771</v>
      </c>
      <c r="F1304">
        <v>0.24879184365272522</v>
      </c>
      <c r="G1304">
        <v>0.91285139322280884</v>
      </c>
      <c r="H1304">
        <v>1.4999999664723873E-2</v>
      </c>
    </row>
    <row r="1305" spans="1:8" x14ac:dyDescent="0.25">
      <c r="A1305" t="s">
        <v>75</v>
      </c>
      <c r="B1305" t="s">
        <v>64</v>
      </c>
      <c r="C1305">
        <v>9</v>
      </c>
      <c r="D1305">
        <v>0.48400107026100159</v>
      </c>
      <c r="E1305">
        <v>0.82620060443878174</v>
      </c>
      <c r="F1305">
        <v>0.22719790041446686</v>
      </c>
      <c r="G1305">
        <v>0.91639894247055054</v>
      </c>
      <c r="H1305">
        <v>1.4999999664723873E-2</v>
      </c>
    </row>
    <row r="1306" spans="1:8" x14ac:dyDescent="0.25">
      <c r="A1306" t="s">
        <v>75</v>
      </c>
      <c r="B1306" t="s">
        <v>64</v>
      </c>
      <c r="C1306">
        <v>10</v>
      </c>
      <c r="D1306">
        <v>0.18830218911170959</v>
      </c>
      <c r="E1306">
        <v>0.93694871664047241</v>
      </c>
      <c r="F1306">
        <v>0.19849526882171631</v>
      </c>
      <c r="G1306">
        <v>0.92858099937438965</v>
      </c>
      <c r="H1306">
        <v>1.500000013038516E-3</v>
      </c>
    </row>
    <row r="1307" spans="1:8" x14ac:dyDescent="0.25">
      <c r="A1307" t="s">
        <v>75</v>
      </c>
      <c r="B1307" t="s">
        <v>64</v>
      </c>
      <c r="C1307">
        <v>11</v>
      </c>
      <c r="D1307">
        <v>0.16339379549026489</v>
      </c>
      <c r="E1307">
        <v>0.93988895416259766</v>
      </c>
      <c r="F1307">
        <v>0.16066783666610718</v>
      </c>
      <c r="G1307">
        <v>0.94062918424606323</v>
      </c>
      <c r="H1307">
        <v>1.500000013038516E-3</v>
      </c>
    </row>
    <row r="1308" spans="1:8" x14ac:dyDescent="0.25">
      <c r="A1308" t="s">
        <v>75</v>
      </c>
      <c r="B1308" t="s">
        <v>64</v>
      </c>
      <c r="C1308">
        <v>12</v>
      </c>
      <c r="D1308">
        <v>0.1561635285615921</v>
      </c>
      <c r="E1308">
        <v>0.94576936960220337</v>
      </c>
      <c r="F1308">
        <v>0.15546925365924835</v>
      </c>
      <c r="G1308">
        <v>0.94270414113998413</v>
      </c>
      <c r="H1308">
        <v>1.500000013038516E-3</v>
      </c>
    </row>
    <row r="1309" spans="1:8" x14ac:dyDescent="0.25">
      <c r="A1309" t="s">
        <v>75</v>
      </c>
      <c r="B1309" t="s">
        <v>64</v>
      </c>
      <c r="C1309">
        <v>13</v>
      </c>
      <c r="D1309">
        <v>0.15897032618522644</v>
      </c>
      <c r="E1309">
        <v>0.94348251819610596</v>
      </c>
      <c r="F1309">
        <v>0.14957796037197113</v>
      </c>
      <c r="G1309">
        <v>0.9453815221786499</v>
      </c>
      <c r="H1309">
        <v>1.500000013038516E-3</v>
      </c>
    </row>
    <row r="1310" spans="1:8" x14ac:dyDescent="0.25">
      <c r="A1310" t="s">
        <v>75</v>
      </c>
      <c r="B1310" t="s">
        <v>64</v>
      </c>
      <c r="C1310">
        <v>14</v>
      </c>
      <c r="D1310">
        <v>0.15573941171169281</v>
      </c>
      <c r="E1310">
        <v>0.94772952795028687</v>
      </c>
      <c r="F1310">
        <v>0.14911423623561859</v>
      </c>
      <c r="G1310">
        <v>0.94618475437164307</v>
      </c>
      <c r="H1310">
        <v>1.500000013038516E-3</v>
      </c>
    </row>
    <row r="1311" spans="1:8" x14ac:dyDescent="0.25">
      <c r="A1311" t="s">
        <v>75</v>
      </c>
      <c r="B1311" t="s">
        <v>64</v>
      </c>
      <c r="C1311">
        <v>15</v>
      </c>
      <c r="D1311">
        <v>0.16723857820034027</v>
      </c>
      <c r="E1311">
        <v>0.94217574596405029</v>
      </c>
      <c r="F1311">
        <v>0.14245833456516266</v>
      </c>
      <c r="G1311">
        <v>0.94933062791824341</v>
      </c>
      <c r="H1311">
        <v>1.500000013038516E-3</v>
      </c>
    </row>
    <row r="1312" spans="1:8" x14ac:dyDescent="0.25">
      <c r="A1312" t="s">
        <v>75</v>
      </c>
      <c r="B1312" t="s">
        <v>64</v>
      </c>
      <c r="C1312">
        <v>16</v>
      </c>
      <c r="D1312">
        <v>0.15585306286811829</v>
      </c>
      <c r="E1312">
        <v>0.94805616140365601</v>
      </c>
      <c r="F1312">
        <v>0.14277872443199158</v>
      </c>
      <c r="G1312">
        <v>0.94718873500823975</v>
      </c>
      <c r="H1312">
        <v>1.500000013038516E-3</v>
      </c>
    </row>
    <row r="1313" spans="1:8" x14ac:dyDescent="0.25">
      <c r="A1313" t="s">
        <v>75</v>
      </c>
      <c r="B1313" t="s">
        <v>64</v>
      </c>
      <c r="C1313">
        <v>17</v>
      </c>
      <c r="D1313">
        <v>0.1543489545583725</v>
      </c>
      <c r="E1313">
        <v>0.94805616140365601</v>
      </c>
      <c r="F1313">
        <v>0.1372925192117691</v>
      </c>
      <c r="G1313">
        <v>0.94946449995040894</v>
      </c>
      <c r="H1313">
        <v>1.500000013038516E-3</v>
      </c>
    </row>
    <row r="1314" spans="1:8" x14ac:dyDescent="0.25">
      <c r="A1314" t="s">
        <v>75</v>
      </c>
      <c r="B1314" t="s">
        <v>64</v>
      </c>
      <c r="C1314">
        <v>18</v>
      </c>
      <c r="D1314">
        <v>0.16435211896896362</v>
      </c>
      <c r="E1314">
        <v>0.94576936960220337</v>
      </c>
      <c r="F1314">
        <v>0.13348257541656494</v>
      </c>
      <c r="G1314">
        <v>0.95194107294082642</v>
      </c>
      <c r="H1314">
        <v>1.500000013038516E-3</v>
      </c>
    </row>
    <row r="1315" spans="1:8" x14ac:dyDescent="0.25">
      <c r="A1315" t="s">
        <v>75</v>
      </c>
      <c r="B1315" t="s">
        <v>64</v>
      </c>
      <c r="C1315">
        <v>19</v>
      </c>
      <c r="D1315">
        <v>0.15069499611854553</v>
      </c>
      <c r="E1315">
        <v>0.94838285446166992</v>
      </c>
      <c r="F1315">
        <v>0.12960131466388702</v>
      </c>
      <c r="G1315">
        <v>0.95348060131072998</v>
      </c>
      <c r="H1315">
        <v>1.500000013038516E-3</v>
      </c>
    </row>
    <row r="1316" spans="1:8" x14ac:dyDescent="0.25">
      <c r="A1316" t="s">
        <v>75</v>
      </c>
      <c r="B1316" t="s">
        <v>64</v>
      </c>
      <c r="C1316">
        <v>20</v>
      </c>
      <c r="D1316">
        <v>0.14766415953636169</v>
      </c>
      <c r="E1316">
        <v>0.94838285446166992</v>
      </c>
      <c r="F1316">
        <v>0.1280626505613327</v>
      </c>
      <c r="G1316">
        <v>0.95361447334289551</v>
      </c>
      <c r="H1316">
        <v>1.500000013038516E-3</v>
      </c>
    </row>
    <row r="1317" spans="1:8" x14ac:dyDescent="0.25">
      <c r="A1317" t="s">
        <v>75</v>
      </c>
      <c r="B1317" t="s">
        <v>64</v>
      </c>
      <c r="C1317">
        <v>21</v>
      </c>
      <c r="D1317">
        <v>0.15049538016319275</v>
      </c>
      <c r="E1317">
        <v>0.9500163197517395</v>
      </c>
      <c r="F1317">
        <v>0.12691573798656464</v>
      </c>
      <c r="G1317">
        <v>0.95548862218856812</v>
      </c>
      <c r="H1317">
        <v>1.500000013038516E-3</v>
      </c>
    </row>
    <row r="1318" spans="1:8" x14ac:dyDescent="0.25">
      <c r="A1318" t="s">
        <v>75</v>
      </c>
      <c r="B1318" t="s">
        <v>64</v>
      </c>
      <c r="C1318">
        <v>22</v>
      </c>
      <c r="D1318">
        <v>0.1421491950750351</v>
      </c>
      <c r="E1318">
        <v>0.95034301280975342</v>
      </c>
      <c r="F1318">
        <v>0.12605218589305878</v>
      </c>
      <c r="G1318">
        <v>0.95468538999557495</v>
      </c>
      <c r="H1318">
        <v>1.500000013038516E-3</v>
      </c>
    </row>
    <row r="1319" spans="1:8" x14ac:dyDescent="0.25">
      <c r="A1319" t="s">
        <v>75</v>
      </c>
      <c r="B1319" t="s">
        <v>64</v>
      </c>
      <c r="C1319">
        <v>23</v>
      </c>
      <c r="D1319">
        <v>0.14679336547851563</v>
      </c>
      <c r="E1319">
        <v>0.95099639892578125</v>
      </c>
      <c r="F1319">
        <v>0.12635518610477448</v>
      </c>
      <c r="G1319">
        <v>0.95401608943939209</v>
      </c>
      <c r="H1319">
        <v>1.500000013038516E-3</v>
      </c>
    </row>
    <row r="1320" spans="1:8" x14ac:dyDescent="0.25">
      <c r="A1320" t="s">
        <v>75</v>
      </c>
      <c r="B1320" t="s">
        <v>64</v>
      </c>
      <c r="C1320">
        <v>24</v>
      </c>
      <c r="D1320">
        <v>0.15697589516639709</v>
      </c>
      <c r="E1320">
        <v>0.9500163197517395</v>
      </c>
      <c r="F1320">
        <v>0.12321865558624268</v>
      </c>
      <c r="G1320">
        <v>0.95568943023681641</v>
      </c>
      <c r="H1320">
        <v>1.500000013038516E-3</v>
      </c>
    </row>
    <row r="1321" spans="1:8" x14ac:dyDescent="0.25">
      <c r="A1321" t="s">
        <v>75</v>
      </c>
      <c r="B1321" t="s">
        <v>64</v>
      </c>
      <c r="C1321">
        <v>25</v>
      </c>
      <c r="D1321">
        <v>0.14646345376968384</v>
      </c>
      <c r="E1321">
        <v>0.94576936960220337</v>
      </c>
      <c r="F1321">
        <v>0.12037330120801926</v>
      </c>
      <c r="G1321">
        <v>0.95642572641372681</v>
      </c>
      <c r="H1321">
        <v>1.500000013038516E-3</v>
      </c>
    </row>
    <row r="1322" spans="1:8" x14ac:dyDescent="0.25">
      <c r="A1322" t="s">
        <v>75</v>
      </c>
      <c r="B1322" t="s">
        <v>64</v>
      </c>
      <c r="C1322">
        <v>26</v>
      </c>
      <c r="D1322">
        <v>0.14353305101394653</v>
      </c>
      <c r="E1322">
        <v>0.951976478099823</v>
      </c>
      <c r="F1322">
        <v>0.11972292512655258</v>
      </c>
      <c r="G1322">
        <v>0.95682728290557861</v>
      </c>
      <c r="H1322">
        <v>1.500000013038516E-3</v>
      </c>
    </row>
    <row r="1323" spans="1:8" x14ac:dyDescent="0.25">
      <c r="A1323" t="s">
        <v>75</v>
      </c>
      <c r="B1323" t="s">
        <v>64</v>
      </c>
      <c r="C1323">
        <v>27</v>
      </c>
      <c r="D1323">
        <v>0.13824917376041412</v>
      </c>
      <c r="E1323">
        <v>0.95034301280975342</v>
      </c>
      <c r="F1323">
        <v>0.11578508466482162</v>
      </c>
      <c r="G1323">
        <v>0.95843374729156494</v>
      </c>
      <c r="H1323">
        <v>1.500000013038516E-3</v>
      </c>
    </row>
    <row r="1324" spans="1:8" x14ac:dyDescent="0.25">
      <c r="A1324" t="s">
        <v>75</v>
      </c>
      <c r="B1324" t="s">
        <v>64</v>
      </c>
      <c r="C1324">
        <v>28</v>
      </c>
      <c r="D1324">
        <v>0.13688680529594421</v>
      </c>
      <c r="E1324">
        <v>0.95262986421585083</v>
      </c>
      <c r="F1324">
        <v>0.11349664628505707</v>
      </c>
      <c r="G1324">
        <v>0.9570280909538269</v>
      </c>
      <c r="H1324">
        <v>1.500000013038516E-3</v>
      </c>
    </row>
    <row r="1325" spans="1:8" x14ac:dyDescent="0.25">
      <c r="A1325" t="s">
        <v>75</v>
      </c>
      <c r="B1325" t="s">
        <v>64</v>
      </c>
      <c r="C1325">
        <v>29</v>
      </c>
      <c r="D1325">
        <v>0.14168736338615417</v>
      </c>
      <c r="E1325">
        <v>0.94870954751968384</v>
      </c>
      <c r="F1325">
        <v>0.11438184231519699</v>
      </c>
      <c r="G1325">
        <v>0.9577643871307373</v>
      </c>
    </row>
    <row r="1326" spans="1:8" x14ac:dyDescent="0.25">
      <c r="A1326" t="s">
        <v>75</v>
      </c>
      <c r="B1326" t="s">
        <v>65</v>
      </c>
      <c r="C1326">
        <v>0</v>
      </c>
      <c r="D1326">
        <v>0.84499895572662354</v>
      </c>
      <c r="E1326">
        <v>0.68931722640991211</v>
      </c>
      <c r="F1326">
        <v>1.671993613243103</v>
      </c>
      <c r="G1326">
        <v>0.5641900897026062</v>
      </c>
      <c r="H1326">
        <v>1.4999999664723873E-2</v>
      </c>
    </row>
    <row r="1327" spans="1:8" x14ac:dyDescent="0.25">
      <c r="A1327" t="s">
        <v>75</v>
      </c>
      <c r="B1327" t="s">
        <v>65</v>
      </c>
      <c r="C1327">
        <v>1</v>
      </c>
      <c r="D1327">
        <v>0.54930824041366577</v>
      </c>
      <c r="E1327">
        <v>0.8157464861869812</v>
      </c>
      <c r="F1327">
        <v>0.75461751222610474</v>
      </c>
      <c r="G1327">
        <v>0.73360109329223633</v>
      </c>
      <c r="H1327">
        <v>1.4999999664723873E-2</v>
      </c>
    </row>
    <row r="1328" spans="1:8" x14ac:dyDescent="0.25">
      <c r="A1328" t="s">
        <v>75</v>
      </c>
      <c r="B1328" t="s">
        <v>65</v>
      </c>
      <c r="C1328">
        <v>2</v>
      </c>
      <c r="D1328">
        <v>0.53653961420059204</v>
      </c>
      <c r="E1328">
        <v>0.81411302089691162</v>
      </c>
      <c r="F1328">
        <v>0.61642336845397949</v>
      </c>
      <c r="G1328">
        <v>0.78902274370193481</v>
      </c>
      <c r="H1328">
        <v>1.4999999664723873E-2</v>
      </c>
    </row>
    <row r="1329" spans="1:8" x14ac:dyDescent="0.25">
      <c r="A1329" t="s">
        <v>75</v>
      </c>
      <c r="B1329" t="s">
        <v>65</v>
      </c>
      <c r="C1329">
        <v>3</v>
      </c>
      <c r="D1329">
        <v>0.45086389780044556</v>
      </c>
      <c r="E1329">
        <v>0.83240771293640137</v>
      </c>
      <c r="F1329">
        <v>0.51228708028793335</v>
      </c>
      <c r="G1329">
        <v>0.8230254054069519</v>
      </c>
      <c r="H1329">
        <v>1.4999999664723873E-2</v>
      </c>
    </row>
    <row r="1330" spans="1:8" x14ac:dyDescent="0.25">
      <c r="A1330" t="s">
        <v>75</v>
      </c>
      <c r="B1330" t="s">
        <v>65</v>
      </c>
      <c r="C1330">
        <v>4</v>
      </c>
      <c r="D1330">
        <v>0.34564188122749329</v>
      </c>
      <c r="E1330">
        <v>0.8830447793006897</v>
      </c>
      <c r="F1330">
        <v>0.44545409083366394</v>
      </c>
      <c r="G1330">
        <v>0.84825968742370605</v>
      </c>
      <c r="H1330">
        <v>1.4999999664723873E-2</v>
      </c>
    </row>
    <row r="1331" spans="1:8" x14ac:dyDescent="0.25">
      <c r="A1331" t="s">
        <v>75</v>
      </c>
      <c r="B1331" t="s">
        <v>65</v>
      </c>
      <c r="C1331">
        <v>5</v>
      </c>
      <c r="D1331">
        <v>0.32310646772384644</v>
      </c>
      <c r="E1331">
        <v>0.89382553100585938</v>
      </c>
      <c r="F1331">
        <v>0.40294456481933594</v>
      </c>
      <c r="G1331">
        <v>0.86070948839187622</v>
      </c>
      <c r="H1331">
        <v>1.4999999664723873E-2</v>
      </c>
    </row>
    <row r="1332" spans="1:8" x14ac:dyDescent="0.25">
      <c r="A1332" t="s">
        <v>75</v>
      </c>
      <c r="B1332" t="s">
        <v>65</v>
      </c>
      <c r="C1332">
        <v>6</v>
      </c>
      <c r="D1332">
        <v>0.31647187471389771</v>
      </c>
      <c r="E1332">
        <v>0.89088535308837891</v>
      </c>
      <c r="F1332">
        <v>0.34735482931137085</v>
      </c>
      <c r="G1332">
        <v>0.88286477327346802</v>
      </c>
      <c r="H1332">
        <v>1.4999999664723873E-2</v>
      </c>
    </row>
    <row r="1333" spans="1:8" x14ac:dyDescent="0.25">
      <c r="A1333" t="s">
        <v>75</v>
      </c>
      <c r="B1333" t="s">
        <v>65</v>
      </c>
      <c r="C1333">
        <v>7</v>
      </c>
      <c r="D1333">
        <v>0.38055431842803955</v>
      </c>
      <c r="E1333">
        <v>0.8712838888168335</v>
      </c>
      <c r="F1333">
        <v>0.32867768406867981</v>
      </c>
      <c r="G1333">
        <v>0.8860776424407959</v>
      </c>
      <c r="H1333">
        <v>1.4999999664723873E-2</v>
      </c>
    </row>
    <row r="1334" spans="1:8" x14ac:dyDescent="0.25">
      <c r="A1334" t="s">
        <v>75</v>
      </c>
      <c r="B1334" t="s">
        <v>65</v>
      </c>
      <c r="C1334">
        <v>8</v>
      </c>
      <c r="D1334">
        <v>0.33051753044128418</v>
      </c>
      <c r="E1334">
        <v>0.88631165027618408</v>
      </c>
      <c r="F1334">
        <v>0.29760447144508362</v>
      </c>
      <c r="G1334">
        <v>0.8991968035697937</v>
      </c>
      <c r="H1334">
        <v>1.4999999664723873E-2</v>
      </c>
    </row>
    <row r="1335" spans="1:8" x14ac:dyDescent="0.25">
      <c r="A1335" t="s">
        <v>75</v>
      </c>
      <c r="B1335" t="s">
        <v>65</v>
      </c>
      <c r="C1335">
        <v>9</v>
      </c>
      <c r="D1335">
        <v>0.16731178760528564</v>
      </c>
      <c r="E1335">
        <v>0.93923556804656982</v>
      </c>
      <c r="F1335">
        <v>0.24235136806964874</v>
      </c>
      <c r="G1335">
        <v>0.9157295823097229</v>
      </c>
      <c r="H1335">
        <v>1.500000013038516E-3</v>
      </c>
    </row>
    <row r="1336" spans="1:8" x14ac:dyDescent="0.25">
      <c r="A1336" t="s">
        <v>75</v>
      </c>
      <c r="B1336" t="s">
        <v>65</v>
      </c>
      <c r="C1336">
        <v>10</v>
      </c>
      <c r="D1336">
        <v>0.15826746821403503</v>
      </c>
      <c r="E1336">
        <v>0.94674944877624512</v>
      </c>
      <c r="F1336">
        <v>0.21047395467758179</v>
      </c>
      <c r="G1336">
        <v>0.92871487140655518</v>
      </c>
      <c r="H1336">
        <v>1.500000013038516E-3</v>
      </c>
    </row>
    <row r="1337" spans="1:8" x14ac:dyDescent="0.25">
      <c r="A1337" t="s">
        <v>75</v>
      </c>
      <c r="B1337" t="s">
        <v>65</v>
      </c>
      <c r="C1337">
        <v>11</v>
      </c>
      <c r="D1337">
        <v>0.1656247079372406</v>
      </c>
      <c r="E1337">
        <v>0.94511598348617554</v>
      </c>
      <c r="F1337">
        <v>0.19782106578350067</v>
      </c>
      <c r="G1337">
        <v>0.93145918846130371</v>
      </c>
      <c r="H1337">
        <v>1.500000013038516E-3</v>
      </c>
    </row>
    <row r="1338" spans="1:8" x14ac:dyDescent="0.25">
      <c r="A1338" t="s">
        <v>75</v>
      </c>
      <c r="B1338" t="s">
        <v>65</v>
      </c>
      <c r="C1338">
        <v>12</v>
      </c>
      <c r="D1338">
        <v>0.14927622675895691</v>
      </c>
      <c r="E1338">
        <v>0.94707614183425903</v>
      </c>
      <c r="F1338">
        <v>0.18972773849964142</v>
      </c>
      <c r="G1338">
        <v>0.93313252925872803</v>
      </c>
      <c r="H1338">
        <v>1.500000013038516E-3</v>
      </c>
    </row>
    <row r="1339" spans="1:8" x14ac:dyDescent="0.25">
      <c r="A1339" t="s">
        <v>75</v>
      </c>
      <c r="B1339" t="s">
        <v>65</v>
      </c>
      <c r="C1339">
        <v>13</v>
      </c>
      <c r="D1339">
        <v>0.14855696260929108</v>
      </c>
      <c r="E1339">
        <v>0.94903624057769775</v>
      </c>
      <c r="F1339">
        <v>0.18915218114852905</v>
      </c>
      <c r="G1339">
        <v>0.93333333730697632</v>
      </c>
      <c r="H1339">
        <v>1.500000013038516E-3</v>
      </c>
    </row>
    <row r="1340" spans="1:8" x14ac:dyDescent="0.25">
      <c r="A1340" t="s">
        <v>75</v>
      </c>
      <c r="B1340" t="s">
        <v>65</v>
      </c>
      <c r="C1340">
        <v>14</v>
      </c>
      <c r="D1340">
        <v>0.1433950662612915</v>
      </c>
      <c r="E1340">
        <v>0.94805616140365601</v>
      </c>
      <c r="F1340">
        <v>0.18276141583919525</v>
      </c>
      <c r="G1340">
        <v>0.93661314249038696</v>
      </c>
      <c r="H1340">
        <v>1.500000013038516E-3</v>
      </c>
    </row>
    <row r="1341" spans="1:8" x14ac:dyDescent="0.25">
      <c r="A1341" t="s">
        <v>75</v>
      </c>
      <c r="B1341" t="s">
        <v>65</v>
      </c>
      <c r="C1341">
        <v>15</v>
      </c>
      <c r="D1341">
        <v>0.13783472776412964</v>
      </c>
      <c r="E1341">
        <v>0.9500163197517395</v>
      </c>
      <c r="F1341">
        <v>0.17714166641235352</v>
      </c>
      <c r="G1341">
        <v>0.93741631507873535</v>
      </c>
      <c r="H1341">
        <v>1.500000013038516E-3</v>
      </c>
    </row>
    <row r="1342" spans="1:8" x14ac:dyDescent="0.25">
      <c r="A1342" t="s">
        <v>75</v>
      </c>
      <c r="B1342" t="s">
        <v>65</v>
      </c>
      <c r="C1342">
        <v>16</v>
      </c>
      <c r="D1342">
        <v>0.13546314835548401</v>
      </c>
      <c r="E1342">
        <v>0.95295655727386475</v>
      </c>
      <c r="F1342">
        <v>0.17487011849880219</v>
      </c>
      <c r="G1342">
        <v>0.94123160839080811</v>
      </c>
      <c r="H1342">
        <v>1.500000013038516E-3</v>
      </c>
    </row>
    <row r="1343" spans="1:8" x14ac:dyDescent="0.25">
      <c r="A1343" t="s">
        <v>75</v>
      </c>
      <c r="B1343" t="s">
        <v>65</v>
      </c>
      <c r="C1343">
        <v>17</v>
      </c>
      <c r="D1343">
        <v>0.14197650551795959</v>
      </c>
      <c r="E1343">
        <v>0.94870954751968384</v>
      </c>
      <c r="F1343">
        <v>0.17090731859207153</v>
      </c>
      <c r="G1343">
        <v>0.94123160839080811</v>
      </c>
      <c r="H1343">
        <v>1.500000013038516E-3</v>
      </c>
    </row>
    <row r="1344" spans="1:8" x14ac:dyDescent="0.25">
      <c r="A1344" t="s">
        <v>75</v>
      </c>
      <c r="B1344" t="s">
        <v>65</v>
      </c>
      <c r="C1344">
        <v>18</v>
      </c>
      <c r="D1344">
        <v>0.13587240874767303</v>
      </c>
      <c r="E1344">
        <v>0.95295655727386475</v>
      </c>
      <c r="F1344">
        <v>0.17138661444187164</v>
      </c>
      <c r="G1344">
        <v>0.94002676010131836</v>
      </c>
      <c r="H1344">
        <v>1.500000013038516E-3</v>
      </c>
    </row>
    <row r="1345" spans="1:8" x14ac:dyDescent="0.25">
      <c r="A1345" t="s">
        <v>75</v>
      </c>
      <c r="B1345" t="s">
        <v>65</v>
      </c>
      <c r="C1345">
        <v>19</v>
      </c>
      <c r="D1345">
        <v>0.13655523955821991</v>
      </c>
      <c r="E1345">
        <v>0.95524340867996216</v>
      </c>
      <c r="F1345">
        <v>0.16807268559932709</v>
      </c>
      <c r="G1345">
        <v>0.94337350130081177</v>
      </c>
      <c r="H1345">
        <v>1.500000013038516E-3</v>
      </c>
    </row>
    <row r="1346" spans="1:8" x14ac:dyDescent="0.25">
      <c r="A1346" t="s">
        <v>75</v>
      </c>
      <c r="B1346" t="s">
        <v>65</v>
      </c>
      <c r="C1346">
        <v>20</v>
      </c>
      <c r="D1346">
        <v>0.14578278362751007</v>
      </c>
      <c r="E1346">
        <v>0.94740283489227295</v>
      </c>
      <c r="F1346">
        <v>0.162759929895401</v>
      </c>
      <c r="G1346">
        <v>0.94290494918823242</v>
      </c>
      <c r="H1346">
        <v>1.500000013038516E-3</v>
      </c>
    </row>
    <row r="1347" spans="1:8" x14ac:dyDescent="0.25">
      <c r="A1347" t="s">
        <v>75</v>
      </c>
      <c r="B1347" t="s">
        <v>65</v>
      </c>
      <c r="C1347">
        <v>21</v>
      </c>
      <c r="D1347">
        <v>0.15710923075675964</v>
      </c>
      <c r="E1347">
        <v>0.94511598348617554</v>
      </c>
      <c r="F1347">
        <v>0.16211436688899994</v>
      </c>
      <c r="G1347">
        <v>0.94370818138122559</v>
      </c>
      <c r="H1347">
        <v>1.500000013038516E-3</v>
      </c>
    </row>
    <row r="1348" spans="1:8" x14ac:dyDescent="0.25">
      <c r="A1348" t="s">
        <v>75</v>
      </c>
      <c r="B1348" t="s">
        <v>65</v>
      </c>
      <c r="C1348">
        <v>22</v>
      </c>
      <c r="D1348">
        <v>0.12733617424964905</v>
      </c>
      <c r="E1348">
        <v>0.95622342824935913</v>
      </c>
      <c r="F1348">
        <v>0.15838982164859772</v>
      </c>
      <c r="G1348">
        <v>0.94511377811431885</v>
      </c>
      <c r="H1348">
        <v>1.500000013038516E-3</v>
      </c>
    </row>
    <row r="1349" spans="1:8" x14ac:dyDescent="0.25">
      <c r="A1349" t="s">
        <v>75</v>
      </c>
      <c r="B1349" t="s">
        <v>65</v>
      </c>
      <c r="C1349">
        <v>23</v>
      </c>
      <c r="D1349">
        <v>0.12557065486907959</v>
      </c>
      <c r="E1349">
        <v>0.95753020048141479</v>
      </c>
      <c r="F1349">
        <v>0.157170370221138</v>
      </c>
      <c r="G1349">
        <v>0.94444441795349121</v>
      </c>
      <c r="H1349">
        <v>1.500000013038516E-3</v>
      </c>
    </row>
    <row r="1350" spans="1:8" x14ac:dyDescent="0.25">
      <c r="A1350" t="s">
        <v>75</v>
      </c>
      <c r="B1350" t="s">
        <v>65</v>
      </c>
      <c r="C1350">
        <v>24</v>
      </c>
      <c r="D1350">
        <v>0.13556759059429169</v>
      </c>
      <c r="E1350">
        <v>0.95034301280975342</v>
      </c>
      <c r="F1350">
        <v>0.15505996346473694</v>
      </c>
      <c r="G1350">
        <v>0.9474564790725708</v>
      </c>
      <c r="H1350">
        <v>1.500000013038516E-3</v>
      </c>
    </row>
    <row r="1351" spans="1:8" x14ac:dyDescent="0.25">
      <c r="A1351" t="s">
        <v>75</v>
      </c>
      <c r="B1351" t="s">
        <v>65</v>
      </c>
      <c r="C1351">
        <v>25</v>
      </c>
      <c r="D1351">
        <v>0.12194454669952393</v>
      </c>
      <c r="E1351">
        <v>0.95491671562194824</v>
      </c>
      <c r="F1351">
        <v>0.1519734263420105</v>
      </c>
      <c r="G1351">
        <v>0.94631862640380859</v>
      </c>
      <c r="H1351">
        <v>1.500000013038516E-3</v>
      </c>
    </row>
    <row r="1352" spans="1:8" x14ac:dyDescent="0.25">
      <c r="A1352" t="s">
        <v>75</v>
      </c>
      <c r="B1352" t="s">
        <v>65</v>
      </c>
      <c r="C1352">
        <v>26</v>
      </c>
      <c r="D1352">
        <v>0.1234685555100441</v>
      </c>
      <c r="E1352">
        <v>0.95360994338989258</v>
      </c>
      <c r="F1352">
        <v>0.14468176662921906</v>
      </c>
      <c r="G1352">
        <v>0.94859439134597778</v>
      </c>
      <c r="H1352">
        <v>1.500000013038516E-3</v>
      </c>
    </row>
    <row r="1353" spans="1:8" x14ac:dyDescent="0.25">
      <c r="A1353" t="s">
        <v>75</v>
      </c>
      <c r="B1353" t="s">
        <v>65</v>
      </c>
      <c r="C1353">
        <v>27</v>
      </c>
      <c r="D1353">
        <v>0.11910591274499893</v>
      </c>
      <c r="E1353">
        <v>0.95720350742340088</v>
      </c>
      <c r="F1353">
        <v>0.14751279354095459</v>
      </c>
      <c r="G1353">
        <v>0.94912987947463989</v>
      </c>
      <c r="H1353">
        <v>1.500000071246177E-4</v>
      </c>
    </row>
    <row r="1354" spans="1:8" x14ac:dyDescent="0.25">
      <c r="A1354" t="s">
        <v>75</v>
      </c>
      <c r="B1354" t="s">
        <v>65</v>
      </c>
      <c r="C1354">
        <v>28</v>
      </c>
      <c r="D1354">
        <v>0.11768070608377457</v>
      </c>
      <c r="E1354">
        <v>0.95655012130737305</v>
      </c>
      <c r="F1354">
        <v>0.14329889416694641</v>
      </c>
      <c r="G1354">
        <v>0.94906294345855713</v>
      </c>
      <c r="H1354">
        <v>1.500000071246177E-4</v>
      </c>
    </row>
    <row r="1355" spans="1:8" x14ac:dyDescent="0.25">
      <c r="A1355" t="s">
        <v>75</v>
      </c>
      <c r="B1355" t="s">
        <v>65</v>
      </c>
      <c r="C1355">
        <v>29</v>
      </c>
      <c r="D1355">
        <v>0.11737284064292908</v>
      </c>
      <c r="E1355">
        <v>0.95818358659744263</v>
      </c>
      <c r="F1355">
        <v>0.13983570039272308</v>
      </c>
      <c r="G1355">
        <v>0.94993305206298828</v>
      </c>
    </row>
    <row r="1356" spans="1:8" x14ac:dyDescent="0.25">
      <c r="A1356" t="s">
        <v>75</v>
      </c>
      <c r="B1356" t="s">
        <v>66</v>
      </c>
      <c r="C1356">
        <v>0</v>
      </c>
      <c r="D1356">
        <v>1.1248111724853516</v>
      </c>
      <c r="E1356">
        <v>0.65795493125915527</v>
      </c>
      <c r="F1356">
        <v>1.36565101146698</v>
      </c>
      <c r="G1356">
        <v>0.64016062021255493</v>
      </c>
      <c r="H1356">
        <v>1.4999999664723873E-2</v>
      </c>
    </row>
    <row r="1357" spans="1:8" x14ac:dyDescent="0.25">
      <c r="A1357" t="s">
        <v>75</v>
      </c>
      <c r="B1357" t="s">
        <v>66</v>
      </c>
      <c r="C1357">
        <v>1</v>
      </c>
      <c r="D1357">
        <v>0.80135983228683472</v>
      </c>
      <c r="E1357">
        <v>0.73538058996200562</v>
      </c>
      <c r="F1357">
        <v>0.54708421230316162</v>
      </c>
      <c r="G1357">
        <v>0.8074297308921814</v>
      </c>
      <c r="H1357">
        <v>1.4999999664723873E-2</v>
      </c>
    </row>
    <row r="1358" spans="1:8" x14ac:dyDescent="0.25">
      <c r="A1358" t="s">
        <v>75</v>
      </c>
      <c r="B1358" t="s">
        <v>66</v>
      </c>
      <c r="C1358">
        <v>2</v>
      </c>
      <c r="D1358">
        <v>0.37198445200920105</v>
      </c>
      <c r="E1358">
        <v>0.87585759162902832</v>
      </c>
      <c r="F1358">
        <v>0.41789522767066956</v>
      </c>
      <c r="G1358">
        <v>0.85582327842712402</v>
      </c>
      <c r="H1358">
        <v>1.4999999664723873E-2</v>
      </c>
    </row>
    <row r="1359" spans="1:8" x14ac:dyDescent="0.25">
      <c r="A1359" t="s">
        <v>75</v>
      </c>
      <c r="B1359" t="s">
        <v>66</v>
      </c>
      <c r="C1359">
        <v>3</v>
      </c>
      <c r="D1359">
        <v>0.34898760914802551</v>
      </c>
      <c r="E1359">
        <v>0.87847107648849487</v>
      </c>
      <c r="F1359">
        <v>0.34078130125999451</v>
      </c>
      <c r="G1359">
        <v>0.88179385662078857</v>
      </c>
      <c r="H1359">
        <v>1.4999999664723873E-2</v>
      </c>
    </row>
    <row r="1360" spans="1:8" x14ac:dyDescent="0.25">
      <c r="A1360" t="s">
        <v>75</v>
      </c>
      <c r="B1360" t="s">
        <v>66</v>
      </c>
      <c r="C1360">
        <v>4</v>
      </c>
      <c r="D1360">
        <v>1.2858186960220337</v>
      </c>
      <c r="E1360">
        <v>0.72100621461868286</v>
      </c>
      <c r="F1360">
        <v>0.29814779758453369</v>
      </c>
      <c r="G1360">
        <v>0.89558231830596924</v>
      </c>
      <c r="H1360">
        <v>1.4999999664723873E-2</v>
      </c>
    </row>
    <row r="1361" spans="1:8" x14ac:dyDescent="0.25">
      <c r="A1361" t="s">
        <v>75</v>
      </c>
      <c r="B1361" t="s">
        <v>66</v>
      </c>
      <c r="C1361">
        <v>5</v>
      </c>
      <c r="D1361">
        <v>0.39706405997276306</v>
      </c>
      <c r="E1361">
        <v>0.8755308985710144</v>
      </c>
      <c r="F1361">
        <v>0.27114847302436829</v>
      </c>
      <c r="G1361">
        <v>0.90528780221939087</v>
      </c>
      <c r="H1361">
        <v>1.4999999664723873E-2</v>
      </c>
    </row>
    <row r="1362" spans="1:8" x14ac:dyDescent="0.25">
      <c r="A1362" t="s">
        <v>75</v>
      </c>
      <c r="B1362" t="s">
        <v>66</v>
      </c>
      <c r="C1362">
        <v>6</v>
      </c>
      <c r="D1362">
        <v>0.25426611304283142</v>
      </c>
      <c r="E1362">
        <v>0.9137536883354187</v>
      </c>
      <c r="F1362">
        <v>0.23992614448070526</v>
      </c>
      <c r="G1362">
        <v>0.91398930549621582</v>
      </c>
      <c r="H1362">
        <v>1.4999999664723873E-2</v>
      </c>
    </row>
    <row r="1363" spans="1:8" x14ac:dyDescent="0.25">
      <c r="A1363" t="s">
        <v>75</v>
      </c>
      <c r="B1363" t="s">
        <v>66</v>
      </c>
      <c r="C1363">
        <v>7</v>
      </c>
      <c r="D1363">
        <v>0.42405280470848083</v>
      </c>
      <c r="E1363">
        <v>0.87063050270080566</v>
      </c>
      <c r="F1363">
        <v>0.22016750276088715</v>
      </c>
      <c r="G1363">
        <v>0.92523425817489624</v>
      </c>
      <c r="H1363">
        <v>1.4999999664723873E-2</v>
      </c>
    </row>
    <row r="1364" spans="1:8" x14ac:dyDescent="0.25">
      <c r="A1364" t="s">
        <v>75</v>
      </c>
      <c r="B1364" t="s">
        <v>66</v>
      </c>
      <c r="C1364">
        <v>8</v>
      </c>
      <c r="D1364">
        <v>0.30310466885566711</v>
      </c>
      <c r="E1364">
        <v>0.89774584770202637</v>
      </c>
      <c r="F1364">
        <v>0.21384188532829285</v>
      </c>
      <c r="G1364">
        <v>0.92617136240005493</v>
      </c>
      <c r="H1364">
        <v>1.4999999664723873E-2</v>
      </c>
    </row>
    <row r="1365" spans="1:8" x14ac:dyDescent="0.25">
      <c r="A1365" t="s">
        <v>75</v>
      </c>
      <c r="B1365" t="s">
        <v>66</v>
      </c>
      <c r="C1365">
        <v>9</v>
      </c>
      <c r="D1365">
        <v>0.4235675036907196</v>
      </c>
      <c r="E1365">
        <v>0.86082977056503296</v>
      </c>
      <c r="F1365">
        <v>0.19488053023815155</v>
      </c>
      <c r="G1365">
        <v>0.93212848901748657</v>
      </c>
      <c r="H1365">
        <v>1.4999999664723873E-2</v>
      </c>
    </row>
    <row r="1366" spans="1:8" x14ac:dyDescent="0.25">
      <c r="A1366" t="s">
        <v>75</v>
      </c>
      <c r="B1366" t="s">
        <v>66</v>
      </c>
      <c r="C1366">
        <v>10</v>
      </c>
      <c r="D1366">
        <v>0.15589058399200439</v>
      </c>
      <c r="E1366">
        <v>0.95066970586776733</v>
      </c>
      <c r="F1366">
        <v>0.1806463748216629</v>
      </c>
      <c r="G1366">
        <v>0.93915665149688721</v>
      </c>
      <c r="H1366">
        <v>1.500000013038516E-3</v>
      </c>
    </row>
    <row r="1367" spans="1:8" x14ac:dyDescent="0.25">
      <c r="A1367" t="s">
        <v>75</v>
      </c>
      <c r="B1367" t="s">
        <v>66</v>
      </c>
      <c r="C1367">
        <v>11</v>
      </c>
      <c r="D1367">
        <v>0.15294440090656281</v>
      </c>
      <c r="E1367">
        <v>0.94838285446166992</v>
      </c>
      <c r="F1367">
        <v>0.14119069278240204</v>
      </c>
      <c r="G1367">
        <v>0.94973224401473999</v>
      </c>
      <c r="H1367">
        <v>1.500000013038516E-3</v>
      </c>
    </row>
    <row r="1368" spans="1:8" x14ac:dyDescent="0.25">
      <c r="A1368" t="s">
        <v>75</v>
      </c>
      <c r="B1368" t="s">
        <v>66</v>
      </c>
      <c r="C1368">
        <v>12</v>
      </c>
      <c r="D1368">
        <v>0.15255559980869293</v>
      </c>
      <c r="E1368">
        <v>0.94936293363571167</v>
      </c>
      <c r="F1368">
        <v>0.13484939932823181</v>
      </c>
      <c r="G1368">
        <v>0.95167338848114014</v>
      </c>
      <c r="H1368">
        <v>1.500000013038516E-3</v>
      </c>
    </row>
    <row r="1369" spans="1:8" x14ac:dyDescent="0.25">
      <c r="A1369" t="s">
        <v>75</v>
      </c>
      <c r="B1369" t="s">
        <v>66</v>
      </c>
      <c r="C1369">
        <v>13</v>
      </c>
      <c r="D1369">
        <v>0.14725755155086517</v>
      </c>
      <c r="E1369">
        <v>0.95164978504180908</v>
      </c>
      <c r="F1369">
        <v>0.12833987176418304</v>
      </c>
      <c r="G1369">
        <v>0.95595717430114746</v>
      </c>
      <c r="H1369">
        <v>1.500000013038516E-3</v>
      </c>
    </row>
    <row r="1370" spans="1:8" x14ac:dyDescent="0.25">
      <c r="A1370" t="s">
        <v>75</v>
      </c>
      <c r="B1370" t="s">
        <v>66</v>
      </c>
      <c r="C1370">
        <v>14</v>
      </c>
      <c r="D1370">
        <v>0.14632700383663177</v>
      </c>
      <c r="E1370">
        <v>0.951976478099823</v>
      </c>
      <c r="F1370">
        <v>0.13186988234519958</v>
      </c>
      <c r="G1370">
        <v>0.9530789852142334</v>
      </c>
      <c r="H1370">
        <v>1.500000013038516E-3</v>
      </c>
    </row>
    <row r="1371" spans="1:8" x14ac:dyDescent="0.25">
      <c r="A1371" t="s">
        <v>75</v>
      </c>
      <c r="B1371" t="s">
        <v>66</v>
      </c>
      <c r="C1371">
        <v>15</v>
      </c>
      <c r="D1371">
        <v>0.14996953308582306</v>
      </c>
      <c r="E1371">
        <v>0.94903624057769775</v>
      </c>
      <c r="F1371">
        <v>0.12331213802099228</v>
      </c>
      <c r="G1371">
        <v>0.95575636625289917</v>
      </c>
      <c r="H1371">
        <v>1.500000013038516E-3</v>
      </c>
    </row>
    <row r="1372" spans="1:8" x14ac:dyDescent="0.25">
      <c r="A1372" t="s">
        <v>75</v>
      </c>
      <c r="B1372" t="s">
        <v>66</v>
      </c>
      <c r="C1372">
        <v>16</v>
      </c>
      <c r="D1372">
        <v>0.14661470055580139</v>
      </c>
      <c r="E1372">
        <v>0.95459002256393433</v>
      </c>
      <c r="F1372">
        <v>0.12197941541671753</v>
      </c>
      <c r="G1372">
        <v>0.9570280909538269</v>
      </c>
      <c r="H1372">
        <v>1.500000013038516E-3</v>
      </c>
    </row>
    <row r="1373" spans="1:8" x14ac:dyDescent="0.25">
      <c r="A1373" t="s">
        <v>75</v>
      </c>
      <c r="B1373" t="s">
        <v>66</v>
      </c>
      <c r="C1373">
        <v>17</v>
      </c>
      <c r="D1373">
        <v>0.1459001749753952</v>
      </c>
      <c r="E1373">
        <v>0.95262986421585083</v>
      </c>
      <c r="F1373">
        <v>0.11943922936916351</v>
      </c>
      <c r="G1373">
        <v>0.95682728290557861</v>
      </c>
      <c r="H1373">
        <v>1.500000013038516E-3</v>
      </c>
    </row>
    <row r="1374" spans="1:8" x14ac:dyDescent="0.25">
      <c r="A1374" t="s">
        <v>75</v>
      </c>
      <c r="B1374" t="s">
        <v>66</v>
      </c>
      <c r="C1374">
        <v>18</v>
      </c>
      <c r="D1374">
        <v>0.14434124529361725</v>
      </c>
      <c r="E1374">
        <v>0.95328325033187866</v>
      </c>
      <c r="F1374">
        <v>0.11902166157960892</v>
      </c>
      <c r="G1374">
        <v>0.95809906721115112</v>
      </c>
      <c r="H1374">
        <v>1.500000013038516E-3</v>
      </c>
    </row>
    <row r="1375" spans="1:8" x14ac:dyDescent="0.25">
      <c r="A1375" t="s">
        <v>75</v>
      </c>
      <c r="B1375" t="s">
        <v>66</v>
      </c>
      <c r="C1375">
        <v>19</v>
      </c>
      <c r="D1375">
        <v>0.14293555915355682</v>
      </c>
      <c r="E1375">
        <v>0.95589679479598999</v>
      </c>
      <c r="F1375">
        <v>0.11534228920936584</v>
      </c>
      <c r="G1375">
        <v>0.95903617143630981</v>
      </c>
      <c r="H1375">
        <v>1.500000013038516E-3</v>
      </c>
    </row>
    <row r="1376" spans="1:8" x14ac:dyDescent="0.25">
      <c r="A1376" t="s">
        <v>75</v>
      </c>
      <c r="B1376" t="s">
        <v>66</v>
      </c>
      <c r="C1376">
        <v>20</v>
      </c>
      <c r="D1376">
        <v>0.14560340344905853</v>
      </c>
      <c r="E1376">
        <v>0.95360994338989258</v>
      </c>
      <c r="F1376">
        <v>0.11270054429769516</v>
      </c>
      <c r="G1376">
        <v>0.95997321605682373</v>
      </c>
      <c r="H1376">
        <v>1.500000013038516E-3</v>
      </c>
    </row>
    <row r="1377" spans="1:8" x14ac:dyDescent="0.25">
      <c r="A1377" t="s">
        <v>75</v>
      </c>
      <c r="B1377" t="s">
        <v>66</v>
      </c>
      <c r="C1377">
        <v>21</v>
      </c>
      <c r="D1377">
        <v>0.14351551234722137</v>
      </c>
      <c r="E1377">
        <v>0.95426332950592041</v>
      </c>
      <c r="F1377">
        <v>0.1113293319940567</v>
      </c>
      <c r="G1377">
        <v>0.961311936378479</v>
      </c>
      <c r="H1377">
        <v>1.500000013038516E-3</v>
      </c>
    </row>
    <row r="1378" spans="1:8" x14ac:dyDescent="0.25">
      <c r="A1378" t="s">
        <v>75</v>
      </c>
      <c r="B1378" t="s">
        <v>66</v>
      </c>
      <c r="C1378">
        <v>22</v>
      </c>
      <c r="D1378">
        <v>0.14297546446323395</v>
      </c>
      <c r="E1378">
        <v>0.95524340867996216</v>
      </c>
      <c r="F1378">
        <v>0.11004544049501419</v>
      </c>
      <c r="G1378">
        <v>0.95997321605682373</v>
      </c>
      <c r="H1378">
        <v>1.500000013038516E-3</v>
      </c>
    </row>
    <row r="1379" spans="1:8" x14ac:dyDescent="0.25">
      <c r="A1379" t="s">
        <v>75</v>
      </c>
      <c r="B1379" t="s">
        <v>66</v>
      </c>
      <c r="C1379">
        <v>23</v>
      </c>
      <c r="D1379">
        <v>0.13530527055263519</v>
      </c>
      <c r="E1379">
        <v>0.95720350742340088</v>
      </c>
      <c r="F1379">
        <v>0.10519096255302429</v>
      </c>
      <c r="G1379">
        <v>0.96238285303115845</v>
      </c>
      <c r="H1379">
        <v>1.500000071246177E-4</v>
      </c>
    </row>
    <row r="1380" spans="1:8" x14ac:dyDescent="0.25">
      <c r="A1380" t="s">
        <v>75</v>
      </c>
      <c r="B1380" t="s">
        <v>66</v>
      </c>
      <c r="C1380">
        <v>24</v>
      </c>
      <c r="D1380">
        <v>0.1357906311750412</v>
      </c>
      <c r="E1380">
        <v>0.95687681436538696</v>
      </c>
      <c r="F1380">
        <v>0.10104847699403763</v>
      </c>
      <c r="G1380">
        <v>0.9647255539894104</v>
      </c>
      <c r="H1380">
        <v>1.500000071246177E-4</v>
      </c>
    </row>
    <row r="1381" spans="1:8" x14ac:dyDescent="0.25">
      <c r="A1381" t="s">
        <v>75</v>
      </c>
      <c r="B1381" t="s">
        <v>66</v>
      </c>
      <c r="C1381">
        <v>25</v>
      </c>
      <c r="D1381">
        <v>0.13551352918148041</v>
      </c>
      <c r="E1381">
        <v>0.95720350742340088</v>
      </c>
      <c r="F1381">
        <v>0.10477326065301895</v>
      </c>
      <c r="G1381">
        <v>0.96419006586074829</v>
      </c>
      <c r="H1381">
        <v>1.500000071246177E-4</v>
      </c>
    </row>
    <row r="1382" spans="1:8" x14ac:dyDescent="0.25">
      <c r="A1382" t="s">
        <v>75</v>
      </c>
      <c r="B1382" t="s">
        <v>66</v>
      </c>
      <c r="C1382">
        <v>26</v>
      </c>
      <c r="D1382">
        <v>0.13622349500656128</v>
      </c>
      <c r="E1382">
        <v>0.95622342824935913</v>
      </c>
      <c r="F1382">
        <v>0.10263000428676605</v>
      </c>
      <c r="G1382">
        <v>0.96224898099899292</v>
      </c>
      <c r="H1382">
        <v>1.500000071246177E-4</v>
      </c>
    </row>
    <row r="1383" spans="1:8" x14ac:dyDescent="0.25">
      <c r="A1383" t="s">
        <v>75</v>
      </c>
      <c r="B1383" t="s">
        <v>66</v>
      </c>
      <c r="C1383">
        <v>27</v>
      </c>
      <c r="D1383">
        <v>0.13549339771270752</v>
      </c>
      <c r="E1383">
        <v>0.95655012130737305</v>
      </c>
      <c r="F1383">
        <v>0.10035623610019684</v>
      </c>
      <c r="G1383">
        <v>0.96345382928848267</v>
      </c>
      <c r="H1383">
        <v>9.9999997473787516E-5</v>
      </c>
    </row>
    <row r="1384" spans="1:8" x14ac:dyDescent="0.25">
      <c r="A1384" t="s">
        <v>75</v>
      </c>
      <c r="B1384" t="s">
        <v>66</v>
      </c>
      <c r="C1384">
        <v>28</v>
      </c>
      <c r="D1384">
        <v>0.13632477819919586</v>
      </c>
      <c r="E1384">
        <v>0.95622342824935913</v>
      </c>
      <c r="F1384">
        <v>9.975973516702652E-2</v>
      </c>
      <c r="G1384">
        <v>0.96653282642364502</v>
      </c>
      <c r="H1384">
        <v>9.9999997473787516E-5</v>
      </c>
    </row>
    <row r="1385" spans="1:8" x14ac:dyDescent="0.25">
      <c r="A1385" t="s">
        <v>75</v>
      </c>
      <c r="B1385" t="s">
        <v>66</v>
      </c>
      <c r="C1385">
        <v>29</v>
      </c>
      <c r="D1385">
        <v>0.13597467541694641</v>
      </c>
      <c r="E1385">
        <v>0.95655012130737305</v>
      </c>
      <c r="F1385">
        <v>0.10493560880422592</v>
      </c>
      <c r="G1385">
        <v>0.96445780992507935</v>
      </c>
    </row>
    <row r="1386" spans="1:8" x14ac:dyDescent="0.25">
      <c r="A1386" t="s">
        <v>75</v>
      </c>
      <c r="B1386" t="s">
        <v>67</v>
      </c>
      <c r="C1386">
        <v>0</v>
      </c>
      <c r="D1386">
        <v>0.59845274686813354</v>
      </c>
      <c r="E1386">
        <v>0.79255145788192749</v>
      </c>
      <c r="F1386">
        <v>0.9654880166053772</v>
      </c>
      <c r="G1386">
        <v>0.68293172121047974</v>
      </c>
      <c r="H1386">
        <v>1.4999999664723873E-2</v>
      </c>
    </row>
    <row r="1387" spans="1:8" x14ac:dyDescent="0.25">
      <c r="A1387" t="s">
        <v>75</v>
      </c>
      <c r="B1387" t="s">
        <v>67</v>
      </c>
      <c r="C1387">
        <v>1</v>
      </c>
      <c r="D1387">
        <v>0.48697695136070251</v>
      </c>
      <c r="E1387">
        <v>0.83142763376235962</v>
      </c>
      <c r="F1387">
        <v>0.53938943147659302</v>
      </c>
      <c r="G1387">
        <v>0.81077641248703003</v>
      </c>
      <c r="H1387">
        <v>1.4999999664723873E-2</v>
      </c>
    </row>
    <row r="1388" spans="1:8" x14ac:dyDescent="0.25">
      <c r="A1388" t="s">
        <v>75</v>
      </c>
      <c r="B1388" t="s">
        <v>67</v>
      </c>
      <c r="C1388">
        <v>2</v>
      </c>
      <c r="D1388">
        <v>0.61212718486785889</v>
      </c>
      <c r="E1388">
        <v>0.77687031030654907</v>
      </c>
      <c r="F1388">
        <v>0.42420995235443115</v>
      </c>
      <c r="G1388">
        <v>0.8508031964302063</v>
      </c>
      <c r="H1388">
        <v>1.4999999664723873E-2</v>
      </c>
    </row>
    <row r="1389" spans="1:8" x14ac:dyDescent="0.25">
      <c r="A1389" t="s">
        <v>75</v>
      </c>
      <c r="B1389" t="s">
        <v>67</v>
      </c>
      <c r="C1389">
        <v>3</v>
      </c>
      <c r="D1389">
        <v>0.94320410490036011</v>
      </c>
      <c r="E1389">
        <v>0.66808229684829712</v>
      </c>
      <c r="F1389">
        <v>0.37191972136497498</v>
      </c>
      <c r="G1389">
        <v>0.86800533533096313</v>
      </c>
      <c r="H1389">
        <v>1.4999999664723873E-2</v>
      </c>
    </row>
    <row r="1390" spans="1:8" x14ac:dyDescent="0.25">
      <c r="A1390" t="s">
        <v>75</v>
      </c>
      <c r="B1390" t="s">
        <v>67</v>
      </c>
      <c r="C1390">
        <v>4</v>
      </c>
      <c r="D1390">
        <v>0.38555419445037842</v>
      </c>
      <c r="E1390">
        <v>0.85658282041549683</v>
      </c>
      <c r="F1390">
        <v>0.34115591645240784</v>
      </c>
      <c r="G1390">
        <v>0.88212853670120239</v>
      </c>
      <c r="H1390">
        <v>1.4999999664723873E-2</v>
      </c>
    </row>
    <row r="1391" spans="1:8" x14ac:dyDescent="0.25">
      <c r="A1391" t="s">
        <v>75</v>
      </c>
      <c r="B1391" t="s">
        <v>67</v>
      </c>
      <c r="C1391">
        <v>5</v>
      </c>
      <c r="D1391">
        <v>0.54731673002243042</v>
      </c>
      <c r="E1391">
        <v>0.82620060443878174</v>
      </c>
      <c r="F1391">
        <v>0.29782718420028687</v>
      </c>
      <c r="G1391">
        <v>0.89866131544113159</v>
      </c>
      <c r="H1391">
        <v>1.4999999664723873E-2</v>
      </c>
    </row>
    <row r="1392" spans="1:8" x14ac:dyDescent="0.25">
      <c r="A1392" t="s">
        <v>75</v>
      </c>
      <c r="B1392" t="s">
        <v>67</v>
      </c>
      <c r="C1392">
        <v>6</v>
      </c>
      <c r="D1392">
        <v>0.58943384885787964</v>
      </c>
      <c r="E1392">
        <v>0.81411302089691162</v>
      </c>
      <c r="F1392">
        <v>0.26819226145744324</v>
      </c>
      <c r="G1392">
        <v>0.90629184246063232</v>
      </c>
      <c r="H1392">
        <v>1.4999999664723873E-2</v>
      </c>
    </row>
    <row r="1393" spans="1:8" x14ac:dyDescent="0.25">
      <c r="A1393" t="s">
        <v>75</v>
      </c>
      <c r="B1393" t="s">
        <v>67</v>
      </c>
      <c r="C1393">
        <v>7</v>
      </c>
      <c r="D1393">
        <v>1.3772068023681641</v>
      </c>
      <c r="E1393">
        <v>0.73276704549789429</v>
      </c>
      <c r="F1393">
        <v>0.25581005215644836</v>
      </c>
      <c r="G1393">
        <v>0.91472554206848145</v>
      </c>
      <c r="H1393">
        <v>1.4999999664723873E-2</v>
      </c>
    </row>
    <row r="1394" spans="1:8" x14ac:dyDescent="0.25">
      <c r="A1394" t="s">
        <v>75</v>
      </c>
      <c r="B1394" t="s">
        <v>67</v>
      </c>
      <c r="C1394">
        <v>8</v>
      </c>
      <c r="D1394">
        <v>0.17794349789619446</v>
      </c>
      <c r="E1394">
        <v>0.93498855829238892</v>
      </c>
      <c r="F1394">
        <v>0.23241747915744781</v>
      </c>
      <c r="G1394">
        <v>0.91894245147705078</v>
      </c>
      <c r="H1394">
        <v>1.500000013038516E-3</v>
      </c>
    </row>
    <row r="1395" spans="1:8" x14ac:dyDescent="0.25">
      <c r="A1395" t="s">
        <v>75</v>
      </c>
      <c r="B1395" t="s">
        <v>67</v>
      </c>
      <c r="C1395">
        <v>9</v>
      </c>
      <c r="D1395">
        <v>0.17844501137733459</v>
      </c>
      <c r="E1395">
        <v>0.93498855829238892</v>
      </c>
      <c r="F1395">
        <v>0.1885218620300293</v>
      </c>
      <c r="G1395">
        <v>0.93366801738739014</v>
      </c>
      <c r="H1395">
        <v>1.500000013038516E-3</v>
      </c>
    </row>
    <row r="1396" spans="1:8" x14ac:dyDescent="0.25">
      <c r="A1396" t="s">
        <v>75</v>
      </c>
      <c r="B1396" t="s">
        <v>67</v>
      </c>
      <c r="C1396">
        <v>10</v>
      </c>
      <c r="D1396">
        <v>0.16389867663383484</v>
      </c>
      <c r="E1396">
        <v>0.94184905290603638</v>
      </c>
      <c r="F1396">
        <v>0.17127853631973267</v>
      </c>
      <c r="G1396">
        <v>0.93855422735214233</v>
      </c>
      <c r="H1396">
        <v>1.500000013038516E-3</v>
      </c>
    </row>
    <row r="1397" spans="1:8" x14ac:dyDescent="0.25">
      <c r="A1397" t="s">
        <v>75</v>
      </c>
      <c r="B1397" t="s">
        <v>67</v>
      </c>
      <c r="C1397">
        <v>11</v>
      </c>
      <c r="D1397">
        <v>0.165390744805336</v>
      </c>
      <c r="E1397">
        <v>0.93792879581451416</v>
      </c>
      <c r="F1397">
        <v>0.165732741355896</v>
      </c>
      <c r="G1397">
        <v>0.94022756814956665</v>
      </c>
      <c r="H1397">
        <v>1.500000013038516E-3</v>
      </c>
    </row>
    <row r="1398" spans="1:8" x14ac:dyDescent="0.25">
      <c r="A1398" t="s">
        <v>75</v>
      </c>
      <c r="B1398" t="s">
        <v>67</v>
      </c>
      <c r="C1398">
        <v>12</v>
      </c>
      <c r="D1398">
        <v>0.17473208904266357</v>
      </c>
      <c r="E1398">
        <v>0.93923556804656982</v>
      </c>
      <c r="F1398">
        <v>0.16623298823833466</v>
      </c>
      <c r="G1398">
        <v>0.94076305627822876</v>
      </c>
      <c r="H1398">
        <v>1.500000013038516E-3</v>
      </c>
    </row>
    <row r="1399" spans="1:8" x14ac:dyDescent="0.25">
      <c r="A1399" t="s">
        <v>75</v>
      </c>
      <c r="B1399" t="s">
        <v>67</v>
      </c>
      <c r="C1399">
        <v>13</v>
      </c>
      <c r="D1399">
        <v>0.15439920127391815</v>
      </c>
      <c r="E1399">
        <v>0.94413590431213379</v>
      </c>
      <c r="F1399">
        <v>0.16108725965023041</v>
      </c>
      <c r="G1399">
        <v>0.94377511739730835</v>
      </c>
      <c r="H1399">
        <v>1.500000013038516E-3</v>
      </c>
    </row>
    <row r="1400" spans="1:8" x14ac:dyDescent="0.25">
      <c r="A1400" t="s">
        <v>75</v>
      </c>
      <c r="B1400" t="s">
        <v>67</v>
      </c>
      <c r="C1400">
        <v>14</v>
      </c>
      <c r="D1400">
        <v>0.15743841230869293</v>
      </c>
      <c r="E1400">
        <v>0.94217574596405029</v>
      </c>
      <c r="F1400">
        <v>0.15915945172309875</v>
      </c>
      <c r="G1400">
        <v>0.94364124536514282</v>
      </c>
      <c r="H1400">
        <v>1.500000013038516E-3</v>
      </c>
    </row>
    <row r="1401" spans="1:8" x14ac:dyDescent="0.25">
      <c r="A1401" t="s">
        <v>75</v>
      </c>
      <c r="B1401" t="s">
        <v>67</v>
      </c>
      <c r="C1401">
        <v>15</v>
      </c>
      <c r="D1401">
        <v>0.14818498492240906</v>
      </c>
      <c r="E1401">
        <v>0.94609606266021729</v>
      </c>
      <c r="F1401">
        <v>0.14967691898345947</v>
      </c>
      <c r="G1401">
        <v>0.94685405492782593</v>
      </c>
      <c r="H1401">
        <v>1.500000013038516E-3</v>
      </c>
    </row>
    <row r="1402" spans="1:8" x14ac:dyDescent="0.25">
      <c r="A1402" t="s">
        <v>75</v>
      </c>
      <c r="B1402" t="s">
        <v>67</v>
      </c>
      <c r="C1402">
        <v>16</v>
      </c>
      <c r="D1402">
        <v>0.16215841472148895</v>
      </c>
      <c r="E1402">
        <v>0.94217574596405029</v>
      </c>
      <c r="F1402">
        <v>0.1497148722410202</v>
      </c>
      <c r="G1402">
        <v>0.94705486297607422</v>
      </c>
      <c r="H1402">
        <v>1.500000013038516E-3</v>
      </c>
    </row>
    <row r="1403" spans="1:8" x14ac:dyDescent="0.25">
      <c r="A1403" t="s">
        <v>75</v>
      </c>
      <c r="B1403" t="s">
        <v>67</v>
      </c>
      <c r="C1403">
        <v>17</v>
      </c>
      <c r="D1403">
        <v>0.16417133808135986</v>
      </c>
      <c r="E1403">
        <v>0.94478929042816162</v>
      </c>
      <c r="F1403">
        <v>0.14737130701541901</v>
      </c>
      <c r="G1403">
        <v>0.94759035110473633</v>
      </c>
      <c r="H1403">
        <v>1.500000013038516E-3</v>
      </c>
    </row>
    <row r="1404" spans="1:8" x14ac:dyDescent="0.25">
      <c r="A1404" t="s">
        <v>75</v>
      </c>
      <c r="B1404" t="s">
        <v>67</v>
      </c>
      <c r="C1404">
        <v>18</v>
      </c>
      <c r="D1404">
        <v>0.14844930171966553</v>
      </c>
      <c r="E1404">
        <v>0.9464227557182312</v>
      </c>
      <c r="F1404">
        <v>0.15050603449344635</v>
      </c>
      <c r="G1404">
        <v>0.94678711891174316</v>
      </c>
      <c r="H1404">
        <v>1.500000013038516E-3</v>
      </c>
    </row>
    <row r="1405" spans="1:8" x14ac:dyDescent="0.25">
      <c r="A1405" t="s">
        <v>75</v>
      </c>
      <c r="B1405" t="s">
        <v>67</v>
      </c>
      <c r="C1405">
        <v>19</v>
      </c>
      <c r="D1405">
        <v>0.14106602966785431</v>
      </c>
      <c r="E1405">
        <v>0.94707614183425903</v>
      </c>
      <c r="F1405">
        <v>0.14408595860004425</v>
      </c>
      <c r="G1405">
        <v>0.94872826337814331</v>
      </c>
      <c r="H1405">
        <v>1.500000013038516E-3</v>
      </c>
    </row>
    <row r="1406" spans="1:8" x14ac:dyDescent="0.25">
      <c r="A1406" t="s">
        <v>75</v>
      </c>
      <c r="B1406" t="s">
        <v>67</v>
      </c>
      <c r="C1406">
        <v>20</v>
      </c>
      <c r="D1406">
        <v>0.14607313275337219</v>
      </c>
      <c r="E1406">
        <v>0.95034301280975342</v>
      </c>
      <c r="F1406">
        <v>0.14373654127120972</v>
      </c>
      <c r="G1406">
        <v>0.94986611604690552</v>
      </c>
      <c r="H1406">
        <v>1.500000013038516E-3</v>
      </c>
    </row>
    <row r="1407" spans="1:8" x14ac:dyDescent="0.25">
      <c r="A1407" t="s">
        <v>75</v>
      </c>
      <c r="B1407" t="s">
        <v>67</v>
      </c>
      <c r="C1407">
        <v>21</v>
      </c>
      <c r="D1407">
        <v>0.14618080854415894</v>
      </c>
      <c r="E1407">
        <v>0.94838285446166992</v>
      </c>
      <c r="F1407">
        <v>0.13731876015663147</v>
      </c>
      <c r="G1407">
        <v>0.95147258043289185</v>
      </c>
      <c r="H1407">
        <v>1.500000013038516E-3</v>
      </c>
    </row>
    <row r="1408" spans="1:8" x14ac:dyDescent="0.25">
      <c r="A1408" t="s">
        <v>75</v>
      </c>
      <c r="B1408" t="s">
        <v>67</v>
      </c>
      <c r="C1408">
        <v>22</v>
      </c>
      <c r="D1408">
        <v>0.14619474112987518</v>
      </c>
      <c r="E1408">
        <v>0.94609606266021729</v>
      </c>
      <c r="F1408">
        <v>0.13593433797359467</v>
      </c>
      <c r="G1408">
        <v>0.95147258043289185</v>
      </c>
      <c r="H1408">
        <v>1.500000013038516E-3</v>
      </c>
    </row>
    <row r="1409" spans="1:8" x14ac:dyDescent="0.25">
      <c r="A1409" t="s">
        <v>75</v>
      </c>
      <c r="B1409" t="s">
        <v>67</v>
      </c>
      <c r="C1409">
        <v>23</v>
      </c>
      <c r="D1409">
        <v>0.1753590852022171</v>
      </c>
      <c r="E1409">
        <v>0.93727540969848633</v>
      </c>
      <c r="F1409">
        <v>0.13119460642337799</v>
      </c>
      <c r="G1409">
        <v>0.95354753732681274</v>
      </c>
      <c r="H1409">
        <v>1.500000013038516E-3</v>
      </c>
    </row>
    <row r="1410" spans="1:8" x14ac:dyDescent="0.25">
      <c r="A1410" t="s">
        <v>75</v>
      </c>
      <c r="B1410" t="s">
        <v>67</v>
      </c>
      <c r="C1410">
        <v>24</v>
      </c>
      <c r="D1410">
        <v>0.13584016263484955</v>
      </c>
      <c r="E1410">
        <v>0.9500163197517395</v>
      </c>
      <c r="F1410">
        <v>0.12646262347698212</v>
      </c>
      <c r="G1410">
        <v>0.95582330226898193</v>
      </c>
      <c r="H1410">
        <v>1.500000071246177E-4</v>
      </c>
    </row>
    <row r="1411" spans="1:8" x14ac:dyDescent="0.25">
      <c r="A1411" t="s">
        <v>75</v>
      </c>
      <c r="B1411" t="s">
        <v>67</v>
      </c>
      <c r="C1411">
        <v>25</v>
      </c>
      <c r="D1411">
        <v>0.13290369510650635</v>
      </c>
      <c r="E1411">
        <v>0.951976478099823</v>
      </c>
      <c r="F1411">
        <v>0.12095049768686295</v>
      </c>
      <c r="G1411">
        <v>0.95816600322723389</v>
      </c>
      <c r="H1411">
        <v>1.500000071246177E-4</v>
      </c>
    </row>
    <row r="1412" spans="1:8" x14ac:dyDescent="0.25">
      <c r="A1412" t="s">
        <v>75</v>
      </c>
      <c r="B1412" t="s">
        <v>67</v>
      </c>
      <c r="C1412">
        <v>26</v>
      </c>
      <c r="D1412">
        <v>0.13462178409099579</v>
      </c>
      <c r="E1412">
        <v>0.95230317115783691</v>
      </c>
      <c r="F1412">
        <v>0.12796919047832489</v>
      </c>
      <c r="G1412">
        <v>0.95568943023681641</v>
      </c>
      <c r="H1412">
        <v>1.500000071246177E-4</v>
      </c>
    </row>
    <row r="1413" spans="1:8" x14ac:dyDescent="0.25">
      <c r="A1413" t="s">
        <v>75</v>
      </c>
      <c r="B1413" t="s">
        <v>67</v>
      </c>
      <c r="C1413">
        <v>27</v>
      </c>
      <c r="D1413">
        <v>0.13321764767169952</v>
      </c>
      <c r="E1413">
        <v>0.951976478099823</v>
      </c>
      <c r="F1413">
        <v>0.1225406751036644</v>
      </c>
      <c r="G1413">
        <v>0.95809906721115112</v>
      </c>
      <c r="H1413">
        <v>1.500000071246177E-4</v>
      </c>
    </row>
    <row r="1414" spans="1:8" x14ac:dyDescent="0.25">
      <c r="A1414" t="s">
        <v>75</v>
      </c>
      <c r="B1414" t="s">
        <v>67</v>
      </c>
      <c r="C1414">
        <v>28</v>
      </c>
      <c r="D1414">
        <v>0.13261866569519043</v>
      </c>
      <c r="E1414">
        <v>0.95328325033187866</v>
      </c>
      <c r="F1414">
        <v>0.12677451968193054</v>
      </c>
      <c r="G1414">
        <v>0.95555555820465088</v>
      </c>
      <c r="H1414">
        <v>1.500000071246177E-4</v>
      </c>
    </row>
    <row r="1415" spans="1:8" x14ac:dyDescent="0.25">
      <c r="A1415" t="s">
        <v>75</v>
      </c>
      <c r="B1415" t="s">
        <v>67</v>
      </c>
      <c r="C1415">
        <v>29</v>
      </c>
      <c r="D1415">
        <v>0.13048158586025238</v>
      </c>
      <c r="E1415">
        <v>0.95164978504180908</v>
      </c>
      <c r="F1415">
        <v>0.12000317871570587</v>
      </c>
      <c r="G1415">
        <v>0.95676034688949585</v>
      </c>
    </row>
    <row r="1416" spans="1:8" x14ac:dyDescent="0.25">
      <c r="A1416" t="s">
        <v>75</v>
      </c>
      <c r="B1416" t="s">
        <v>68</v>
      </c>
      <c r="C1416">
        <v>0</v>
      </c>
      <c r="D1416">
        <v>0.81659424304962158</v>
      </c>
      <c r="E1416">
        <v>0.69715780019760132</v>
      </c>
      <c r="F1416">
        <v>1.261614203453064</v>
      </c>
      <c r="G1416">
        <v>0.6713520884513855</v>
      </c>
      <c r="H1416">
        <v>1.4999999664723873E-2</v>
      </c>
    </row>
    <row r="1417" spans="1:8" x14ac:dyDescent="0.25">
      <c r="A1417" t="s">
        <v>75</v>
      </c>
      <c r="B1417" t="s">
        <v>68</v>
      </c>
      <c r="C1417">
        <v>1</v>
      </c>
      <c r="D1417">
        <v>0.77353167533874512</v>
      </c>
      <c r="E1417">
        <v>0.72427308559417725</v>
      </c>
      <c r="F1417">
        <v>0.55579769611358643</v>
      </c>
      <c r="G1417">
        <v>0.80274432897567749</v>
      </c>
      <c r="H1417">
        <v>1.4999999664723873E-2</v>
      </c>
    </row>
    <row r="1418" spans="1:8" x14ac:dyDescent="0.25">
      <c r="A1418" t="s">
        <v>75</v>
      </c>
      <c r="B1418" t="s">
        <v>68</v>
      </c>
      <c r="C1418">
        <v>2</v>
      </c>
      <c r="D1418">
        <v>0.48637712001800537</v>
      </c>
      <c r="E1418">
        <v>0.83044755458831787</v>
      </c>
      <c r="F1418">
        <v>0.46116998791694641</v>
      </c>
      <c r="G1418">
        <v>0.83875501155853271</v>
      </c>
      <c r="H1418">
        <v>1.4999999664723873E-2</v>
      </c>
    </row>
    <row r="1419" spans="1:8" x14ac:dyDescent="0.25">
      <c r="A1419" t="s">
        <v>75</v>
      </c>
      <c r="B1419" t="s">
        <v>68</v>
      </c>
      <c r="C1419">
        <v>3</v>
      </c>
      <c r="D1419">
        <v>0.37542551755905151</v>
      </c>
      <c r="E1419">
        <v>0.86899703741073608</v>
      </c>
      <c r="F1419">
        <v>0.38729086518287659</v>
      </c>
      <c r="G1419">
        <v>0.86680054664611816</v>
      </c>
      <c r="H1419">
        <v>1.4999999664723873E-2</v>
      </c>
    </row>
    <row r="1420" spans="1:8" x14ac:dyDescent="0.25">
      <c r="A1420" t="s">
        <v>75</v>
      </c>
      <c r="B1420" t="s">
        <v>68</v>
      </c>
      <c r="C1420">
        <v>4</v>
      </c>
      <c r="D1420">
        <v>0.45786026120185852</v>
      </c>
      <c r="E1420">
        <v>0.85168248414993286</v>
      </c>
      <c r="F1420">
        <v>0.33730840682983398</v>
      </c>
      <c r="G1420">
        <v>0.8825300931930542</v>
      </c>
      <c r="H1420">
        <v>1.4999999664723873E-2</v>
      </c>
    </row>
    <row r="1421" spans="1:8" x14ac:dyDescent="0.25">
      <c r="A1421" t="s">
        <v>75</v>
      </c>
      <c r="B1421" t="s">
        <v>68</v>
      </c>
      <c r="C1421">
        <v>5</v>
      </c>
      <c r="D1421">
        <v>1.4712034463882446</v>
      </c>
      <c r="E1421">
        <v>0.64162039756774902</v>
      </c>
      <c r="F1421">
        <v>0.29748296737670898</v>
      </c>
      <c r="G1421">
        <v>0.89725571870803833</v>
      </c>
      <c r="H1421">
        <v>1.4999999664723873E-2</v>
      </c>
    </row>
    <row r="1422" spans="1:8" x14ac:dyDescent="0.25">
      <c r="A1422" t="s">
        <v>75</v>
      </c>
      <c r="B1422" t="s">
        <v>68</v>
      </c>
      <c r="C1422">
        <v>6</v>
      </c>
      <c r="D1422">
        <v>0.27875098586082458</v>
      </c>
      <c r="E1422">
        <v>0.90035933256149292</v>
      </c>
      <c r="F1422">
        <v>0.27303865551948547</v>
      </c>
      <c r="G1422">
        <v>0.90475231409072876</v>
      </c>
      <c r="H1422">
        <v>1.4999999664723873E-2</v>
      </c>
    </row>
    <row r="1423" spans="1:8" x14ac:dyDescent="0.25">
      <c r="A1423" t="s">
        <v>75</v>
      </c>
      <c r="B1423" t="s">
        <v>68</v>
      </c>
      <c r="C1423">
        <v>7</v>
      </c>
      <c r="D1423">
        <v>0.51419341564178467</v>
      </c>
      <c r="E1423">
        <v>0.81443971395492554</v>
      </c>
      <c r="F1423">
        <v>0.26559245586395264</v>
      </c>
      <c r="G1423">
        <v>0.9089692234992981</v>
      </c>
      <c r="H1423">
        <v>1.4999999664723873E-2</v>
      </c>
    </row>
    <row r="1424" spans="1:8" x14ac:dyDescent="0.25">
      <c r="A1424" t="s">
        <v>75</v>
      </c>
      <c r="B1424" t="s">
        <v>68</v>
      </c>
      <c r="C1424">
        <v>8</v>
      </c>
      <c r="D1424">
        <v>0.3235352635383606</v>
      </c>
      <c r="E1424">
        <v>0.88761842250823975</v>
      </c>
      <c r="F1424">
        <v>0.23557242751121521</v>
      </c>
      <c r="G1424">
        <v>0.91867470741271973</v>
      </c>
      <c r="H1424">
        <v>1.4999999664723873E-2</v>
      </c>
    </row>
    <row r="1425" spans="1:8" x14ac:dyDescent="0.25">
      <c r="A1425" t="s">
        <v>75</v>
      </c>
      <c r="B1425" t="s">
        <v>68</v>
      </c>
      <c r="C1425">
        <v>9</v>
      </c>
      <c r="D1425">
        <v>0.23272618651390076</v>
      </c>
      <c r="E1425">
        <v>0.91800063848495483</v>
      </c>
      <c r="F1425">
        <v>0.21980588138103485</v>
      </c>
      <c r="G1425">
        <v>0.92563587427139282</v>
      </c>
      <c r="H1425">
        <v>1.4999999664723873E-2</v>
      </c>
    </row>
    <row r="1426" spans="1:8" x14ac:dyDescent="0.25">
      <c r="A1426" t="s">
        <v>75</v>
      </c>
      <c r="B1426" t="s">
        <v>68</v>
      </c>
      <c r="C1426">
        <v>10</v>
      </c>
      <c r="D1426">
        <v>0.35432350635528564</v>
      </c>
      <c r="E1426">
        <v>0.87814438343048096</v>
      </c>
      <c r="F1426">
        <v>0.2167494148015976</v>
      </c>
      <c r="G1426">
        <v>0.92570281028747559</v>
      </c>
      <c r="H1426">
        <v>1.4999999664723873E-2</v>
      </c>
    </row>
    <row r="1427" spans="1:8" x14ac:dyDescent="0.25">
      <c r="A1427" t="s">
        <v>75</v>
      </c>
      <c r="B1427" t="s">
        <v>68</v>
      </c>
      <c r="C1427">
        <v>11</v>
      </c>
      <c r="D1427">
        <v>0.19207832217216492</v>
      </c>
      <c r="E1427">
        <v>0.93400847911834717</v>
      </c>
      <c r="F1427">
        <v>0.20906014740467072</v>
      </c>
      <c r="G1427">
        <v>0.92597055435180664</v>
      </c>
      <c r="H1427">
        <v>1.4999999664723873E-2</v>
      </c>
    </row>
    <row r="1428" spans="1:8" x14ac:dyDescent="0.25">
      <c r="A1428" t="s">
        <v>75</v>
      </c>
      <c r="B1428" t="s">
        <v>68</v>
      </c>
      <c r="C1428">
        <v>12</v>
      </c>
      <c r="D1428">
        <v>0.22880803048610687</v>
      </c>
      <c r="E1428">
        <v>0.91898071765899658</v>
      </c>
      <c r="F1428">
        <v>0.19133800268173218</v>
      </c>
      <c r="G1428">
        <v>0.93386882543563843</v>
      </c>
      <c r="H1428">
        <v>1.4999999664723873E-2</v>
      </c>
    </row>
    <row r="1429" spans="1:8" x14ac:dyDescent="0.25">
      <c r="A1429" t="s">
        <v>75</v>
      </c>
      <c r="B1429" t="s">
        <v>68</v>
      </c>
      <c r="C1429">
        <v>13</v>
      </c>
      <c r="D1429">
        <v>0.19393043220043182</v>
      </c>
      <c r="E1429">
        <v>0.93237501382827759</v>
      </c>
      <c r="F1429">
        <v>0.17796806991100311</v>
      </c>
      <c r="G1429">
        <v>0.93962514400482178</v>
      </c>
      <c r="H1429">
        <v>1.4999999664723873E-2</v>
      </c>
    </row>
    <row r="1430" spans="1:8" x14ac:dyDescent="0.25">
      <c r="A1430" t="s">
        <v>75</v>
      </c>
      <c r="B1430" t="s">
        <v>68</v>
      </c>
      <c r="C1430">
        <v>14</v>
      </c>
      <c r="D1430">
        <v>0.22319036722183228</v>
      </c>
      <c r="E1430">
        <v>0.92094087600708008</v>
      </c>
      <c r="F1430">
        <v>0.16676890850067139</v>
      </c>
      <c r="G1430">
        <v>0.94210171699523926</v>
      </c>
      <c r="H1430">
        <v>1.4999999664723873E-2</v>
      </c>
    </row>
    <row r="1431" spans="1:8" x14ac:dyDescent="0.25">
      <c r="A1431" t="s">
        <v>75</v>
      </c>
      <c r="B1431" t="s">
        <v>68</v>
      </c>
      <c r="C1431">
        <v>15</v>
      </c>
      <c r="D1431">
        <v>0.12776075303554535</v>
      </c>
      <c r="E1431">
        <v>0.95393663644790649</v>
      </c>
      <c r="F1431">
        <v>0.15401367843151093</v>
      </c>
      <c r="G1431">
        <v>0.94933062791824341</v>
      </c>
      <c r="H1431">
        <v>1.500000013038516E-3</v>
      </c>
    </row>
    <row r="1432" spans="1:8" x14ac:dyDescent="0.25">
      <c r="A1432" t="s">
        <v>75</v>
      </c>
      <c r="B1432" t="s">
        <v>68</v>
      </c>
      <c r="C1432">
        <v>16</v>
      </c>
      <c r="D1432">
        <v>0.12543715536594391</v>
      </c>
      <c r="E1432">
        <v>0.95393663644790649</v>
      </c>
      <c r="F1432">
        <v>0.12610636651515961</v>
      </c>
      <c r="G1432">
        <v>0.95522087812423706</v>
      </c>
      <c r="H1432">
        <v>1.500000013038516E-3</v>
      </c>
    </row>
    <row r="1433" spans="1:8" x14ac:dyDescent="0.25">
      <c r="A1433" t="s">
        <v>75</v>
      </c>
      <c r="B1433" t="s">
        <v>68</v>
      </c>
      <c r="C1433">
        <v>17</v>
      </c>
      <c r="D1433">
        <v>0.12364929169416428</v>
      </c>
      <c r="E1433">
        <v>0.95687681436538696</v>
      </c>
      <c r="F1433">
        <v>0.1213621124625206</v>
      </c>
      <c r="G1433">
        <v>0.95896923542022705</v>
      </c>
      <c r="H1433">
        <v>1.500000013038516E-3</v>
      </c>
    </row>
    <row r="1434" spans="1:8" x14ac:dyDescent="0.25">
      <c r="A1434" t="s">
        <v>75</v>
      </c>
      <c r="B1434" t="s">
        <v>68</v>
      </c>
      <c r="C1434">
        <v>18</v>
      </c>
      <c r="D1434">
        <v>0.11961453408002853</v>
      </c>
      <c r="E1434">
        <v>0.95524340867996216</v>
      </c>
      <c r="F1434">
        <v>0.11211558431386948</v>
      </c>
      <c r="G1434">
        <v>0.95950466394424438</v>
      </c>
      <c r="H1434">
        <v>1.500000013038516E-3</v>
      </c>
    </row>
    <row r="1435" spans="1:8" x14ac:dyDescent="0.25">
      <c r="A1435" t="s">
        <v>75</v>
      </c>
      <c r="B1435" t="s">
        <v>68</v>
      </c>
      <c r="C1435">
        <v>19</v>
      </c>
      <c r="D1435">
        <v>0.11497408896684647</v>
      </c>
      <c r="E1435">
        <v>0.95753020048141479</v>
      </c>
      <c r="F1435">
        <v>0.10996077954769135</v>
      </c>
      <c r="G1435">
        <v>0.96050870418548584</v>
      </c>
      <c r="H1435">
        <v>1.500000013038516E-3</v>
      </c>
    </row>
    <row r="1436" spans="1:8" x14ac:dyDescent="0.25">
      <c r="A1436" t="s">
        <v>75</v>
      </c>
      <c r="B1436" t="s">
        <v>68</v>
      </c>
      <c r="C1436">
        <v>20</v>
      </c>
      <c r="D1436">
        <v>0.1142452284693718</v>
      </c>
      <c r="E1436">
        <v>0.95851027965545654</v>
      </c>
      <c r="F1436">
        <v>0.10944559425115585</v>
      </c>
      <c r="G1436">
        <v>0.96097725629806519</v>
      </c>
      <c r="H1436">
        <v>1.500000013038516E-3</v>
      </c>
    </row>
    <row r="1437" spans="1:8" x14ac:dyDescent="0.25">
      <c r="A1437" t="s">
        <v>75</v>
      </c>
      <c r="B1437" t="s">
        <v>68</v>
      </c>
      <c r="C1437">
        <v>21</v>
      </c>
      <c r="D1437">
        <v>0.10936656594276428</v>
      </c>
      <c r="E1437">
        <v>0.9617772102355957</v>
      </c>
      <c r="F1437">
        <v>0.10800807178020477</v>
      </c>
      <c r="G1437">
        <v>0.96151274442672729</v>
      </c>
      <c r="H1437">
        <v>1.500000013038516E-3</v>
      </c>
    </row>
    <row r="1438" spans="1:8" x14ac:dyDescent="0.25">
      <c r="A1438" t="s">
        <v>75</v>
      </c>
      <c r="B1438" t="s">
        <v>68</v>
      </c>
      <c r="C1438">
        <v>22</v>
      </c>
      <c r="D1438">
        <v>0.1104348823428154</v>
      </c>
      <c r="E1438">
        <v>0.96243059635162354</v>
      </c>
      <c r="F1438">
        <v>0.10280325263738632</v>
      </c>
      <c r="G1438">
        <v>0.96238285303115845</v>
      </c>
      <c r="H1438">
        <v>1.500000013038516E-3</v>
      </c>
    </row>
    <row r="1439" spans="1:8" x14ac:dyDescent="0.25">
      <c r="A1439" t="s">
        <v>75</v>
      </c>
      <c r="B1439" t="s">
        <v>68</v>
      </c>
      <c r="C1439">
        <v>23</v>
      </c>
      <c r="D1439">
        <v>0.10977520793676376</v>
      </c>
      <c r="E1439">
        <v>0.96079713106155396</v>
      </c>
      <c r="F1439">
        <v>0.10216137766838074</v>
      </c>
      <c r="G1439">
        <v>0.96271753311157227</v>
      </c>
      <c r="H1439">
        <v>1.500000013038516E-3</v>
      </c>
    </row>
    <row r="1440" spans="1:8" x14ac:dyDescent="0.25">
      <c r="A1440" t="s">
        <v>75</v>
      </c>
      <c r="B1440" t="s">
        <v>68</v>
      </c>
      <c r="C1440">
        <v>24</v>
      </c>
      <c r="D1440">
        <v>0.1086738109588623</v>
      </c>
      <c r="E1440">
        <v>0.95981705188751221</v>
      </c>
      <c r="F1440">
        <v>0.10579995065927505</v>
      </c>
      <c r="G1440">
        <v>0.961311936378479</v>
      </c>
      <c r="H1440">
        <v>1.500000013038516E-3</v>
      </c>
    </row>
    <row r="1441" spans="1:8" x14ac:dyDescent="0.25">
      <c r="A1441" t="s">
        <v>75</v>
      </c>
      <c r="B1441" t="s">
        <v>68</v>
      </c>
      <c r="C1441">
        <v>25</v>
      </c>
      <c r="D1441">
        <v>0.10990691184997559</v>
      </c>
      <c r="E1441">
        <v>0.96014374494552612</v>
      </c>
      <c r="F1441">
        <v>9.9472537636756897E-2</v>
      </c>
      <c r="G1441">
        <v>0.96432393789291382</v>
      </c>
      <c r="H1441">
        <v>1.500000013038516E-3</v>
      </c>
    </row>
    <row r="1442" spans="1:8" x14ac:dyDescent="0.25">
      <c r="A1442" t="s">
        <v>75</v>
      </c>
      <c r="B1442" t="s">
        <v>68</v>
      </c>
      <c r="C1442">
        <v>26</v>
      </c>
      <c r="D1442">
        <v>0.10527288913726807</v>
      </c>
      <c r="E1442">
        <v>0.96341067552566528</v>
      </c>
      <c r="F1442">
        <v>9.5701500773429871E-2</v>
      </c>
      <c r="G1442">
        <v>0.96532797813415527</v>
      </c>
      <c r="H1442">
        <v>1.500000071246177E-4</v>
      </c>
    </row>
    <row r="1443" spans="1:8" x14ac:dyDescent="0.25">
      <c r="A1443" t="s">
        <v>75</v>
      </c>
      <c r="B1443" t="s">
        <v>68</v>
      </c>
      <c r="C1443">
        <v>27</v>
      </c>
      <c r="D1443">
        <v>0.10466600209474564</v>
      </c>
      <c r="E1443">
        <v>0.96439069509506226</v>
      </c>
      <c r="F1443">
        <v>9.5418572425842285E-2</v>
      </c>
      <c r="G1443">
        <v>0.96499329805374146</v>
      </c>
      <c r="H1443">
        <v>1.500000071246177E-4</v>
      </c>
    </row>
    <row r="1444" spans="1:8" x14ac:dyDescent="0.25">
      <c r="A1444" t="s">
        <v>75</v>
      </c>
      <c r="B1444" t="s">
        <v>68</v>
      </c>
      <c r="C1444">
        <v>28</v>
      </c>
      <c r="D1444">
        <v>0.10385772585868835</v>
      </c>
      <c r="E1444">
        <v>0.96406400203704834</v>
      </c>
      <c r="F1444">
        <v>9.6628651022911072E-2</v>
      </c>
      <c r="G1444">
        <v>0.9661981463432312</v>
      </c>
      <c r="H1444">
        <v>1.500000071246177E-4</v>
      </c>
    </row>
    <row r="1445" spans="1:8" x14ac:dyDescent="0.25">
      <c r="A1445" t="s">
        <v>75</v>
      </c>
      <c r="B1445" t="s">
        <v>68</v>
      </c>
      <c r="C1445">
        <v>29</v>
      </c>
      <c r="D1445">
        <v>0.1038791686296463</v>
      </c>
      <c r="E1445">
        <v>0.96471738815307617</v>
      </c>
      <c r="F1445">
        <v>9.6837557852268219E-2</v>
      </c>
      <c r="G1445">
        <v>0.96606427431106567</v>
      </c>
    </row>
    <row r="1446" spans="1:8" x14ac:dyDescent="0.25">
      <c r="A1446" t="s">
        <v>75</v>
      </c>
      <c r="B1446" t="s">
        <v>69</v>
      </c>
      <c r="C1446">
        <v>0</v>
      </c>
      <c r="D1446">
        <v>0.54823994636535645</v>
      </c>
      <c r="E1446">
        <v>0.79222476482391357</v>
      </c>
      <c r="F1446">
        <v>0.99118858575820923</v>
      </c>
      <c r="G1446">
        <v>0.69812583923339844</v>
      </c>
      <c r="H1446">
        <v>1.4999999664723873E-2</v>
      </c>
    </row>
    <row r="1447" spans="1:8" x14ac:dyDescent="0.25">
      <c r="A1447" t="s">
        <v>75</v>
      </c>
      <c r="B1447" t="s">
        <v>69</v>
      </c>
      <c r="C1447">
        <v>1</v>
      </c>
      <c r="D1447">
        <v>0.64724165201187134</v>
      </c>
      <c r="E1447">
        <v>0.773276686668396</v>
      </c>
      <c r="F1447">
        <v>0.53834110498428345</v>
      </c>
      <c r="G1447">
        <v>0.8121151328086853</v>
      </c>
      <c r="H1447">
        <v>1.4999999664723873E-2</v>
      </c>
    </row>
    <row r="1448" spans="1:8" x14ac:dyDescent="0.25">
      <c r="A1448" t="s">
        <v>75</v>
      </c>
      <c r="B1448" t="s">
        <v>69</v>
      </c>
      <c r="C1448">
        <v>2</v>
      </c>
      <c r="D1448">
        <v>0.49764096736907959</v>
      </c>
      <c r="E1448">
        <v>0.82032012939453125</v>
      </c>
      <c r="F1448">
        <v>0.45463302731513977</v>
      </c>
      <c r="G1448">
        <v>0.84190094470977783</v>
      </c>
      <c r="H1448">
        <v>1.4999999664723873E-2</v>
      </c>
    </row>
    <row r="1449" spans="1:8" x14ac:dyDescent="0.25">
      <c r="A1449" t="s">
        <v>75</v>
      </c>
      <c r="B1449" t="s">
        <v>69</v>
      </c>
      <c r="C1449">
        <v>3</v>
      </c>
      <c r="D1449">
        <v>0.38205474615097046</v>
      </c>
      <c r="E1449">
        <v>0.86834365129470825</v>
      </c>
      <c r="F1449">
        <v>0.41256424784660339</v>
      </c>
      <c r="G1449">
        <v>0.85783129930496216</v>
      </c>
      <c r="H1449">
        <v>1.4999999664723873E-2</v>
      </c>
    </row>
    <row r="1450" spans="1:8" x14ac:dyDescent="0.25">
      <c r="A1450" t="s">
        <v>75</v>
      </c>
      <c r="B1450" t="s">
        <v>69</v>
      </c>
      <c r="C1450">
        <v>4</v>
      </c>
      <c r="D1450">
        <v>1.6101754903793335</v>
      </c>
      <c r="E1450">
        <v>0.57399541139602661</v>
      </c>
      <c r="F1450">
        <v>0.3553830087184906</v>
      </c>
      <c r="G1450">
        <v>0.87717539072036743</v>
      </c>
      <c r="H1450">
        <v>1.4999999664723873E-2</v>
      </c>
    </row>
    <row r="1451" spans="1:8" x14ac:dyDescent="0.25">
      <c r="A1451" t="s">
        <v>75</v>
      </c>
      <c r="B1451" t="s">
        <v>69</v>
      </c>
      <c r="C1451">
        <v>5</v>
      </c>
      <c r="D1451">
        <v>0.364002525806427</v>
      </c>
      <c r="E1451">
        <v>0.88990527391433716</v>
      </c>
      <c r="F1451">
        <v>0.3246694803237915</v>
      </c>
      <c r="G1451">
        <v>0.88862115144729614</v>
      </c>
      <c r="H1451">
        <v>1.4999999664723873E-2</v>
      </c>
    </row>
    <row r="1452" spans="1:8" x14ac:dyDescent="0.25">
      <c r="A1452" t="s">
        <v>75</v>
      </c>
      <c r="B1452" t="s">
        <v>69</v>
      </c>
      <c r="C1452">
        <v>6</v>
      </c>
      <c r="D1452">
        <v>0.35739630460739136</v>
      </c>
      <c r="E1452">
        <v>0.87618422508239746</v>
      </c>
      <c r="F1452">
        <v>0.28940564393997192</v>
      </c>
      <c r="G1452">
        <v>0.89872825145721436</v>
      </c>
      <c r="H1452">
        <v>1.4999999664723873E-2</v>
      </c>
    </row>
    <row r="1453" spans="1:8" x14ac:dyDescent="0.25">
      <c r="A1453" t="s">
        <v>75</v>
      </c>
      <c r="B1453" t="s">
        <v>69</v>
      </c>
      <c r="C1453">
        <v>7</v>
      </c>
      <c r="D1453">
        <v>0.54575937986373901</v>
      </c>
      <c r="E1453">
        <v>0.79026460647583008</v>
      </c>
      <c r="F1453">
        <v>0.26577529311180115</v>
      </c>
      <c r="G1453">
        <v>0.90923696756362915</v>
      </c>
      <c r="H1453">
        <v>1.4999999664723873E-2</v>
      </c>
    </row>
    <row r="1454" spans="1:8" x14ac:dyDescent="0.25">
      <c r="A1454" t="s">
        <v>75</v>
      </c>
      <c r="B1454" t="s">
        <v>69</v>
      </c>
      <c r="C1454">
        <v>8</v>
      </c>
      <c r="D1454">
        <v>0.56344699859619141</v>
      </c>
      <c r="E1454">
        <v>0.81705325841903687</v>
      </c>
      <c r="F1454">
        <v>0.25453510880470276</v>
      </c>
      <c r="G1454">
        <v>0.91271752119064331</v>
      </c>
      <c r="H1454">
        <v>1.4999999664723873E-2</v>
      </c>
    </row>
    <row r="1455" spans="1:8" x14ac:dyDescent="0.25">
      <c r="A1455" t="s">
        <v>75</v>
      </c>
      <c r="B1455" t="s">
        <v>69</v>
      </c>
      <c r="C1455">
        <v>9</v>
      </c>
      <c r="D1455">
        <v>0.2013627290725708</v>
      </c>
      <c r="E1455">
        <v>0.92780137062072754</v>
      </c>
      <c r="F1455">
        <v>0.22133101522922516</v>
      </c>
      <c r="G1455">
        <v>0.92282462120056152</v>
      </c>
      <c r="H1455">
        <v>1.500000013038516E-3</v>
      </c>
    </row>
    <row r="1456" spans="1:8" x14ac:dyDescent="0.25">
      <c r="A1456" t="s">
        <v>75</v>
      </c>
      <c r="B1456" t="s">
        <v>69</v>
      </c>
      <c r="C1456">
        <v>10</v>
      </c>
      <c r="D1456">
        <v>0.15364547073841095</v>
      </c>
      <c r="E1456">
        <v>0.94609606266021729</v>
      </c>
      <c r="F1456">
        <v>0.18087151646614075</v>
      </c>
      <c r="G1456">
        <v>0.93681395053863525</v>
      </c>
      <c r="H1456">
        <v>1.500000013038516E-3</v>
      </c>
    </row>
    <row r="1457" spans="1:8" x14ac:dyDescent="0.25">
      <c r="A1457" t="s">
        <v>75</v>
      </c>
      <c r="B1457" t="s">
        <v>69</v>
      </c>
      <c r="C1457">
        <v>11</v>
      </c>
      <c r="D1457">
        <v>0.14979301393032074</v>
      </c>
      <c r="E1457">
        <v>0.94870954751968384</v>
      </c>
      <c r="F1457">
        <v>0.17642475664615631</v>
      </c>
      <c r="G1457">
        <v>0.93567603826522827</v>
      </c>
      <c r="H1457">
        <v>1.500000013038516E-3</v>
      </c>
    </row>
    <row r="1458" spans="1:8" x14ac:dyDescent="0.25">
      <c r="A1458" t="s">
        <v>75</v>
      </c>
      <c r="B1458" t="s">
        <v>69</v>
      </c>
      <c r="C1458">
        <v>12</v>
      </c>
      <c r="D1458">
        <v>0.15258219838142395</v>
      </c>
      <c r="E1458">
        <v>0.94805622100830078</v>
      </c>
      <c r="F1458">
        <v>0.16823203861713409</v>
      </c>
      <c r="G1458">
        <v>0.94049531221389771</v>
      </c>
      <c r="H1458">
        <v>1.500000013038516E-3</v>
      </c>
    </row>
    <row r="1459" spans="1:8" x14ac:dyDescent="0.25">
      <c r="A1459" t="s">
        <v>75</v>
      </c>
      <c r="B1459" t="s">
        <v>69</v>
      </c>
      <c r="C1459">
        <v>13</v>
      </c>
      <c r="D1459">
        <v>0.15896144509315491</v>
      </c>
      <c r="E1459">
        <v>0.95034301280975342</v>
      </c>
      <c r="F1459">
        <v>0.16208513081073761</v>
      </c>
      <c r="G1459">
        <v>0.94263720512390137</v>
      </c>
      <c r="H1459">
        <v>1.500000013038516E-3</v>
      </c>
    </row>
    <row r="1460" spans="1:8" x14ac:dyDescent="0.25">
      <c r="A1460" t="s">
        <v>75</v>
      </c>
      <c r="B1460" t="s">
        <v>69</v>
      </c>
      <c r="C1460">
        <v>14</v>
      </c>
      <c r="D1460">
        <v>0.16597698628902435</v>
      </c>
      <c r="E1460">
        <v>0.94740283489227295</v>
      </c>
      <c r="F1460">
        <v>0.15361632406711578</v>
      </c>
      <c r="G1460">
        <v>0.9440428614616394</v>
      </c>
      <c r="H1460">
        <v>1.500000013038516E-3</v>
      </c>
    </row>
    <row r="1461" spans="1:8" x14ac:dyDescent="0.25">
      <c r="A1461" t="s">
        <v>75</v>
      </c>
      <c r="B1461" t="s">
        <v>69</v>
      </c>
      <c r="C1461">
        <v>15</v>
      </c>
      <c r="D1461">
        <v>0.14530831575393677</v>
      </c>
      <c r="E1461">
        <v>0.95164978504180908</v>
      </c>
      <c r="F1461">
        <v>0.1591336578130722</v>
      </c>
      <c r="G1461">
        <v>0.94317269325256348</v>
      </c>
      <c r="H1461">
        <v>1.500000013038516E-3</v>
      </c>
    </row>
    <row r="1462" spans="1:8" x14ac:dyDescent="0.25">
      <c r="A1462" t="s">
        <v>75</v>
      </c>
      <c r="B1462" t="s">
        <v>69</v>
      </c>
      <c r="C1462">
        <v>16</v>
      </c>
      <c r="D1462">
        <v>0.14687944948673248</v>
      </c>
      <c r="E1462">
        <v>0.94968962669372559</v>
      </c>
      <c r="F1462">
        <v>0.15302823483943939</v>
      </c>
      <c r="G1462">
        <v>0.94397592544555664</v>
      </c>
      <c r="H1462">
        <v>1.500000013038516E-3</v>
      </c>
    </row>
    <row r="1463" spans="1:8" x14ac:dyDescent="0.25">
      <c r="A1463" t="s">
        <v>75</v>
      </c>
      <c r="B1463" t="s">
        <v>69</v>
      </c>
      <c r="C1463">
        <v>17</v>
      </c>
      <c r="D1463">
        <v>0.13622556626796722</v>
      </c>
      <c r="E1463">
        <v>0.95328325033187866</v>
      </c>
      <c r="F1463">
        <v>0.14975583553314209</v>
      </c>
      <c r="G1463">
        <v>0.94591701030731201</v>
      </c>
      <c r="H1463">
        <v>1.500000013038516E-3</v>
      </c>
    </row>
    <row r="1464" spans="1:8" x14ac:dyDescent="0.25">
      <c r="A1464" t="s">
        <v>75</v>
      </c>
      <c r="B1464" t="s">
        <v>69</v>
      </c>
      <c r="C1464">
        <v>18</v>
      </c>
      <c r="D1464">
        <v>0.14799320697784424</v>
      </c>
      <c r="E1464">
        <v>0.94544267654418945</v>
      </c>
      <c r="F1464">
        <v>0.14683432877063751</v>
      </c>
      <c r="G1464">
        <v>0.94812583923339844</v>
      </c>
      <c r="H1464">
        <v>1.500000013038516E-3</v>
      </c>
    </row>
    <row r="1465" spans="1:8" x14ac:dyDescent="0.25">
      <c r="A1465" t="s">
        <v>75</v>
      </c>
      <c r="B1465" t="s">
        <v>69</v>
      </c>
      <c r="C1465">
        <v>19</v>
      </c>
      <c r="D1465">
        <v>0.13249313831329346</v>
      </c>
      <c r="E1465">
        <v>0.95230317115783691</v>
      </c>
      <c r="F1465">
        <v>0.14241300523281097</v>
      </c>
      <c r="G1465">
        <v>0.94912987947463989</v>
      </c>
      <c r="H1465">
        <v>1.500000013038516E-3</v>
      </c>
    </row>
    <row r="1466" spans="1:8" x14ac:dyDescent="0.25">
      <c r="A1466" t="s">
        <v>75</v>
      </c>
      <c r="B1466" t="s">
        <v>69</v>
      </c>
      <c r="C1466">
        <v>20</v>
      </c>
      <c r="D1466">
        <v>0.13966682553291321</v>
      </c>
      <c r="E1466">
        <v>0.95099639892578125</v>
      </c>
      <c r="F1466">
        <v>0.14356179535388947</v>
      </c>
      <c r="G1466">
        <v>0.94772422313690186</v>
      </c>
      <c r="H1466">
        <v>1.500000013038516E-3</v>
      </c>
    </row>
    <row r="1467" spans="1:8" x14ac:dyDescent="0.25">
      <c r="A1467" t="s">
        <v>75</v>
      </c>
      <c r="B1467" t="s">
        <v>69</v>
      </c>
      <c r="C1467">
        <v>21</v>
      </c>
      <c r="D1467">
        <v>0.12595225870609283</v>
      </c>
      <c r="E1467">
        <v>0.95589679479598999</v>
      </c>
      <c r="F1467">
        <v>0.13589997589588165</v>
      </c>
      <c r="G1467">
        <v>0.95127177238464355</v>
      </c>
      <c r="H1467">
        <v>1.500000071246177E-4</v>
      </c>
    </row>
    <row r="1468" spans="1:8" x14ac:dyDescent="0.25">
      <c r="A1468" t="s">
        <v>75</v>
      </c>
      <c r="B1468" t="s">
        <v>69</v>
      </c>
      <c r="C1468">
        <v>22</v>
      </c>
      <c r="D1468">
        <v>0.12516626715660095</v>
      </c>
      <c r="E1468">
        <v>0.95687681436538696</v>
      </c>
      <c r="F1468">
        <v>0.13298672437667847</v>
      </c>
      <c r="G1468">
        <v>0.95267736911773682</v>
      </c>
      <c r="H1468">
        <v>1.500000071246177E-4</v>
      </c>
    </row>
    <row r="1469" spans="1:8" x14ac:dyDescent="0.25">
      <c r="A1469" t="s">
        <v>75</v>
      </c>
      <c r="B1469" t="s">
        <v>69</v>
      </c>
      <c r="C1469">
        <v>23</v>
      </c>
      <c r="D1469">
        <v>0.12591756880283356</v>
      </c>
      <c r="E1469">
        <v>0.95655012130737305</v>
      </c>
      <c r="F1469">
        <v>0.1302831768989563</v>
      </c>
      <c r="G1469">
        <v>0.95368140935897827</v>
      </c>
      <c r="H1469">
        <v>1.500000071246177E-4</v>
      </c>
    </row>
    <row r="1470" spans="1:8" x14ac:dyDescent="0.25">
      <c r="A1470" t="s">
        <v>75</v>
      </c>
      <c r="B1470" t="s">
        <v>69</v>
      </c>
      <c r="C1470">
        <v>24</v>
      </c>
      <c r="D1470">
        <v>0.12498859316110611</v>
      </c>
      <c r="E1470">
        <v>0.95622342824935913</v>
      </c>
      <c r="F1470">
        <v>0.13154612481594086</v>
      </c>
      <c r="G1470">
        <v>0.95254349708557129</v>
      </c>
      <c r="H1470">
        <v>1.500000071246177E-4</v>
      </c>
    </row>
    <row r="1471" spans="1:8" x14ac:dyDescent="0.25">
      <c r="A1471" t="s">
        <v>75</v>
      </c>
      <c r="B1471" t="s">
        <v>69</v>
      </c>
      <c r="C1471">
        <v>25</v>
      </c>
      <c r="D1471">
        <v>0.12529036402702332</v>
      </c>
      <c r="E1471">
        <v>0.95720350742340088</v>
      </c>
      <c r="F1471">
        <v>0.13408900797367096</v>
      </c>
      <c r="G1471">
        <v>0.95200800895690918</v>
      </c>
      <c r="H1471">
        <v>1.500000071246177E-4</v>
      </c>
    </row>
    <row r="1472" spans="1:8" x14ac:dyDescent="0.25">
      <c r="A1472" t="s">
        <v>75</v>
      </c>
      <c r="B1472" t="s">
        <v>69</v>
      </c>
      <c r="C1472">
        <v>26</v>
      </c>
      <c r="D1472">
        <v>0.12509870529174805</v>
      </c>
      <c r="E1472">
        <v>0.95785689353942871</v>
      </c>
      <c r="F1472">
        <v>0.13056114315986633</v>
      </c>
      <c r="G1472">
        <v>0.95361447334289551</v>
      </c>
      <c r="H1472">
        <v>1.500000071246177E-4</v>
      </c>
    </row>
    <row r="1473" spans="1:8" x14ac:dyDescent="0.25">
      <c r="A1473" t="s">
        <v>75</v>
      </c>
      <c r="B1473" t="s">
        <v>69</v>
      </c>
      <c r="C1473">
        <v>27</v>
      </c>
      <c r="D1473">
        <v>0.1251862645149231</v>
      </c>
      <c r="E1473">
        <v>0.95687681436538696</v>
      </c>
      <c r="F1473">
        <v>0.131487175822258</v>
      </c>
      <c r="G1473">
        <v>0.95127177238464355</v>
      </c>
      <c r="H1473">
        <v>1.500000071246177E-4</v>
      </c>
    </row>
    <row r="1474" spans="1:8" x14ac:dyDescent="0.25">
      <c r="A1474" t="s">
        <v>75</v>
      </c>
      <c r="B1474" t="s">
        <v>69</v>
      </c>
      <c r="C1474">
        <v>28</v>
      </c>
      <c r="D1474">
        <v>0.12428109347820282</v>
      </c>
      <c r="E1474">
        <v>0.95916366577148438</v>
      </c>
      <c r="F1474">
        <v>0.12933285534381866</v>
      </c>
      <c r="G1474">
        <v>0.95455151796340942</v>
      </c>
      <c r="H1474">
        <v>1.500000071246177E-4</v>
      </c>
    </row>
    <row r="1475" spans="1:8" x14ac:dyDescent="0.25">
      <c r="A1475" t="s">
        <v>75</v>
      </c>
      <c r="B1475" t="s">
        <v>69</v>
      </c>
      <c r="C1475">
        <v>29</v>
      </c>
      <c r="D1475">
        <v>0.12364458292722702</v>
      </c>
      <c r="E1475">
        <v>0.95916366577148438</v>
      </c>
      <c r="F1475">
        <v>0.12747602164745331</v>
      </c>
      <c r="G1475">
        <v>0.95361447334289551</v>
      </c>
    </row>
    <row r="1476" spans="1:8" x14ac:dyDescent="0.25">
      <c r="A1476" t="s">
        <v>75</v>
      </c>
      <c r="B1476" t="s">
        <v>70</v>
      </c>
      <c r="C1476">
        <v>0</v>
      </c>
      <c r="D1476">
        <v>0.65451633930206299</v>
      </c>
      <c r="E1476">
        <v>0.75563544034957886</v>
      </c>
      <c r="F1476">
        <v>1.0028485059738159</v>
      </c>
      <c r="G1476">
        <v>0.68882197141647339</v>
      </c>
      <c r="H1476">
        <v>1.4999999664723873E-2</v>
      </c>
    </row>
    <row r="1477" spans="1:8" x14ac:dyDescent="0.25">
      <c r="A1477" t="s">
        <v>75</v>
      </c>
      <c r="B1477" t="s">
        <v>70</v>
      </c>
      <c r="C1477">
        <v>1</v>
      </c>
      <c r="D1477">
        <v>0.6645655632019043</v>
      </c>
      <c r="E1477">
        <v>0.76151585578918457</v>
      </c>
      <c r="F1477">
        <v>0.55063873529434204</v>
      </c>
      <c r="G1477">
        <v>0.80374830961227417</v>
      </c>
      <c r="H1477">
        <v>1.4999999664723873E-2</v>
      </c>
    </row>
    <row r="1478" spans="1:8" x14ac:dyDescent="0.25">
      <c r="A1478" t="s">
        <v>75</v>
      </c>
      <c r="B1478" t="s">
        <v>70</v>
      </c>
      <c r="C1478">
        <v>2</v>
      </c>
      <c r="D1478">
        <v>0.41338509321212769</v>
      </c>
      <c r="E1478">
        <v>0.84939563274383545</v>
      </c>
      <c r="F1478">
        <v>0.45439624786376953</v>
      </c>
      <c r="G1478">
        <v>0.84143239259719849</v>
      </c>
      <c r="H1478">
        <v>1.4999999664723873E-2</v>
      </c>
    </row>
    <row r="1479" spans="1:8" x14ac:dyDescent="0.25">
      <c r="A1479" t="s">
        <v>75</v>
      </c>
      <c r="B1479" t="s">
        <v>70</v>
      </c>
      <c r="C1479">
        <v>3</v>
      </c>
      <c r="D1479">
        <v>1.2427387237548828</v>
      </c>
      <c r="E1479">
        <v>0.65893501043319702</v>
      </c>
      <c r="F1479">
        <v>0.39923566579818726</v>
      </c>
      <c r="G1479">
        <v>0.86271750926971436</v>
      </c>
      <c r="H1479">
        <v>1.4999999664723873E-2</v>
      </c>
    </row>
    <row r="1480" spans="1:8" x14ac:dyDescent="0.25">
      <c r="A1480" t="s">
        <v>75</v>
      </c>
      <c r="B1480" t="s">
        <v>70</v>
      </c>
      <c r="C1480">
        <v>4</v>
      </c>
      <c r="D1480">
        <v>0.61034715175628662</v>
      </c>
      <c r="E1480">
        <v>0.79255145788192749</v>
      </c>
      <c r="F1480">
        <v>0.35896658897399902</v>
      </c>
      <c r="G1480">
        <v>0.87684071063995361</v>
      </c>
      <c r="H1480">
        <v>1.4999999664723873E-2</v>
      </c>
    </row>
    <row r="1481" spans="1:8" x14ac:dyDescent="0.25">
      <c r="A1481" t="s">
        <v>75</v>
      </c>
      <c r="B1481" t="s">
        <v>70</v>
      </c>
      <c r="C1481">
        <v>5</v>
      </c>
      <c r="D1481">
        <v>0.54697340726852417</v>
      </c>
      <c r="E1481">
        <v>0.79679840803146362</v>
      </c>
      <c r="F1481">
        <v>0.3154338002204895</v>
      </c>
      <c r="G1481">
        <v>0.88982599973678589</v>
      </c>
      <c r="H1481">
        <v>1.4999999664723873E-2</v>
      </c>
    </row>
    <row r="1482" spans="1:8" x14ac:dyDescent="0.25">
      <c r="A1482" t="s">
        <v>75</v>
      </c>
      <c r="B1482" t="s">
        <v>70</v>
      </c>
      <c r="C1482">
        <v>6</v>
      </c>
      <c r="D1482">
        <v>0.21239042282104492</v>
      </c>
      <c r="E1482">
        <v>0.92518782615661621</v>
      </c>
      <c r="F1482">
        <v>0.26586246490478516</v>
      </c>
      <c r="G1482">
        <v>0.90602409839630127</v>
      </c>
      <c r="H1482">
        <v>1.500000013038516E-3</v>
      </c>
    </row>
    <row r="1483" spans="1:8" x14ac:dyDescent="0.25">
      <c r="A1483" t="s">
        <v>75</v>
      </c>
      <c r="B1483" t="s">
        <v>70</v>
      </c>
      <c r="C1483">
        <v>7</v>
      </c>
      <c r="D1483">
        <v>0.20887152850627899</v>
      </c>
      <c r="E1483">
        <v>0.92584121227264404</v>
      </c>
      <c r="F1483">
        <v>0.23086673021316528</v>
      </c>
      <c r="G1483">
        <v>0.91900938749313354</v>
      </c>
      <c r="H1483">
        <v>1.500000013038516E-3</v>
      </c>
    </row>
    <row r="1484" spans="1:8" x14ac:dyDescent="0.25">
      <c r="A1484" t="s">
        <v>75</v>
      </c>
      <c r="B1484" t="s">
        <v>70</v>
      </c>
      <c r="C1484">
        <v>8</v>
      </c>
      <c r="D1484">
        <v>0.21432185173034668</v>
      </c>
      <c r="E1484">
        <v>0.92551451921463013</v>
      </c>
      <c r="F1484">
        <v>0.21749982237815857</v>
      </c>
      <c r="G1484">
        <v>0.92148596048355103</v>
      </c>
      <c r="H1484">
        <v>1.500000013038516E-3</v>
      </c>
    </row>
    <row r="1485" spans="1:8" x14ac:dyDescent="0.25">
      <c r="A1485" t="s">
        <v>75</v>
      </c>
      <c r="B1485" t="s">
        <v>70</v>
      </c>
      <c r="C1485">
        <v>9</v>
      </c>
      <c r="D1485">
        <v>0.19884651899337769</v>
      </c>
      <c r="E1485">
        <v>0.93008822202682495</v>
      </c>
      <c r="F1485">
        <v>0.2124708890914917</v>
      </c>
      <c r="G1485">
        <v>0.925301194190979</v>
      </c>
      <c r="H1485">
        <v>1.500000013038516E-3</v>
      </c>
    </row>
    <row r="1486" spans="1:8" x14ac:dyDescent="0.25">
      <c r="A1486" t="s">
        <v>75</v>
      </c>
      <c r="B1486" t="s">
        <v>70</v>
      </c>
      <c r="C1486">
        <v>10</v>
      </c>
      <c r="D1486">
        <v>0.20019866526126862</v>
      </c>
      <c r="E1486">
        <v>0.92682129144668579</v>
      </c>
      <c r="F1486">
        <v>0.20812615752220154</v>
      </c>
      <c r="G1486">
        <v>0.92630523443222046</v>
      </c>
      <c r="H1486">
        <v>1.500000013038516E-3</v>
      </c>
    </row>
    <row r="1487" spans="1:8" x14ac:dyDescent="0.25">
      <c r="A1487" t="s">
        <v>75</v>
      </c>
      <c r="B1487" t="s">
        <v>70</v>
      </c>
      <c r="C1487">
        <v>11</v>
      </c>
      <c r="D1487">
        <v>0.18635314702987671</v>
      </c>
      <c r="E1487">
        <v>0.92976152896881104</v>
      </c>
      <c r="F1487">
        <v>0.2005591094493866</v>
      </c>
      <c r="G1487">
        <v>0.93139225244522095</v>
      </c>
      <c r="H1487">
        <v>1.500000013038516E-3</v>
      </c>
    </row>
    <row r="1488" spans="1:8" x14ac:dyDescent="0.25">
      <c r="A1488" t="s">
        <v>75</v>
      </c>
      <c r="B1488" t="s">
        <v>70</v>
      </c>
      <c r="C1488">
        <v>12</v>
      </c>
      <c r="D1488">
        <v>0.18495939671993256</v>
      </c>
      <c r="E1488">
        <v>0.92976152896881104</v>
      </c>
      <c r="F1488">
        <v>0.19146789610385895</v>
      </c>
      <c r="G1488">
        <v>0.93212848901748657</v>
      </c>
      <c r="H1488">
        <v>1.500000013038516E-3</v>
      </c>
    </row>
    <row r="1489" spans="1:8" x14ac:dyDescent="0.25">
      <c r="A1489" t="s">
        <v>75</v>
      </c>
      <c r="B1489" t="s">
        <v>70</v>
      </c>
      <c r="C1489">
        <v>13</v>
      </c>
      <c r="D1489">
        <v>0.1805289089679718</v>
      </c>
      <c r="E1489">
        <v>0.93204838037490845</v>
      </c>
      <c r="F1489">
        <v>0.192092165350914</v>
      </c>
      <c r="G1489">
        <v>0.9322623610496521</v>
      </c>
      <c r="H1489">
        <v>1.500000071246177E-4</v>
      </c>
    </row>
    <row r="1490" spans="1:8" x14ac:dyDescent="0.25">
      <c r="A1490" t="s">
        <v>75</v>
      </c>
      <c r="B1490" t="s">
        <v>70</v>
      </c>
      <c r="C1490">
        <v>14</v>
      </c>
      <c r="D1490">
        <v>0.17974381148815155</v>
      </c>
      <c r="E1490">
        <v>0.93400847911834717</v>
      </c>
      <c r="F1490">
        <v>0.18445894122123718</v>
      </c>
      <c r="G1490">
        <v>0.93487280607223511</v>
      </c>
      <c r="H1490">
        <v>1.500000071246177E-4</v>
      </c>
    </row>
    <row r="1491" spans="1:8" x14ac:dyDescent="0.25">
      <c r="A1491" t="s">
        <v>75</v>
      </c>
      <c r="B1491" t="s">
        <v>70</v>
      </c>
      <c r="C1491">
        <v>15</v>
      </c>
      <c r="D1491">
        <v>0.17896217107772827</v>
      </c>
      <c r="E1491">
        <v>0.9327017068862915</v>
      </c>
      <c r="F1491">
        <v>0.1878264993429184</v>
      </c>
      <c r="G1491">
        <v>0.9322623610496521</v>
      </c>
      <c r="H1491">
        <v>1.500000071246177E-4</v>
      </c>
    </row>
    <row r="1492" spans="1:8" x14ac:dyDescent="0.25">
      <c r="A1492" t="s">
        <v>75</v>
      </c>
      <c r="B1492" t="s">
        <v>70</v>
      </c>
      <c r="C1492">
        <v>16</v>
      </c>
      <c r="D1492">
        <v>0.17823153734207153</v>
      </c>
      <c r="E1492">
        <v>0.93368178606033325</v>
      </c>
      <c r="F1492">
        <v>0.18130207061767578</v>
      </c>
      <c r="G1492">
        <v>0.93641233444213867</v>
      </c>
      <c r="H1492">
        <v>1.500000071246177E-4</v>
      </c>
    </row>
    <row r="1493" spans="1:8" x14ac:dyDescent="0.25">
      <c r="A1493" t="s">
        <v>75</v>
      </c>
      <c r="B1493" t="s">
        <v>70</v>
      </c>
      <c r="C1493">
        <v>17</v>
      </c>
      <c r="D1493">
        <v>0.17758999764919281</v>
      </c>
      <c r="E1493">
        <v>0.93531525135040283</v>
      </c>
      <c r="F1493">
        <v>0.18313319981098175</v>
      </c>
      <c r="G1493">
        <v>0.93594378232955933</v>
      </c>
      <c r="H1493">
        <v>1.500000071246177E-4</v>
      </c>
    </row>
    <row r="1494" spans="1:8" x14ac:dyDescent="0.25">
      <c r="A1494" t="s">
        <v>75</v>
      </c>
      <c r="B1494" t="s">
        <v>70</v>
      </c>
      <c r="C1494">
        <v>18</v>
      </c>
      <c r="D1494">
        <v>0.17927762866020203</v>
      </c>
      <c r="E1494">
        <v>0.93302839994430542</v>
      </c>
      <c r="F1494">
        <v>0.17975085973739624</v>
      </c>
      <c r="G1494">
        <v>0.93607765436172485</v>
      </c>
      <c r="H1494">
        <v>1.500000071246177E-4</v>
      </c>
    </row>
    <row r="1495" spans="1:8" x14ac:dyDescent="0.25">
      <c r="A1495" t="s">
        <v>75</v>
      </c>
      <c r="B1495" t="s">
        <v>70</v>
      </c>
      <c r="C1495">
        <v>19</v>
      </c>
      <c r="D1495">
        <v>0.17656467854976654</v>
      </c>
      <c r="E1495">
        <v>0.93237501382827759</v>
      </c>
      <c r="F1495">
        <v>0.18167702853679657</v>
      </c>
      <c r="G1495">
        <v>0.93380188941955566</v>
      </c>
      <c r="H1495">
        <v>1.500000071246177E-4</v>
      </c>
    </row>
    <row r="1496" spans="1:8" x14ac:dyDescent="0.25">
      <c r="A1496" t="s">
        <v>75</v>
      </c>
      <c r="B1496" t="s">
        <v>70</v>
      </c>
      <c r="C1496">
        <v>20</v>
      </c>
      <c r="D1496">
        <v>0.17899411916732788</v>
      </c>
      <c r="E1496">
        <v>0.93008822202682495</v>
      </c>
      <c r="F1496">
        <v>0.18163621425628662</v>
      </c>
      <c r="G1496">
        <v>0.93681395053863525</v>
      </c>
      <c r="H1496">
        <v>1.500000071246177E-4</v>
      </c>
    </row>
    <row r="1497" spans="1:8" x14ac:dyDescent="0.25">
      <c r="A1497" t="s">
        <v>75</v>
      </c>
      <c r="B1497" t="s">
        <v>70</v>
      </c>
      <c r="C1497">
        <v>21</v>
      </c>
      <c r="D1497">
        <v>0.17540507018566132</v>
      </c>
      <c r="E1497">
        <v>0.93335509300231934</v>
      </c>
      <c r="F1497">
        <v>0.18168647587299347</v>
      </c>
      <c r="G1497">
        <v>0.9358099102973938</v>
      </c>
      <c r="H1497">
        <v>9.9999997473787516E-5</v>
      </c>
    </row>
    <row r="1498" spans="1:8" x14ac:dyDescent="0.25">
      <c r="A1498" t="s">
        <v>75</v>
      </c>
      <c r="B1498" t="s">
        <v>70</v>
      </c>
      <c r="C1498">
        <v>22</v>
      </c>
      <c r="D1498">
        <v>0.17780117690563202</v>
      </c>
      <c r="E1498">
        <v>0.93400847911834717</v>
      </c>
      <c r="F1498">
        <v>0.17729748785495758</v>
      </c>
      <c r="G1498">
        <v>0.93601071834564209</v>
      </c>
      <c r="H1498">
        <v>9.9999997473787516E-5</v>
      </c>
    </row>
    <row r="1499" spans="1:8" x14ac:dyDescent="0.25">
      <c r="A1499" t="s">
        <v>75</v>
      </c>
      <c r="B1499" t="s">
        <v>70</v>
      </c>
      <c r="C1499">
        <v>23</v>
      </c>
      <c r="D1499">
        <v>0.17671807110309601</v>
      </c>
      <c r="E1499">
        <v>0.93237501382827759</v>
      </c>
      <c r="F1499">
        <v>0.1765626072883606</v>
      </c>
      <c r="G1499">
        <v>0.93734937906265259</v>
      </c>
      <c r="H1499">
        <v>9.9999997473787516E-5</v>
      </c>
    </row>
    <row r="1500" spans="1:8" x14ac:dyDescent="0.25">
      <c r="A1500" t="s">
        <v>75</v>
      </c>
      <c r="B1500" t="s">
        <v>70</v>
      </c>
      <c r="C1500">
        <v>24</v>
      </c>
      <c r="D1500">
        <v>0.17562194168567657</v>
      </c>
      <c r="E1500">
        <v>0.9327017068862915</v>
      </c>
      <c r="F1500">
        <v>0.18136316537857056</v>
      </c>
      <c r="G1500">
        <v>0.93514055013656616</v>
      </c>
      <c r="H1500">
        <v>9.9999997473787516E-5</v>
      </c>
    </row>
    <row r="1501" spans="1:8" x14ac:dyDescent="0.25">
      <c r="A1501" t="s">
        <v>75</v>
      </c>
      <c r="B1501" t="s">
        <v>70</v>
      </c>
      <c r="C1501">
        <v>25</v>
      </c>
      <c r="D1501">
        <v>0.17588955163955688</v>
      </c>
      <c r="E1501">
        <v>0.93204832077026367</v>
      </c>
      <c r="F1501">
        <v>0.17496348917484283</v>
      </c>
      <c r="G1501">
        <v>0.93882197141647339</v>
      </c>
      <c r="H1501">
        <v>9.9999997473787516E-5</v>
      </c>
    </row>
    <row r="1502" spans="1:8" x14ac:dyDescent="0.25">
      <c r="A1502" t="s">
        <v>75</v>
      </c>
      <c r="B1502" t="s">
        <v>70</v>
      </c>
      <c r="C1502">
        <v>26</v>
      </c>
      <c r="D1502">
        <v>0.17616699635982513</v>
      </c>
      <c r="E1502">
        <v>0.93433517217636108</v>
      </c>
      <c r="F1502">
        <v>0.17786562442779541</v>
      </c>
      <c r="G1502">
        <v>0.93755018711090088</v>
      </c>
      <c r="H1502">
        <v>9.9999997473787516E-5</v>
      </c>
    </row>
    <row r="1503" spans="1:8" x14ac:dyDescent="0.25">
      <c r="A1503" t="s">
        <v>75</v>
      </c>
      <c r="B1503" t="s">
        <v>70</v>
      </c>
      <c r="C1503">
        <v>27</v>
      </c>
      <c r="D1503">
        <v>0.176182821393013</v>
      </c>
      <c r="E1503">
        <v>0.93433517217636108</v>
      </c>
      <c r="F1503">
        <v>0.17548388242721558</v>
      </c>
      <c r="G1503">
        <v>0.93922358751296997</v>
      </c>
      <c r="H1503">
        <v>9.9999997473787516E-5</v>
      </c>
    </row>
    <row r="1504" spans="1:8" x14ac:dyDescent="0.25">
      <c r="A1504" t="s">
        <v>75</v>
      </c>
      <c r="B1504" t="s">
        <v>70</v>
      </c>
      <c r="C1504">
        <v>28</v>
      </c>
      <c r="D1504">
        <v>0.17614080011844635</v>
      </c>
      <c r="E1504">
        <v>0.934661865234375</v>
      </c>
      <c r="F1504">
        <v>0.17829433083534241</v>
      </c>
      <c r="G1504">
        <v>0.93915665149688721</v>
      </c>
      <c r="H1504">
        <v>9.9999997473787516E-5</v>
      </c>
    </row>
    <row r="1505" spans="1:8" x14ac:dyDescent="0.25">
      <c r="A1505" t="s">
        <v>75</v>
      </c>
      <c r="B1505" t="s">
        <v>70</v>
      </c>
      <c r="C1505">
        <v>29</v>
      </c>
      <c r="D1505">
        <v>0.17529091238975525</v>
      </c>
      <c r="E1505">
        <v>0.934661865234375</v>
      </c>
      <c r="F1505">
        <v>0.17259907722473145</v>
      </c>
      <c r="G1505">
        <v>0.93835341930389404</v>
      </c>
    </row>
    <row r="1506" spans="1:8" x14ac:dyDescent="0.25">
      <c r="A1506" t="s">
        <v>75</v>
      </c>
      <c r="B1506" t="s">
        <v>71</v>
      </c>
      <c r="C1506">
        <v>0</v>
      </c>
      <c r="D1506">
        <v>0.79689782857894897</v>
      </c>
      <c r="E1506">
        <v>0.6850702166557312</v>
      </c>
      <c r="F1506">
        <v>1.5495272874832153</v>
      </c>
      <c r="G1506">
        <v>0.54919677972793579</v>
      </c>
      <c r="H1506">
        <v>1.4999999664723873E-2</v>
      </c>
    </row>
    <row r="1507" spans="1:8" x14ac:dyDescent="0.25">
      <c r="A1507" t="s">
        <v>75</v>
      </c>
      <c r="B1507" t="s">
        <v>71</v>
      </c>
      <c r="C1507">
        <v>1</v>
      </c>
      <c r="D1507">
        <v>0.67318809032440186</v>
      </c>
      <c r="E1507">
        <v>0.74714148044586182</v>
      </c>
      <c r="F1507">
        <v>0.66747915744781494</v>
      </c>
      <c r="G1507">
        <v>0.75916999578475952</v>
      </c>
      <c r="H1507">
        <v>1.4999999664723873E-2</v>
      </c>
    </row>
    <row r="1508" spans="1:8" x14ac:dyDescent="0.25">
      <c r="A1508" t="s">
        <v>75</v>
      </c>
      <c r="B1508" t="s">
        <v>71</v>
      </c>
      <c r="C1508">
        <v>2</v>
      </c>
      <c r="D1508">
        <v>0.6354144811630249</v>
      </c>
      <c r="E1508">
        <v>0.77393007278442383</v>
      </c>
      <c r="F1508">
        <v>0.54647272825241089</v>
      </c>
      <c r="G1508">
        <v>0.80635875463485718</v>
      </c>
      <c r="H1508">
        <v>1.4999999664723873E-2</v>
      </c>
    </row>
    <row r="1509" spans="1:8" x14ac:dyDescent="0.25">
      <c r="A1509" t="s">
        <v>75</v>
      </c>
      <c r="B1509" t="s">
        <v>71</v>
      </c>
      <c r="C1509">
        <v>3</v>
      </c>
      <c r="D1509">
        <v>0.98843145370483398</v>
      </c>
      <c r="E1509">
        <v>0.70271152257919312</v>
      </c>
      <c r="F1509">
        <v>0.460858553647995</v>
      </c>
      <c r="G1509">
        <v>0.83668005466461182</v>
      </c>
      <c r="H1509">
        <v>1.4999999664723873E-2</v>
      </c>
    </row>
    <row r="1510" spans="1:8" x14ac:dyDescent="0.25">
      <c r="A1510" t="s">
        <v>75</v>
      </c>
      <c r="B1510" t="s">
        <v>71</v>
      </c>
      <c r="C1510">
        <v>4</v>
      </c>
      <c r="D1510">
        <v>0.52634799480438232</v>
      </c>
      <c r="E1510">
        <v>0.82522052526473999</v>
      </c>
      <c r="F1510">
        <v>0.40919250249862671</v>
      </c>
      <c r="G1510">
        <v>0.85488623380661011</v>
      </c>
      <c r="H1510">
        <v>1.4999999664723873E-2</v>
      </c>
    </row>
    <row r="1511" spans="1:8" x14ac:dyDescent="0.25">
      <c r="A1511" t="s">
        <v>75</v>
      </c>
      <c r="B1511" t="s">
        <v>71</v>
      </c>
      <c r="C1511">
        <v>5</v>
      </c>
      <c r="D1511">
        <v>0.80564767122268677</v>
      </c>
      <c r="E1511">
        <v>0.74844819307327271</v>
      </c>
      <c r="F1511">
        <v>0.37119081616401672</v>
      </c>
      <c r="G1511">
        <v>0.86941099166870117</v>
      </c>
      <c r="H1511">
        <v>1.4999999664723873E-2</v>
      </c>
    </row>
    <row r="1512" spans="1:8" x14ac:dyDescent="0.25">
      <c r="A1512" t="s">
        <v>75</v>
      </c>
      <c r="B1512" t="s">
        <v>71</v>
      </c>
      <c r="C1512">
        <v>6</v>
      </c>
      <c r="D1512">
        <v>0.31389251351356506</v>
      </c>
      <c r="E1512">
        <v>0.88859850168228149</v>
      </c>
      <c r="F1512">
        <v>0.32314509153366089</v>
      </c>
      <c r="G1512">
        <v>0.88734942674636841</v>
      </c>
      <c r="H1512">
        <v>1.4999999664723873E-2</v>
      </c>
    </row>
    <row r="1513" spans="1:8" x14ac:dyDescent="0.25">
      <c r="A1513" t="s">
        <v>75</v>
      </c>
      <c r="B1513" t="s">
        <v>71</v>
      </c>
      <c r="C1513">
        <v>7</v>
      </c>
      <c r="D1513">
        <v>0.38312205672264099</v>
      </c>
      <c r="E1513">
        <v>0.86213654279708862</v>
      </c>
      <c r="F1513">
        <v>0.30217796564102173</v>
      </c>
      <c r="G1513">
        <v>0.89410978555679321</v>
      </c>
      <c r="H1513">
        <v>1.4999999664723873E-2</v>
      </c>
    </row>
    <row r="1514" spans="1:8" x14ac:dyDescent="0.25">
      <c r="A1514" t="s">
        <v>75</v>
      </c>
      <c r="B1514" t="s">
        <v>71</v>
      </c>
      <c r="C1514">
        <v>8</v>
      </c>
      <c r="D1514">
        <v>0.25958162546157837</v>
      </c>
      <c r="E1514">
        <v>0.90656650066375732</v>
      </c>
      <c r="F1514">
        <v>0.28612759709358215</v>
      </c>
      <c r="G1514">
        <v>0.90046852827072144</v>
      </c>
      <c r="H1514">
        <v>1.4999999664723873E-2</v>
      </c>
    </row>
    <row r="1515" spans="1:8" x14ac:dyDescent="0.25">
      <c r="A1515" t="s">
        <v>75</v>
      </c>
      <c r="B1515" t="s">
        <v>71</v>
      </c>
      <c r="C1515">
        <v>9</v>
      </c>
      <c r="D1515">
        <v>0.36953058838844299</v>
      </c>
      <c r="E1515">
        <v>0.85723620653152466</v>
      </c>
      <c r="F1515">
        <v>0.26022687554359436</v>
      </c>
      <c r="G1515">
        <v>0.90809905529022217</v>
      </c>
      <c r="H1515">
        <v>1.4999999664723873E-2</v>
      </c>
    </row>
    <row r="1516" spans="1:8" x14ac:dyDescent="0.25">
      <c r="A1516" t="s">
        <v>75</v>
      </c>
      <c r="B1516" t="s">
        <v>71</v>
      </c>
      <c r="C1516">
        <v>10</v>
      </c>
      <c r="D1516">
        <v>0.21890978515148163</v>
      </c>
      <c r="E1516">
        <v>0.92486113309860229</v>
      </c>
      <c r="F1516">
        <v>0.24573059380054474</v>
      </c>
      <c r="G1516">
        <v>0.9121820330619812</v>
      </c>
      <c r="H1516">
        <v>1.4999999664723873E-2</v>
      </c>
    </row>
    <row r="1517" spans="1:8" x14ac:dyDescent="0.25">
      <c r="A1517" t="s">
        <v>75</v>
      </c>
      <c r="B1517" t="s">
        <v>71</v>
      </c>
      <c r="C1517">
        <v>11</v>
      </c>
      <c r="D1517">
        <v>0.28075370192527771</v>
      </c>
      <c r="E1517">
        <v>0.90297287702560425</v>
      </c>
      <c r="F1517">
        <v>0.23060797154903412</v>
      </c>
      <c r="G1517">
        <v>0.91860777139663696</v>
      </c>
      <c r="H1517">
        <v>1.4999999664723873E-2</v>
      </c>
    </row>
    <row r="1518" spans="1:8" x14ac:dyDescent="0.25">
      <c r="A1518" t="s">
        <v>75</v>
      </c>
      <c r="B1518" t="s">
        <v>71</v>
      </c>
      <c r="C1518">
        <v>12</v>
      </c>
      <c r="D1518">
        <v>0.22856512665748596</v>
      </c>
      <c r="E1518">
        <v>0.91342699527740479</v>
      </c>
      <c r="F1518">
        <v>0.22273127734661102</v>
      </c>
      <c r="G1518">
        <v>0.92074966430664063</v>
      </c>
      <c r="H1518">
        <v>1.4999999664723873E-2</v>
      </c>
    </row>
    <row r="1519" spans="1:8" x14ac:dyDescent="0.25">
      <c r="A1519" t="s">
        <v>75</v>
      </c>
      <c r="B1519" t="s">
        <v>71</v>
      </c>
      <c r="C1519">
        <v>13</v>
      </c>
      <c r="D1519">
        <v>0.56571167707443237</v>
      </c>
      <c r="E1519">
        <v>0.84122836589813232</v>
      </c>
      <c r="F1519">
        <v>0.21057400107383728</v>
      </c>
      <c r="G1519">
        <v>0.92563587427139282</v>
      </c>
      <c r="H1519">
        <v>1.4999999664723873E-2</v>
      </c>
    </row>
    <row r="1520" spans="1:8" x14ac:dyDescent="0.25">
      <c r="A1520" t="s">
        <v>75</v>
      </c>
      <c r="B1520" t="s">
        <v>71</v>
      </c>
      <c r="C1520">
        <v>14</v>
      </c>
      <c r="D1520">
        <v>0.15594799816608429</v>
      </c>
      <c r="E1520">
        <v>0.94478929042816162</v>
      </c>
      <c r="F1520">
        <v>0.19096335768699646</v>
      </c>
      <c r="G1520">
        <v>0.93333333730697632</v>
      </c>
      <c r="H1520">
        <v>1.500000013038516E-3</v>
      </c>
    </row>
    <row r="1521" spans="1:8" x14ac:dyDescent="0.25">
      <c r="A1521" t="s">
        <v>75</v>
      </c>
      <c r="B1521" t="s">
        <v>71</v>
      </c>
      <c r="C1521">
        <v>15</v>
      </c>
      <c r="D1521">
        <v>0.14451181888580322</v>
      </c>
      <c r="E1521">
        <v>0.94674944877624512</v>
      </c>
      <c r="F1521">
        <v>0.15652252733707428</v>
      </c>
      <c r="G1521">
        <v>0.94497990608215332</v>
      </c>
      <c r="H1521">
        <v>1.500000013038516E-3</v>
      </c>
    </row>
    <row r="1522" spans="1:8" x14ac:dyDescent="0.25">
      <c r="A1522" t="s">
        <v>75</v>
      </c>
      <c r="B1522" t="s">
        <v>71</v>
      </c>
      <c r="C1522">
        <v>16</v>
      </c>
      <c r="D1522">
        <v>0.14282509684562683</v>
      </c>
      <c r="E1522">
        <v>0.95066970586776733</v>
      </c>
      <c r="F1522">
        <v>0.14917869865894318</v>
      </c>
      <c r="G1522">
        <v>0.94685405492782593</v>
      </c>
      <c r="H1522">
        <v>1.500000013038516E-3</v>
      </c>
    </row>
    <row r="1523" spans="1:8" x14ac:dyDescent="0.25">
      <c r="A1523" t="s">
        <v>75</v>
      </c>
      <c r="B1523" t="s">
        <v>71</v>
      </c>
      <c r="C1523">
        <v>17</v>
      </c>
      <c r="D1523">
        <v>0.13958343863487244</v>
      </c>
      <c r="E1523">
        <v>0.95066970586776733</v>
      </c>
      <c r="F1523">
        <v>0.14340060949325562</v>
      </c>
      <c r="G1523">
        <v>0.94718873500823975</v>
      </c>
      <c r="H1523">
        <v>1.500000013038516E-3</v>
      </c>
    </row>
    <row r="1524" spans="1:8" x14ac:dyDescent="0.25">
      <c r="A1524" t="s">
        <v>75</v>
      </c>
      <c r="B1524" t="s">
        <v>71</v>
      </c>
      <c r="C1524">
        <v>18</v>
      </c>
      <c r="D1524">
        <v>0.14191934466362</v>
      </c>
      <c r="E1524">
        <v>0.94936293363571167</v>
      </c>
      <c r="F1524">
        <v>0.14471857249736786</v>
      </c>
      <c r="G1524">
        <v>0.94805890321731567</v>
      </c>
      <c r="H1524">
        <v>1.500000013038516E-3</v>
      </c>
    </row>
    <row r="1525" spans="1:8" x14ac:dyDescent="0.25">
      <c r="A1525" t="s">
        <v>75</v>
      </c>
      <c r="B1525" t="s">
        <v>71</v>
      </c>
      <c r="C1525">
        <v>19</v>
      </c>
      <c r="D1525">
        <v>0.13741740584373474</v>
      </c>
      <c r="E1525">
        <v>0.951976478099823</v>
      </c>
      <c r="F1525">
        <v>0.14007404446601868</v>
      </c>
      <c r="G1525">
        <v>0.94986611604690552</v>
      </c>
      <c r="H1525">
        <v>1.500000013038516E-3</v>
      </c>
    </row>
    <row r="1526" spans="1:8" x14ac:dyDescent="0.25">
      <c r="A1526" t="s">
        <v>75</v>
      </c>
      <c r="B1526" t="s">
        <v>71</v>
      </c>
      <c r="C1526">
        <v>20</v>
      </c>
      <c r="D1526">
        <v>0.13413497805595398</v>
      </c>
      <c r="E1526">
        <v>0.95491671562194824</v>
      </c>
      <c r="F1526">
        <v>0.13468474149703979</v>
      </c>
      <c r="G1526">
        <v>0.95153951644897461</v>
      </c>
      <c r="H1526">
        <v>1.500000013038516E-3</v>
      </c>
    </row>
    <row r="1527" spans="1:8" x14ac:dyDescent="0.25">
      <c r="A1527" t="s">
        <v>75</v>
      </c>
      <c r="B1527" t="s">
        <v>71</v>
      </c>
      <c r="C1527">
        <v>21</v>
      </c>
      <c r="D1527">
        <v>0.13915218412876129</v>
      </c>
      <c r="E1527">
        <v>0.951976478099823</v>
      </c>
      <c r="F1527">
        <v>0.13556641340255737</v>
      </c>
      <c r="G1527">
        <v>0.95080322027206421</v>
      </c>
      <c r="H1527">
        <v>1.500000013038516E-3</v>
      </c>
    </row>
    <row r="1528" spans="1:8" x14ac:dyDescent="0.25">
      <c r="A1528" t="s">
        <v>75</v>
      </c>
      <c r="B1528" t="s">
        <v>71</v>
      </c>
      <c r="C1528">
        <v>22</v>
      </c>
      <c r="D1528">
        <v>0.13131782412528992</v>
      </c>
      <c r="E1528">
        <v>0.95328325033187866</v>
      </c>
      <c r="F1528">
        <v>0.14055050909519196</v>
      </c>
      <c r="G1528">
        <v>0.94832664728164673</v>
      </c>
      <c r="H1528">
        <v>1.500000013038516E-3</v>
      </c>
    </row>
    <row r="1529" spans="1:8" x14ac:dyDescent="0.25">
      <c r="A1529" t="s">
        <v>75</v>
      </c>
      <c r="B1529" t="s">
        <v>71</v>
      </c>
      <c r="C1529">
        <v>23</v>
      </c>
      <c r="D1529">
        <v>0.13138829171657562</v>
      </c>
      <c r="E1529">
        <v>0.95360994338989258</v>
      </c>
      <c r="F1529">
        <v>0.13365687429904938</v>
      </c>
      <c r="G1529">
        <v>0.95080322027206421</v>
      </c>
      <c r="H1529">
        <v>1.500000013038516E-3</v>
      </c>
    </row>
    <row r="1530" spans="1:8" x14ac:dyDescent="0.25">
      <c r="A1530" t="s">
        <v>75</v>
      </c>
      <c r="B1530" t="s">
        <v>71</v>
      </c>
      <c r="C1530">
        <v>24</v>
      </c>
      <c r="D1530">
        <v>0.12971021234989166</v>
      </c>
      <c r="E1530">
        <v>0.95524340867996216</v>
      </c>
      <c r="F1530">
        <v>0.12817998230457306</v>
      </c>
      <c r="G1530">
        <v>0.95361447334289551</v>
      </c>
      <c r="H1530">
        <v>1.500000071246177E-4</v>
      </c>
    </row>
    <row r="1531" spans="1:8" x14ac:dyDescent="0.25">
      <c r="A1531" t="s">
        <v>75</v>
      </c>
      <c r="B1531" t="s">
        <v>71</v>
      </c>
      <c r="C1531">
        <v>25</v>
      </c>
      <c r="D1531">
        <v>0.12810960412025452</v>
      </c>
      <c r="E1531">
        <v>0.95524340867996216</v>
      </c>
      <c r="F1531">
        <v>0.13050149381160736</v>
      </c>
      <c r="G1531">
        <v>0.95261043310165405</v>
      </c>
      <c r="H1531">
        <v>1.500000071246177E-4</v>
      </c>
    </row>
    <row r="1532" spans="1:8" x14ac:dyDescent="0.25">
      <c r="A1532" t="s">
        <v>75</v>
      </c>
      <c r="B1532" t="s">
        <v>71</v>
      </c>
      <c r="C1532">
        <v>26</v>
      </c>
      <c r="D1532">
        <v>0.12723293900489807</v>
      </c>
      <c r="E1532">
        <v>0.95753020048141479</v>
      </c>
      <c r="F1532">
        <v>0.12578500807285309</v>
      </c>
      <c r="G1532">
        <v>0.95321285724639893</v>
      </c>
      <c r="H1532">
        <v>1.500000071246177E-4</v>
      </c>
    </row>
    <row r="1533" spans="1:8" x14ac:dyDescent="0.25">
      <c r="A1533" t="s">
        <v>75</v>
      </c>
      <c r="B1533" t="s">
        <v>71</v>
      </c>
      <c r="C1533">
        <v>27</v>
      </c>
      <c r="D1533">
        <v>0.12667252123355865</v>
      </c>
      <c r="E1533">
        <v>0.95851027965545654</v>
      </c>
      <c r="F1533">
        <v>0.12808893620967865</v>
      </c>
      <c r="G1533">
        <v>0.95321285724639893</v>
      </c>
      <c r="H1533">
        <v>1.500000071246177E-4</v>
      </c>
    </row>
    <row r="1534" spans="1:8" x14ac:dyDescent="0.25">
      <c r="A1534" t="s">
        <v>75</v>
      </c>
      <c r="B1534" t="s">
        <v>71</v>
      </c>
      <c r="C1534">
        <v>28</v>
      </c>
      <c r="D1534">
        <v>0.12641695141792297</v>
      </c>
      <c r="E1534">
        <v>0.95753020048141479</v>
      </c>
      <c r="F1534">
        <v>0.12546660006046295</v>
      </c>
      <c r="G1534">
        <v>0.95414996147155762</v>
      </c>
      <c r="H1534">
        <v>1.500000071246177E-4</v>
      </c>
    </row>
    <row r="1535" spans="1:8" x14ac:dyDescent="0.25">
      <c r="A1535" t="s">
        <v>75</v>
      </c>
      <c r="B1535" t="s">
        <v>71</v>
      </c>
      <c r="C1535">
        <v>29</v>
      </c>
      <c r="D1535">
        <v>0.12666742503643036</v>
      </c>
      <c r="E1535">
        <v>0.95687681436538696</v>
      </c>
      <c r="F1535">
        <v>0.12327249348163605</v>
      </c>
      <c r="G1535">
        <v>0.95488619804382324</v>
      </c>
    </row>
    <row r="1536" spans="1:8" x14ac:dyDescent="0.25">
      <c r="A1536" t="s">
        <v>76</v>
      </c>
      <c r="B1536" t="s">
        <v>62</v>
      </c>
      <c r="C1536">
        <v>0</v>
      </c>
      <c r="D1536">
        <v>1.0052201747894287</v>
      </c>
      <c r="E1536">
        <v>0.62724602222442627</v>
      </c>
      <c r="F1536">
        <v>1.9038764238357544</v>
      </c>
      <c r="G1536">
        <v>0.51050871610641479</v>
      </c>
      <c r="H1536">
        <v>1.4999999664723873E-2</v>
      </c>
    </row>
    <row r="1537" spans="1:8" x14ac:dyDescent="0.25">
      <c r="A1537" t="s">
        <v>76</v>
      </c>
      <c r="B1537" t="s">
        <v>62</v>
      </c>
      <c r="C1537">
        <v>1</v>
      </c>
      <c r="D1537">
        <v>0.83856910467147827</v>
      </c>
      <c r="E1537">
        <v>0.70565176010131836</v>
      </c>
      <c r="F1537">
        <v>0.87286359071731567</v>
      </c>
      <c r="G1537">
        <v>0.68922358751296997</v>
      </c>
      <c r="H1537">
        <v>1.4999999664723873E-2</v>
      </c>
    </row>
    <row r="1538" spans="1:8" x14ac:dyDescent="0.25">
      <c r="A1538" t="s">
        <v>76</v>
      </c>
      <c r="B1538" t="s">
        <v>62</v>
      </c>
      <c r="C1538">
        <v>2</v>
      </c>
      <c r="D1538">
        <v>0.59172934293746948</v>
      </c>
      <c r="E1538">
        <v>0.77556353807449341</v>
      </c>
      <c r="F1538">
        <v>0.69012641906738281</v>
      </c>
      <c r="G1538">
        <v>0.7492637038230896</v>
      </c>
      <c r="H1538">
        <v>1.4999999664723873E-2</v>
      </c>
    </row>
    <row r="1539" spans="1:8" x14ac:dyDescent="0.25">
      <c r="A1539" t="s">
        <v>76</v>
      </c>
      <c r="B1539" t="s">
        <v>62</v>
      </c>
      <c r="C1539">
        <v>3</v>
      </c>
      <c r="D1539">
        <v>1.2120710611343384</v>
      </c>
      <c r="E1539">
        <v>0.66710227727890015</v>
      </c>
      <c r="F1539">
        <v>0.59724134206771851</v>
      </c>
      <c r="G1539">
        <v>0.78915661573410034</v>
      </c>
      <c r="H1539">
        <v>1.4999999664723873E-2</v>
      </c>
    </row>
    <row r="1540" spans="1:8" x14ac:dyDescent="0.25">
      <c r="A1540" t="s">
        <v>76</v>
      </c>
      <c r="B1540" t="s">
        <v>62</v>
      </c>
      <c r="C1540">
        <v>4</v>
      </c>
      <c r="D1540">
        <v>0.60753101110458374</v>
      </c>
      <c r="E1540">
        <v>0.7775236964225769</v>
      </c>
      <c r="F1540">
        <v>0.5284954309463501</v>
      </c>
      <c r="G1540">
        <v>0.81030791997909546</v>
      </c>
      <c r="H1540">
        <v>1.4999999664723873E-2</v>
      </c>
    </row>
    <row r="1541" spans="1:8" x14ac:dyDescent="0.25">
      <c r="A1541" t="s">
        <v>76</v>
      </c>
      <c r="B1541" t="s">
        <v>62</v>
      </c>
      <c r="C1541">
        <v>5</v>
      </c>
      <c r="D1541">
        <v>0.63793617486953735</v>
      </c>
      <c r="E1541">
        <v>0.78699773550033569</v>
      </c>
      <c r="F1541">
        <v>0.47451582551002502</v>
      </c>
      <c r="G1541">
        <v>0.83085674047470093</v>
      </c>
      <c r="H1541">
        <v>1.4999999664723873E-2</v>
      </c>
    </row>
    <row r="1542" spans="1:8" x14ac:dyDescent="0.25">
      <c r="A1542" t="s">
        <v>76</v>
      </c>
      <c r="B1542" t="s">
        <v>62</v>
      </c>
      <c r="C1542">
        <v>6</v>
      </c>
      <c r="D1542">
        <v>0.3392900824546814</v>
      </c>
      <c r="E1542">
        <v>0.8846781849861145</v>
      </c>
      <c r="F1542">
        <v>0.42230892181396484</v>
      </c>
      <c r="G1542">
        <v>0.84966534376144409</v>
      </c>
      <c r="H1542">
        <v>1.4999999664723873E-2</v>
      </c>
    </row>
    <row r="1543" spans="1:8" x14ac:dyDescent="0.25">
      <c r="A1543" t="s">
        <v>76</v>
      </c>
      <c r="B1543" t="s">
        <v>62</v>
      </c>
      <c r="C1543">
        <v>7</v>
      </c>
      <c r="D1543">
        <v>0.34942364692687988</v>
      </c>
      <c r="E1543">
        <v>0.87291735410690308</v>
      </c>
      <c r="F1543">
        <v>0.37805601954460144</v>
      </c>
      <c r="G1543">
        <v>0.86639893054962158</v>
      </c>
      <c r="H1543">
        <v>1.4999999664723873E-2</v>
      </c>
    </row>
    <row r="1544" spans="1:8" x14ac:dyDescent="0.25">
      <c r="A1544" t="s">
        <v>76</v>
      </c>
      <c r="B1544" t="s">
        <v>62</v>
      </c>
      <c r="C1544">
        <v>8</v>
      </c>
      <c r="D1544">
        <v>0.31158366799354553</v>
      </c>
      <c r="E1544">
        <v>0.88892519474029541</v>
      </c>
      <c r="F1544">
        <v>0.34564235806465149</v>
      </c>
      <c r="G1544">
        <v>0.88152611255645752</v>
      </c>
      <c r="H1544">
        <v>1.4999999664723873E-2</v>
      </c>
    </row>
    <row r="1545" spans="1:8" x14ac:dyDescent="0.25">
      <c r="A1545" t="s">
        <v>76</v>
      </c>
      <c r="B1545" t="s">
        <v>62</v>
      </c>
      <c r="C1545">
        <v>9</v>
      </c>
      <c r="D1545">
        <v>0.31225046515464783</v>
      </c>
      <c r="E1545">
        <v>0.89349883794784546</v>
      </c>
      <c r="F1545">
        <v>0.32443511486053467</v>
      </c>
      <c r="G1545">
        <v>0.88748323917388916</v>
      </c>
      <c r="H1545">
        <v>1.4999999664723873E-2</v>
      </c>
    </row>
    <row r="1546" spans="1:8" x14ac:dyDescent="0.25">
      <c r="A1546" t="s">
        <v>76</v>
      </c>
      <c r="B1546" t="s">
        <v>62</v>
      </c>
      <c r="C1546">
        <v>10</v>
      </c>
      <c r="D1546">
        <v>0.2725813090801239</v>
      </c>
      <c r="E1546">
        <v>0.91081345081329346</v>
      </c>
      <c r="F1546">
        <v>0.29093742370605469</v>
      </c>
      <c r="G1546">
        <v>0.89892905950546265</v>
      </c>
      <c r="H1546">
        <v>1.4999999664723873E-2</v>
      </c>
    </row>
    <row r="1547" spans="1:8" x14ac:dyDescent="0.25">
      <c r="A1547" t="s">
        <v>76</v>
      </c>
      <c r="B1547" t="s">
        <v>62</v>
      </c>
      <c r="C1547">
        <v>11</v>
      </c>
      <c r="D1547">
        <v>0.35732555389404297</v>
      </c>
      <c r="E1547">
        <v>0.88500487804412842</v>
      </c>
      <c r="F1547">
        <v>0.28241619467735291</v>
      </c>
      <c r="G1547">
        <v>0.90301203727722168</v>
      </c>
      <c r="H1547">
        <v>1.4999999664723873E-2</v>
      </c>
    </row>
    <row r="1548" spans="1:8" x14ac:dyDescent="0.25">
      <c r="A1548" t="s">
        <v>76</v>
      </c>
      <c r="B1548" t="s">
        <v>62</v>
      </c>
      <c r="C1548">
        <v>12</v>
      </c>
      <c r="D1548">
        <v>0.25941231846809387</v>
      </c>
      <c r="E1548">
        <v>0.9157138466835022</v>
      </c>
      <c r="F1548">
        <v>0.25694063305854797</v>
      </c>
      <c r="G1548">
        <v>0.91265058517456055</v>
      </c>
      <c r="H1548">
        <v>1.4999999664723873E-2</v>
      </c>
    </row>
    <row r="1549" spans="1:8" x14ac:dyDescent="0.25">
      <c r="A1549" t="s">
        <v>76</v>
      </c>
      <c r="B1549" t="s">
        <v>62</v>
      </c>
      <c r="C1549">
        <v>13</v>
      </c>
      <c r="D1549">
        <v>0.2392812967300415</v>
      </c>
      <c r="E1549">
        <v>0.91473376750946045</v>
      </c>
      <c r="F1549">
        <v>0.24806024134159088</v>
      </c>
      <c r="G1549">
        <v>0.91733598709106445</v>
      </c>
      <c r="H1549">
        <v>1.4999999664723873E-2</v>
      </c>
    </row>
    <row r="1550" spans="1:8" x14ac:dyDescent="0.25">
      <c r="A1550" t="s">
        <v>76</v>
      </c>
      <c r="B1550" t="s">
        <v>62</v>
      </c>
      <c r="C1550">
        <v>14</v>
      </c>
      <c r="D1550">
        <v>0.42178964614868164</v>
      </c>
      <c r="E1550">
        <v>0.8810846209526062</v>
      </c>
      <c r="F1550">
        <v>0.22862179577350616</v>
      </c>
      <c r="G1550">
        <v>0.92168676853179932</v>
      </c>
      <c r="H1550">
        <v>1.4999999664723873E-2</v>
      </c>
    </row>
    <row r="1551" spans="1:8" x14ac:dyDescent="0.25">
      <c r="A1551" t="s">
        <v>76</v>
      </c>
      <c r="B1551" t="s">
        <v>62</v>
      </c>
      <c r="C1551">
        <v>15</v>
      </c>
      <c r="D1551">
        <v>0.3054252564907074</v>
      </c>
      <c r="E1551">
        <v>0.89121204614639282</v>
      </c>
      <c r="F1551">
        <v>0.22280615568161011</v>
      </c>
      <c r="G1551">
        <v>0.92423027753829956</v>
      </c>
      <c r="H1551">
        <v>1.4999999664723873E-2</v>
      </c>
    </row>
    <row r="1552" spans="1:8" x14ac:dyDescent="0.25">
      <c r="A1552" t="s">
        <v>76</v>
      </c>
      <c r="B1552" t="s">
        <v>62</v>
      </c>
      <c r="C1552">
        <v>16</v>
      </c>
      <c r="D1552">
        <v>0.15761175751686096</v>
      </c>
      <c r="E1552">
        <v>0.94250243902206421</v>
      </c>
      <c r="F1552">
        <v>0.19847099483013153</v>
      </c>
      <c r="G1552">
        <v>0.93065595626831055</v>
      </c>
      <c r="H1552">
        <v>1.500000013038516E-3</v>
      </c>
    </row>
    <row r="1553" spans="1:8" x14ac:dyDescent="0.25">
      <c r="A1553" t="s">
        <v>76</v>
      </c>
      <c r="B1553" t="s">
        <v>62</v>
      </c>
      <c r="C1553">
        <v>17</v>
      </c>
      <c r="D1553">
        <v>0.14782619476318359</v>
      </c>
      <c r="E1553">
        <v>0.9464227557182312</v>
      </c>
      <c r="F1553">
        <v>0.16445721685886383</v>
      </c>
      <c r="G1553">
        <v>0.94417673349380493</v>
      </c>
      <c r="H1553">
        <v>1.500000013038516E-3</v>
      </c>
    </row>
    <row r="1554" spans="1:8" x14ac:dyDescent="0.25">
      <c r="A1554" t="s">
        <v>76</v>
      </c>
      <c r="B1554" t="s">
        <v>62</v>
      </c>
      <c r="C1554">
        <v>18</v>
      </c>
      <c r="D1554">
        <v>0.14396929740905762</v>
      </c>
      <c r="E1554">
        <v>0.95034301280975342</v>
      </c>
      <c r="F1554">
        <v>0.16026970744132996</v>
      </c>
      <c r="G1554">
        <v>0.94725567102432251</v>
      </c>
      <c r="H1554">
        <v>1.500000013038516E-3</v>
      </c>
    </row>
    <row r="1555" spans="1:8" x14ac:dyDescent="0.25">
      <c r="A1555" t="s">
        <v>76</v>
      </c>
      <c r="B1555" t="s">
        <v>62</v>
      </c>
      <c r="C1555">
        <v>19</v>
      </c>
      <c r="D1555">
        <v>0.1462140679359436</v>
      </c>
      <c r="E1555">
        <v>0.95132309198379517</v>
      </c>
      <c r="F1555">
        <v>0.1524803638458252</v>
      </c>
      <c r="G1555">
        <v>0.94631862640380859</v>
      </c>
      <c r="H1555">
        <v>1.500000013038516E-3</v>
      </c>
    </row>
    <row r="1556" spans="1:8" x14ac:dyDescent="0.25">
      <c r="A1556" t="s">
        <v>76</v>
      </c>
      <c r="B1556" t="s">
        <v>62</v>
      </c>
      <c r="C1556">
        <v>20</v>
      </c>
      <c r="D1556">
        <v>0.14388790726661682</v>
      </c>
      <c r="E1556">
        <v>0.94936293363571167</v>
      </c>
      <c r="F1556">
        <v>0.14906896650791168</v>
      </c>
      <c r="G1556">
        <v>0.94759035110473633</v>
      </c>
      <c r="H1556">
        <v>1.500000013038516E-3</v>
      </c>
    </row>
    <row r="1557" spans="1:8" x14ac:dyDescent="0.25">
      <c r="A1557" t="s">
        <v>76</v>
      </c>
      <c r="B1557" t="s">
        <v>62</v>
      </c>
      <c r="C1557">
        <v>21</v>
      </c>
      <c r="D1557">
        <v>0.1413053572177887</v>
      </c>
      <c r="E1557">
        <v>0.95164978504180908</v>
      </c>
      <c r="F1557">
        <v>0.15130260586738586</v>
      </c>
      <c r="G1557">
        <v>0.9489290714263916</v>
      </c>
      <c r="H1557">
        <v>1.500000013038516E-3</v>
      </c>
    </row>
    <row r="1558" spans="1:8" x14ac:dyDescent="0.25">
      <c r="A1558" t="s">
        <v>76</v>
      </c>
      <c r="B1558" t="s">
        <v>62</v>
      </c>
      <c r="C1558">
        <v>22</v>
      </c>
      <c r="D1558">
        <v>0.13560736179351807</v>
      </c>
      <c r="E1558">
        <v>0.95034301280975342</v>
      </c>
      <c r="F1558">
        <v>0.14149881899356842</v>
      </c>
      <c r="G1558">
        <v>0.95187413692474365</v>
      </c>
      <c r="H1558">
        <v>1.500000013038516E-3</v>
      </c>
    </row>
    <row r="1559" spans="1:8" x14ac:dyDescent="0.25">
      <c r="A1559" t="s">
        <v>76</v>
      </c>
      <c r="B1559" t="s">
        <v>62</v>
      </c>
      <c r="C1559">
        <v>23</v>
      </c>
      <c r="D1559">
        <v>0.1378338485956192</v>
      </c>
      <c r="E1559">
        <v>0.94903624057769775</v>
      </c>
      <c r="F1559">
        <v>0.14472952485084534</v>
      </c>
      <c r="G1559">
        <v>0.95140564441680908</v>
      </c>
      <c r="H1559">
        <v>1.500000013038516E-3</v>
      </c>
    </row>
    <row r="1560" spans="1:8" x14ac:dyDescent="0.25">
      <c r="A1560" t="s">
        <v>76</v>
      </c>
      <c r="B1560" t="s">
        <v>62</v>
      </c>
      <c r="C1560">
        <v>24</v>
      </c>
      <c r="D1560">
        <v>0.13856074213981628</v>
      </c>
      <c r="E1560">
        <v>0.95164978504180908</v>
      </c>
      <c r="F1560">
        <v>0.14174500107765198</v>
      </c>
      <c r="G1560">
        <v>0.94912987947463989</v>
      </c>
      <c r="H1560">
        <v>1.500000013038516E-3</v>
      </c>
    </row>
    <row r="1561" spans="1:8" x14ac:dyDescent="0.25">
      <c r="A1561" t="s">
        <v>76</v>
      </c>
      <c r="B1561" t="s">
        <v>62</v>
      </c>
      <c r="C1561">
        <v>25</v>
      </c>
      <c r="D1561">
        <v>0.13510647416114807</v>
      </c>
      <c r="E1561">
        <v>0.95099639892578125</v>
      </c>
      <c r="F1561">
        <v>0.13418696820735931</v>
      </c>
      <c r="G1561">
        <v>0.95140564441680908</v>
      </c>
      <c r="H1561">
        <v>1.500000071246177E-4</v>
      </c>
    </row>
    <row r="1562" spans="1:8" x14ac:dyDescent="0.25">
      <c r="A1562" t="s">
        <v>76</v>
      </c>
      <c r="B1562" t="s">
        <v>62</v>
      </c>
      <c r="C1562">
        <v>26</v>
      </c>
      <c r="D1562">
        <v>0.13378603756427765</v>
      </c>
      <c r="E1562">
        <v>0.95132309198379517</v>
      </c>
      <c r="F1562">
        <v>0.13575612008571625</v>
      </c>
      <c r="G1562">
        <v>0.9538152813911438</v>
      </c>
      <c r="H1562">
        <v>1.500000071246177E-4</v>
      </c>
    </row>
    <row r="1563" spans="1:8" x14ac:dyDescent="0.25">
      <c r="A1563" t="s">
        <v>76</v>
      </c>
      <c r="B1563" t="s">
        <v>62</v>
      </c>
      <c r="C1563">
        <v>27</v>
      </c>
      <c r="D1563">
        <v>0.13266323506832123</v>
      </c>
      <c r="E1563">
        <v>0.95132309198379517</v>
      </c>
      <c r="F1563">
        <v>0.13368138670921326</v>
      </c>
      <c r="G1563">
        <v>0.95327979326248169</v>
      </c>
      <c r="H1563">
        <v>1.500000071246177E-4</v>
      </c>
    </row>
    <row r="1564" spans="1:8" x14ac:dyDescent="0.25">
      <c r="A1564" t="s">
        <v>76</v>
      </c>
      <c r="B1564" t="s">
        <v>62</v>
      </c>
      <c r="C1564">
        <v>28</v>
      </c>
      <c r="D1564">
        <v>0.13207857310771942</v>
      </c>
      <c r="E1564">
        <v>0.95230317115783691</v>
      </c>
      <c r="F1564">
        <v>0.13415014743804932</v>
      </c>
      <c r="G1564">
        <v>0.95254349708557129</v>
      </c>
      <c r="H1564">
        <v>9.9999997473787516E-5</v>
      </c>
    </row>
    <row r="1565" spans="1:8" x14ac:dyDescent="0.25">
      <c r="A1565" t="s">
        <v>76</v>
      </c>
      <c r="B1565" t="s">
        <v>62</v>
      </c>
      <c r="C1565">
        <v>29</v>
      </c>
      <c r="D1565">
        <v>0.13183513283729553</v>
      </c>
      <c r="E1565">
        <v>0.95230317115783691</v>
      </c>
      <c r="F1565">
        <v>0.12942084670066833</v>
      </c>
      <c r="G1565">
        <v>0.95635879039764404</v>
      </c>
    </row>
    <row r="1566" spans="1:8" x14ac:dyDescent="0.25">
      <c r="A1566" t="s">
        <v>76</v>
      </c>
      <c r="B1566" t="s">
        <v>63</v>
      </c>
      <c r="C1566">
        <v>0</v>
      </c>
      <c r="D1566">
        <v>2.0934879779815674</v>
      </c>
      <c r="E1566">
        <v>0.6334531307220459</v>
      </c>
      <c r="F1566">
        <v>0.89950734376907349</v>
      </c>
      <c r="G1566">
        <v>0.71010708808898926</v>
      </c>
      <c r="H1566">
        <v>1.4999999664723873E-2</v>
      </c>
    </row>
    <row r="1567" spans="1:8" x14ac:dyDescent="0.25">
      <c r="A1567" t="s">
        <v>76</v>
      </c>
      <c r="B1567" t="s">
        <v>63</v>
      </c>
      <c r="C1567">
        <v>1</v>
      </c>
      <c r="D1567">
        <v>2.0595319271087646</v>
      </c>
      <c r="E1567">
        <v>0.36589351296424866</v>
      </c>
      <c r="F1567">
        <v>0.52536869049072266</v>
      </c>
      <c r="G1567">
        <v>0.81218206882476807</v>
      </c>
      <c r="H1567">
        <v>1.4999999664723873E-2</v>
      </c>
    </row>
    <row r="1568" spans="1:8" x14ac:dyDescent="0.25">
      <c r="A1568" t="s">
        <v>76</v>
      </c>
      <c r="B1568" t="s">
        <v>63</v>
      </c>
      <c r="C1568">
        <v>2</v>
      </c>
      <c r="D1568">
        <v>0.48378977179527283</v>
      </c>
      <c r="E1568">
        <v>0.84972232580184937</v>
      </c>
      <c r="F1568">
        <v>0.43918633460998535</v>
      </c>
      <c r="G1568">
        <v>0.8438420295715332</v>
      </c>
      <c r="H1568">
        <v>1.4999999664723873E-2</v>
      </c>
    </row>
    <row r="1569" spans="1:8" x14ac:dyDescent="0.25">
      <c r="A1569" t="s">
        <v>76</v>
      </c>
      <c r="B1569" t="s">
        <v>63</v>
      </c>
      <c r="C1569">
        <v>3</v>
      </c>
      <c r="D1569">
        <v>0.48524746298789978</v>
      </c>
      <c r="E1569">
        <v>0.852009117603302</v>
      </c>
      <c r="F1569">
        <v>0.37804690003395081</v>
      </c>
      <c r="G1569">
        <v>0.86947792768478394</v>
      </c>
      <c r="H1569">
        <v>1.4999999664723873E-2</v>
      </c>
    </row>
    <row r="1570" spans="1:8" x14ac:dyDescent="0.25">
      <c r="A1570" t="s">
        <v>76</v>
      </c>
      <c r="B1570" t="s">
        <v>63</v>
      </c>
      <c r="C1570">
        <v>4</v>
      </c>
      <c r="D1570">
        <v>0.27658027410507202</v>
      </c>
      <c r="E1570">
        <v>0.90623980760574341</v>
      </c>
      <c r="F1570">
        <v>0.33383330702781677</v>
      </c>
      <c r="G1570">
        <v>0.88279783725738525</v>
      </c>
      <c r="H1570">
        <v>1.4999999664723873E-2</v>
      </c>
    </row>
    <row r="1571" spans="1:8" x14ac:dyDescent="0.25">
      <c r="A1571" t="s">
        <v>76</v>
      </c>
      <c r="B1571" t="s">
        <v>63</v>
      </c>
      <c r="C1571">
        <v>5</v>
      </c>
      <c r="D1571">
        <v>0.72758340835571289</v>
      </c>
      <c r="E1571">
        <v>0.78536427021026611</v>
      </c>
      <c r="F1571">
        <v>0.29559358954429626</v>
      </c>
      <c r="G1571">
        <v>0.89779114723205566</v>
      </c>
      <c r="H1571">
        <v>1.4999999664723873E-2</v>
      </c>
    </row>
    <row r="1572" spans="1:8" x14ac:dyDescent="0.25">
      <c r="A1572" t="s">
        <v>76</v>
      </c>
      <c r="B1572" t="s">
        <v>63</v>
      </c>
      <c r="C1572">
        <v>6</v>
      </c>
      <c r="D1572">
        <v>0.24848487973213196</v>
      </c>
      <c r="E1572">
        <v>0.91767394542694092</v>
      </c>
      <c r="F1572">
        <v>0.27346450090408325</v>
      </c>
      <c r="G1572">
        <v>0.90414994955062866</v>
      </c>
      <c r="H1572">
        <v>1.4999999664723873E-2</v>
      </c>
    </row>
    <row r="1573" spans="1:8" x14ac:dyDescent="0.25">
      <c r="A1573" t="s">
        <v>76</v>
      </c>
      <c r="B1573" t="s">
        <v>63</v>
      </c>
      <c r="C1573">
        <v>7</v>
      </c>
      <c r="D1573">
        <v>0.26995989680290222</v>
      </c>
      <c r="E1573">
        <v>0.91179352998733521</v>
      </c>
      <c r="F1573">
        <v>0.251738041639328</v>
      </c>
      <c r="G1573">
        <v>0.91372156143188477</v>
      </c>
      <c r="H1573">
        <v>1.4999999664723873E-2</v>
      </c>
    </row>
    <row r="1574" spans="1:8" x14ac:dyDescent="0.25">
      <c r="A1574" t="s">
        <v>76</v>
      </c>
      <c r="B1574" t="s">
        <v>63</v>
      </c>
      <c r="C1574">
        <v>8</v>
      </c>
      <c r="D1574">
        <v>0.45615670084953308</v>
      </c>
      <c r="E1574">
        <v>0.83044755458831787</v>
      </c>
      <c r="F1574">
        <v>0.2311408519744873</v>
      </c>
      <c r="G1574">
        <v>0.92014724016189575</v>
      </c>
      <c r="H1574">
        <v>1.4999999664723873E-2</v>
      </c>
    </row>
    <row r="1575" spans="1:8" x14ac:dyDescent="0.25">
      <c r="A1575" t="s">
        <v>76</v>
      </c>
      <c r="B1575" t="s">
        <v>63</v>
      </c>
      <c r="C1575">
        <v>9</v>
      </c>
      <c r="D1575">
        <v>0.59025949239730835</v>
      </c>
      <c r="E1575">
        <v>0.81639987230300903</v>
      </c>
      <c r="F1575">
        <v>0.2228429913520813</v>
      </c>
      <c r="G1575">
        <v>0.92617136240005493</v>
      </c>
      <c r="H1575">
        <v>1.4999999664723873E-2</v>
      </c>
    </row>
    <row r="1576" spans="1:8" x14ac:dyDescent="0.25">
      <c r="A1576" t="s">
        <v>76</v>
      </c>
      <c r="B1576" t="s">
        <v>63</v>
      </c>
      <c r="C1576">
        <v>10</v>
      </c>
      <c r="D1576">
        <v>0.17165762186050415</v>
      </c>
      <c r="E1576">
        <v>0.93858218193054199</v>
      </c>
      <c r="F1576">
        <v>0.20143948495388031</v>
      </c>
      <c r="G1576">
        <v>0.93012046813964844</v>
      </c>
      <c r="H1576">
        <v>1.500000013038516E-3</v>
      </c>
    </row>
    <row r="1577" spans="1:8" x14ac:dyDescent="0.25">
      <c r="A1577" t="s">
        <v>76</v>
      </c>
      <c r="B1577" t="s">
        <v>63</v>
      </c>
      <c r="C1577">
        <v>11</v>
      </c>
      <c r="D1577">
        <v>0.15526169538497925</v>
      </c>
      <c r="E1577">
        <v>0.94478929042816162</v>
      </c>
      <c r="F1577">
        <v>0.1576676219701767</v>
      </c>
      <c r="G1577">
        <v>0.94598394632339478</v>
      </c>
      <c r="H1577">
        <v>1.500000013038516E-3</v>
      </c>
    </row>
    <row r="1578" spans="1:8" x14ac:dyDescent="0.25">
      <c r="A1578" t="s">
        <v>76</v>
      </c>
      <c r="B1578" t="s">
        <v>63</v>
      </c>
      <c r="C1578">
        <v>12</v>
      </c>
      <c r="D1578">
        <v>0.15334849059581757</v>
      </c>
      <c r="E1578">
        <v>0.94740283489227295</v>
      </c>
      <c r="F1578">
        <v>0.15090690553188324</v>
      </c>
      <c r="G1578">
        <v>0.94765728712081909</v>
      </c>
      <c r="H1578">
        <v>1.500000013038516E-3</v>
      </c>
    </row>
    <row r="1579" spans="1:8" x14ac:dyDescent="0.25">
      <c r="A1579" t="s">
        <v>76</v>
      </c>
      <c r="B1579" t="s">
        <v>63</v>
      </c>
      <c r="C1579">
        <v>13</v>
      </c>
      <c r="D1579">
        <v>0.15026211738586426</v>
      </c>
      <c r="E1579">
        <v>0.94838285446166992</v>
      </c>
      <c r="F1579">
        <v>0.14810678362846375</v>
      </c>
      <c r="G1579">
        <v>0.94839358329772949</v>
      </c>
      <c r="H1579">
        <v>1.500000013038516E-3</v>
      </c>
    </row>
    <row r="1580" spans="1:8" x14ac:dyDescent="0.25">
      <c r="A1580" t="s">
        <v>76</v>
      </c>
      <c r="B1580" t="s">
        <v>63</v>
      </c>
      <c r="C1580">
        <v>14</v>
      </c>
      <c r="D1580">
        <v>0.1476479172706604</v>
      </c>
      <c r="E1580">
        <v>0.94968962669372559</v>
      </c>
      <c r="F1580">
        <v>0.1437753289937973</v>
      </c>
      <c r="G1580">
        <v>0.94959837198257446</v>
      </c>
      <c r="H1580">
        <v>1.500000013038516E-3</v>
      </c>
    </row>
    <row r="1581" spans="1:8" x14ac:dyDescent="0.25">
      <c r="A1581" t="s">
        <v>76</v>
      </c>
      <c r="B1581" t="s">
        <v>63</v>
      </c>
      <c r="C1581">
        <v>15</v>
      </c>
      <c r="D1581">
        <v>0.14303392171859741</v>
      </c>
      <c r="E1581">
        <v>0.94936293363571167</v>
      </c>
      <c r="F1581">
        <v>0.13982318341732025</v>
      </c>
      <c r="G1581">
        <v>0.95093709230422974</v>
      </c>
      <c r="H1581">
        <v>1.500000013038516E-3</v>
      </c>
    </row>
    <row r="1582" spans="1:8" x14ac:dyDescent="0.25">
      <c r="A1582" t="s">
        <v>76</v>
      </c>
      <c r="B1582" t="s">
        <v>63</v>
      </c>
      <c r="C1582">
        <v>16</v>
      </c>
      <c r="D1582">
        <v>0.13961765170097351</v>
      </c>
      <c r="E1582">
        <v>0.95164978504180908</v>
      </c>
      <c r="F1582">
        <v>0.13800032436847687</v>
      </c>
      <c r="G1582">
        <v>0.95194107294082642</v>
      </c>
      <c r="H1582">
        <v>1.500000013038516E-3</v>
      </c>
    </row>
    <row r="1583" spans="1:8" x14ac:dyDescent="0.25">
      <c r="A1583" t="s">
        <v>76</v>
      </c>
      <c r="B1583" t="s">
        <v>63</v>
      </c>
      <c r="C1583">
        <v>17</v>
      </c>
      <c r="D1583">
        <v>0.14559280872344971</v>
      </c>
      <c r="E1583">
        <v>0.94870954751968384</v>
      </c>
      <c r="F1583">
        <v>0.13471215963363647</v>
      </c>
      <c r="G1583">
        <v>0.95214188098907471</v>
      </c>
      <c r="H1583">
        <v>1.500000013038516E-3</v>
      </c>
    </row>
    <row r="1584" spans="1:8" x14ac:dyDescent="0.25">
      <c r="A1584" t="s">
        <v>76</v>
      </c>
      <c r="B1584" t="s">
        <v>63</v>
      </c>
      <c r="C1584">
        <v>18</v>
      </c>
      <c r="D1584">
        <v>0.13753633201122284</v>
      </c>
      <c r="E1584">
        <v>0.95034301280975342</v>
      </c>
      <c r="F1584">
        <v>0.1355053037405014</v>
      </c>
      <c r="G1584">
        <v>0.95180720090866089</v>
      </c>
      <c r="H1584">
        <v>1.500000013038516E-3</v>
      </c>
    </row>
    <row r="1585" spans="1:8" x14ac:dyDescent="0.25">
      <c r="A1585" t="s">
        <v>76</v>
      </c>
      <c r="B1585" t="s">
        <v>63</v>
      </c>
      <c r="C1585">
        <v>19</v>
      </c>
      <c r="D1585">
        <v>0.14368467032909393</v>
      </c>
      <c r="E1585">
        <v>0.95132309198379517</v>
      </c>
      <c r="F1585">
        <v>0.12919867038726807</v>
      </c>
      <c r="G1585">
        <v>0.95575636625289917</v>
      </c>
      <c r="H1585">
        <v>1.500000013038516E-3</v>
      </c>
    </row>
    <row r="1586" spans="1:8" x14ac:dyDescent="0.25">
      <c r="A1586" t="s">
        <v>76</v>
      </c>
      <c r="B1586" t="s">
        <v>63</v>
      </c>
      <c r="C1586">
        <v>20</v>
      </c>
      <c r="D1586">
        <v>0.13611957430839539</v>
      </c>
      <c r="E1586">
        <v>0.95328325033187866</v>
      </c>
      <c r="F1586">
        <v>0.12625907361507416</v>
      </c>
      <c r="G1586">
        <v>0.95414996147155762</v>
      </c>
      <c r="H1586">
        <v>1.500000071246177E-4</v>
      </c>
    </row>
    <row r="1587" spans="1:8" x14ac:dyDescent="0.25">
      <c r="A1587" t="s">
        <v>76</v>
      </c>
      <c r="B1587" t="s">
        <v>63</v>
      </c>
      <c r="C1587">
        <v>21</v>
      </c>
      <c r="D1587">
        <v>0.13440974056720734</v>
      </c>
      <c r="E1587">
        <v>0.95328325033187866</v>
      </c>
      <c r="F1587">
        <v>0.12642115354537964</v>
      </c>
      <c r="G1587">
        <v>0.95729583501815796</v>
      </c>
      <c r="H1587">
        <v>1.500000071246177E-4</v>
      </c>
    </row>
    <row r="1588" spans="1:8" x14ac:dyDescent="0.25">
      <c r="A1588" t="s">
        <v>76</v>
      </c>
      <c r="B1588" t="s">
        <v>63</v>
      </c>
      <c r="C1588">
        <v>22</v>
      </c>
      <c r="D1588">
        <v>0.13463439047336578</v>
      </c>
      <c r="E1588">
        <v>0.95262986421585083</v>
      </c>
      <c r="F1588">
        <v>0.12415133416652679</v>
      </c>
      <c r="G1588">
        <v>0.95562249422073364</v>
      </c>
      <c r="H1588">
        <v>1.500000071246177E-4</v>
      </c>
    </row>
    <row r="1589" spans="1:8" x14ac:dyDescent="0.25">
      <c r="A1589" t="s">
        <v>76</v>
      </c>
      <c r="B1589" t="s">
        <v>63</v>
      </c>
      <c r="C1589">
        <v>23</v>
      </c>
      <c r="D1589">
        <v>0.13356177508831024</v>
      </c>
      <c r="E1589">
        <v>0.95262986421585083</v>
      </c>
      <c r="F1589">
        <v>0.12660126388072968</v>
      </c>
      <c r="G1589">
        <v>0.95522087812423706</v>
      </c>
      <c r="H1589">
        <v>1.500000071246177E-4</v>
      </c>
    </row>
    <row r="1590" spans="1:8" x14ac:dyDescent="0.25">
      <c r="A1590" t="s">
        <v>76</v>
      </c>
      <c r="B1590" t="s">
        <v>63</v>
      </c>
      <c r="C1590">
        <v>24</v>
      </c>
      <c r="D1590">
        <v>0.13285502791404724</v>
      </c>
      <c r="E1590">
        <v>0.95328325033187866</v>
      </c>
      <c r="F1590">
        <v>0.12132220715284348</v>
      </c>
      <c r="G1590">
        <v>0.95682728290557861</v>
      </c>
      <c r="H1590">
        <v>9.9999997473787516E-5</v>
      </c>
    </row>
    <row r="1591" spans="1:8" x14ac:dyDescent="0.25">
      <c r="A1591" t="s">
        <v>76</v>
      </c>
      <c r="B1591" t="s">
        <v>63</v>
      </c>
      <c r="C1591">
        <v>25</v>
      </c>
      <c r="D1591">
        <v>0.13289284706115723</v>
      </c>
      <c r="E1591">
        <v>0.95393663644790649</v>
      </c>
      <c r="F1591">
        <v>0.12614424526691437</v>
      </c>
      <c r="G1591">
        <v>0.95562249422073364</v>
      </c>
      <c r="H1591">
        <v>9.9999997473787516E-5</v>
      </c>
    </row>
    <row r="1592" spans="1:8" x14ac:dyDescent="0.25">
      <c r="A1592" t="s">
        <v>76</v>
      </c>
      <c r="B1592" t="s">
        <v>63</v>
      </c>
      <c r="C1592">
        <v>26</v>
      </c>
      <c r="D1592">
        <v>0.13283264636993408</v>
      </c>
      <c r="E1592">
        <v>0.95393663644790649</v>
      </c>
      <c r="F1592">
        <v>0.12202853709459305</v>
      </c>
      <c r="G1592">
        <v>0.95749664306640625</v>
      </c>
      <c r="H1592">
        <v>9.9999997473787516E-5</v>
      </c>
    </row>
    <row r="1593" spans="1:8" x14ac:dyDescent="0.25">
      <c r="A1593" t="s">
        <v>76</v>
      </c>
      <c r="B1593" t="s">
        <v>63</v>
      </c>
      <c r="C1593">
        <v>27</v>
      </c>
      <c r="D1593">
        <v>0.13267691433429718</v>
      </c>
      <c r="E1593">
        <v>0.95295655727386475</v>
      </c>
      <c r="F1593">
        <v>0.12141980975866318</v>
      </c>
      <c r="G1593">
        <v>0.95622491836547852</v>
      </c>
      <c r="H1593">
        <v>9.9999997473787516E-5</v>
      </c>
    </row>
    <row r="1594" spans="1:8" x14ac:dyDescent="0.25">
      <c r="A1594" t="s">
        <v>76</v>
      </c>
      <c r="B1594" t="s">
        <v>63</v>
      </c>
      <c r="C1594">
        <v>28</v>
      </c>
      <c r="D1594">
        <v>0.1319030225276947</v>
      </c>
      <c r="E1594">
        <v>0.95393663644790649</v>
      </c>
      <c r="F1594">
        <v>0.12189555168151855</v>
      </c>
      <c r="G1594">
        <v>0.95823293924331665</v>
      </c>
      <c r="H1594">
        <v>9.9999997473787516E-5</v>
      </c>
    </row>
    <row r="1595" spans="1:8" x14ac:dyDescent="0.25">
      <c r="A1595" t="s">
        <v>76</v>
      </c>
      <c r="B1595" t="s">
        <v>63</v>
      </c>
      <c r="C1595">
        <v>29</v>
      </c>
      <c r="D1595">
        <v>0.13191536068916321</v>
      </c>
      <c r="E1595">
        <v>0.95360994338989258</v>
      </c>
      <c r="F1595">
        <v>0.12331123650074005</v>
      </c>
      <c r="G1595">
        <v>0.9558902382850647</v>
      </c>
    </row>
    <row r="1596" spans="1:8" x14ac:dyDescent="0.25">
      <c r="A1596" t="s">
        <v>76</v>
      </c>
      <c r="B1596" t="s">
        <v>64</v>
      </c>
      <c r="C1596">
        <v>0</v>
      </c>
      <c r="D1596">
        <v>0.78667068481445313</v>
      </c>
      <c r="E1596">
        <v>0.7406076192855835</v>
      </c>
      <c r="F1596">
        <v>0.99090367555618286</v>
      </c>
      <c r="G1596">
        <v>0.70093709230422974</v>
      </c>
      <c r="H1596">
        <v>1.4999999664723873E-2</v>
      </c>
    </row>
    <row r="1597" spans="1:8" x14ac:dyDescent="0.25">
      <c r="A1597" t="s">
        <v>76</v>
      </c>
      <c r="B1597" t="s">
        <v>64</v>
      </c>
      <c r="C1597">
        <v>1</v>
      </c>
      <c r="D1597">
        <v>0.82411205768585205</v>
      </c>
      <c r="E1597">
        <v>0.72133290767669678</v>
      </c>
      <c r="F1597">
        <v>0.55003166198730469</v>
      </c>
      <c r="G1597">
        <v>0.80923694372177124</v>
      </c>
      <c r="H1597">
        <v>1.4999999664723873E-2</v>
      </c>
    </row>
    <row r="1598" spans="1:8" x14ac:dyDescent="0.25">
      <c r="A1598" t="s">
        <v>76</v>
      </c>
      <c r="B1598" t="s">
        <v>64</v>
      </c>
      <c r="C1598">
        <v>2</v>
      </c>
      <c r="D1598">
        <v>0.71433538198471069</v>
      </c>
      <c r="E1598">
        <v>0.76053577661514282</v>
      </c>
      <c r="F1598">
        <v>0.45484226942062378</v>
      </c>
      <c r="G1598">
        <v>0.84290492534637451</v>
      </c>
      <c r="H1598">
        <v>1.4999999664723873E-2</v>
      </c>
    </row>
    <row r="1599" spans="1:8" x14ac:dyDescent="0.25">
      <c r="A1599" t="s">
        <v>76</v>
      </c>
      <c r="B1599" t="s">
        <v>64</v>
      </c>
      <c r="C1599">
        <v>3</v>
      </c>
      <c r="D1599">
        <v>1.1768490076065063</v>
      </c>
      <c r="E1599">
        <v>0.59327018260955811</v>
      </c>
      <c r="F1599">
        <v>0.3838346004486084</v>
      </c>
      <c r="G1599">
        <v>0.86572957038879395</v>
      </c>
      <c r="H1599">
        <v>1.4999999664723873E-2</v>
      </c>
    </row>
    <row r="1600" spans="1:8" x14ac:dyDescent="0.25">
      <c r="A1600" t="s">
        <v>76</v>
      </c>
      <c r="B1600" t="s">
        <v>64</v>
      </c>
      <c r="C1600">
        <v>4</v>
      </c>
      <c r="D1600">
        <v>0.34589120745658875</v>
      </c>
      <c r="E1600">
        <v>0.88369816541671753</v>
      </c>
      <c r="F1600">
        <v>0.32926619052886963</v>
      </c>
      <c r="G1600">
        <v>0.88433736562728882</v>
      </c>
      <c r="H1600">
        <v>1.4999999664723873E-2</v>
      </c>
    </row>
    <row r="1601" spans="1:8" x14ac:dyDescent="0.25">
      <c r="A1601" t="s">
        <v>76</v>
      </c>
      <c r="B1601" t="s">
        <v>64</v>
      </c>
      <c r="C1601">
        <v>5</v>
      </c>
      <c r="D1601">
        <v>0.47809320688247681</v>
      </c>
      <c r="E1601">
        <v>0.84024828672409058</v>
      </c>
      <c r="F1601">
        <v>0.30254799127578735</v>
      </c>
      <c r="G1601">
        <v>0.8928380012512207</v>
      </c>
      <c r="H1601">
        <v>1.4999999664723873E-2</v>
      </c>
    </row>
    <row r="1602" spans="1:8" x14ac:dyDescent="0.25">
      <c r="A1602" t="s">
        <v>76</v>
      </c>
      <c r="B1602" t="s">
        <v>64</v>
      </c>
      <c r="C1602">
        <v>6</v>
      </c>
      <c r="D1602">
        <v>0.2343219518661499</v>
      </c>
      <c r="E1602">
        <v>0.91832733154296875</v>
      </c>
      <c r="F1602">
        <v>0.28712192177772522</v>
      </c>
      <c r="G1602">
        <v>0.90160644054412842</v>
      </c>
      <c r="H1602">
        <v>1.4999999664723873E-2</v>
      </c>
    </row>
    <row r="1603" spans="1:8" x14ac:dyDescent="0.25">
      <c r="A1603" t="s">
        <v>76</v>
      </c>
      <c r="B1603" t="s">
        <v>64</v>
      </c>
      <c r="C1603">
        <v>7</v>
      </c>
      <c r="D1603">
        <v>0.6514049768447876</v>
      </c>
      <c r="E1603">
        <v>0.76412934064865112</v>
      </c>
      <c r="F1603">
        <v>0.24803049862384796</v>
      </c>
      <c r="G1603">
        <v>0.91171354055404663</v>
      </c>
      <c r="H1603">
        <v>1.4999999664723873E-2</v>
      </c>
    </row>
    <row r="1604" spans="1:8" x14ac:dyDescent="0.25">
      <c r="A1604" t="s">
        <v>76</v>
      </c>
      <c r="B1604" t="s">
        <v>64</v>
      </c>
      <c r="C1604">
        <v>8</v>
      </c>
      <c r="D1604">
        <v>0.22165749967098236</v>
      </c>
      <c r="E1604">
        <v>0.92257434129714966</v>
      </c>
      <c r="F1604">
        <v>0.23433396220207214</v>
      </c>
      <c r="G1604">
        <v>0.91526103019714355</v>
      </c>
      <c r="H1604">
        <v>1.4999999664723873E-2</v>
      </c>
    </row>
    <row r="1605" spans="1:8" x14ac:dyDescent="0.25">
      <c r="A1605" t="s">
        <v>76</v>
      </c>
      <c r="B1605" t="s">
        <v>64</v>
      </c>
      <c r="C1605">
        <v>9</v>
      </c>
      <c r="D1605">
        <v>0.21901357173919678</v>
      </c>
      <c r="E1605">
        <v>0.9193074107170105</v>
      </c>
      <c r="F1605">
        <v>0.22414016723632813</v>
      </c>
      <c r="G1605">
        <v>0.92161983251571655</v>
      </c>
      <c r="H1605">
        <v>1.4999999664723873E-2</v>
      </c>
    </row>
    <row r="1606" spans="1:8" x14ac:dyDescent="0.25">
      <c r="A1606" t="s">
        <v>76</v>
      </c>
      <c r="B1606" t="s">
        <v>64</v>
      </c>
      <c r="C1606">
        <v>10</v>
      </c>
      <c r="D1606">
        <v>0.34527161717414856</v>
      </c>
      <c r="E1606">
        <v>0.87161058187484741</v>
      </c>
      <c r="F1606">
        <v>0.21286043524742126</v>
      </c>
      <c r="G1606">
        <v>0.92516732215881348</v>
      </c>
      <c r="H1606">
        <v>1.4999999664723873E-2</v>
      </c>
    </row>
    <row r="1607" spans="1:8" x14ac:dyDescent="0.25">
      <c r="A1607" t="s">
        <v>76</v>
      </c>
      <c r="B1607" t="s">
        <v>64</v>
      </c>
      <c r="C1607">
        <v>11</v>
      </c>
      <c r="D1607">
        <v>0.34578236937522888</v>
      </c>
      <c r="E1607">
        <v>0.87324404716491699</v>
      </c>
      <c r="F1607">
        <v>0.19621115922927856</v>
      </c>
      <c r="G1607">
        <v>0.9301874041557312</v>
      </c>
      <c r="H1607">
        <v>1.4999999664723873E-2</v>
      </c>
    </row>
    <row r="1608" spans="1:8" x14ac:dyDescent="0.25">
      <c r="A1608" t="s">
        <v>76</v>
      </c>
      <c r="B1608" t="s">
        <v>64</v>
      </c>
      <c r="C1608">
        <v>12</v>
      </c>
      <c r="D1608">
        <v>0.16433116793632507</v>
      </c>
      <c r="E1608">
        <v>0.94217574596405029</v>
      </c>
      <c r="F1608">
        <v>0.17771944403648376</v>
      </c>
      <c r="G1608">
        <v>0.93775099515914917</v>
      </c>
      <c r="H1608">
        <v>1.500000013038516E-3</v>
      </c>
    </row>
    <row r="1609" spans="1:8" x14ac:dyDescent="0.25">
      <c r="A1609" t="s">
        <v>76</v>
      </c>
      <c r="B1609" t="s">
        <v>64</v>
      </c>
      <c r="C1609">
        <v>13</v>
      </c>
      <c r="D1609">
        <v>0.15265114605426788</v>
      </c>
      <c r="E1609">
        <v>0.94805616140365601</v>
      </c>
      <c r="F1609">
        <v>0.14050096273422241</v>
      </c>
      <c r="G1609">
        <v>0.94993305206298828</v>
      </c>
      <c r="H1609">
        <v>1.500000013038516E-3</v>
      </c>
    </row>
    <row r="1610" spans="1:8" x14ac:dyDescent="0.25">
      <c r="A1610" t="s">
        <v>76</v>
      </c>
      <c r="B1610" t="s">
        <v>64</v>
      </c>
      <c r="C1610">
        <v>14</v>
      </c>
      <c r="D1610">
        <v>0.14597809314727783</v>
      </c>
      <c r="E1610">
        <v>0.94674944877624512</v>
      </c>
      <c r="F1610">
        <v>0.13674004375934601</v>
      </c>
      <c r="G1610">
        <v>0.94966530799865723</v>
      </c>
      <c r="H1610">
        <v>1.500000013038516E-3</v>
      </c>
    </row>
    <row r="1611" spans="1:8" x14ac:dyDescent="0.25">
      <c r="A1611" t="s">
        <v>76</v>
      </c>
      <c r="B1611" t="s">
        <v>64</v>
      </c>
      <c r="C1611">
        <v>15</v>
      </c>
      <c r="D1611">
        <v>0.14300794899463654</v>
      </c>
      <c r="E1611">
        <v>0.95132309198379517</v>
      </c>
      <c r="F1611">
        <v>0.13131044805049896</v>
      </c>
      <c r="G1611">
        <v>0.95261043310165405</v>
      </c>
      <c r="H1611">
        <v>1.500000013038516E-3</v>
      </c>
    </row>
    <row r="1612" spans="1:8" x14ac:dyDescent="0.25">
      <c r="A1612" t="s">
        <v>76</v>
      </c>
      <c r="B1612" t="s">
        <v>64</v>
      </c>
      <c r="C1612">
        <v>16</v>
      </c>
      <c r="D1612">
        <v>0.14257523417472839</v>
      </c>
      <c r="E1612">
        <v>0.94903624057769775</v>
      </c>
      <c r="F1612">
        <v>0.12773619592189789</v>
      </c>
      <c r="G1612">
        <v>0.95488619804382324</v>
      </c>
      <c r="H1612">
        <v>1.500000013038516E-3</v>
      </c>
    </row>
    <row r="1613" spans="1:8" x14ac:dyDescent="0.25">
      <c r="A1613" t="s">
        <v>76</v>
      </c>
      <c r="B1613" t="s">
        <v>64</v>
      </c>
      <c r="C1613">
        <v>17</v>
      </c>
      <c r="D1613">
        <v>0.13785162568092346</v>
      </c>
      <c r="E1613">
        <v>0.95066970586776733</v>
      </c>
      <c r="F1613">
        <v>0.12466038018465042</v>
      </c>
      <c r="G1613">
        <v>0.95475232601165771</v>
      </c>
      <c r="H1613">
        <v>1.500000013038516E-3</v>
      </c>
    </row>
    <row r="1614" spans="1:8" x14ac:dyDescent="0.25">
      <c r="A1614" t="s">
        <v>76</v>
      </c>
      <c r="B1614" t="s">
        <v>64</v>
      </c>
      <c r="C1614">
        <v>18</v>
      </c>
      <c r="D1614">
        <v>0.13982942700386047</v>
      </c>
      <c r="E1614">
        <v>0.95164978504180908</v>
      </c>
      <c r="F1614">
        <v>0.12384048104286194</v>
      </c>
      <c r="G1614">
        <v>0.95488619804382324</v>
      </c>
      <c r="H1614">
        <v>1.500000013038516E-3</v>
      </c>
    </row>
    <row r="1615" spans="1:8" x14ac:dyDescent="0.25">
      <c r="A1615" t="s">
        <v>76</v>
      </c>
      <c r="B1615" t="s">
        <v>64</v>
      </c>
      <c r="C1615">
        <v>19</v>
      </c>
      <c r="D1615">
        <v>0.13219800591468811</v>
      </c>
      <c r="E1615">
        <v>0.95328325033187866</v>
      </c>
      <c r="F1615">
        <v>0.11977065354585648</v>
      </c>
      <c r="G1615">
        <v>0.95836681127548218</v>
      </c>
      <c r="H1615">
        <v>1.500000013038516E-3</v>
      </c>
    </row>
    <row r="1616" spans="1:8" x14ac:dyDescent="0.25">
      <c r="A1616" t="s">
        <v>76</v>
      </c>
      <c r="B1616" t="s">
        <v>64</v>
      </c>
      <c r="C1616">
        <v>20</v>
      </c>
      <c r="D1616">
        <v>0.13703218102455139</v>
      </c>
      <c r="E1616">
        <v>0.95164978504180908</v>
      </c>
      <c r="F1616">
        <v>0.1155480295419693</v>
      </c>
      <c r="G1616">
        <v>0.95923691987991333</v>
      </c>
      <c r="H1616">
        <v>1.500000013038516E-3</v>
      </c>
    </row>
    <row r="1617" spans="1:8" x14ac:dyDescent="0.25">
      <c r="A1617" t="s">
        <v>76</v>
      </c>
      <c r="B1617" t="s">
        <v>64</v>
      </c>
      <c r="C1617">
        <v>21</v>
      </c>
      <c r="D1617">
        <v>0.14235779643058777</v>
      </c>
      <c r="E1617">
        <v>0.94936293363571167</v>
      </c>
      <c r="F1617">
        <v>0.1154220849275589</v>
      </c>
      <c r="G1617">
        <v>0.95863455533981323</v>
      </c>
      <c r="H1617">
        <v>1.500000013038516E-3</v>
      </c>
    </row>
    <row r="1618" spans="1:8" x14ac:dyDescent="0.25">
      <c r="A1618" t="s">
        <v>76</v>
      </c>
      <c r="B1618" t="s">
        <v>64</v>
      </c>
      <c r="C1618">
        <v>22</v>
      </c>
      <c r="D1618">
        <v>0.12911015748977661</v>
      </c>
      <c r="E1618">
        <v>0.95426332950592041</v>
      </c>
      <c r="F1618">
        <v>0.11473055928945541</v>
      </c>
      <c r="G1618">
        <v>0.95850068330764771</v>
      </c>
      <c r="H1618">
        <v>1.500000013038516E-3</v>
      </c>
    </row>
    <row r="1619" spans="1:8" x14ac:dyDescent="0.25">
      <c r="A1619" t="s">
        <v>76</v>
      </c>
      <c r="B1619" t="s">
        <v>64</v>
      </c>
      <c r="C1619">
        <v>23</v>
      </c>
      <c r="D1619">
        <v>0.14725682139396667</v>
      </c>
      <c r="E1619">
        <v>0.95164978504180908</v>
      </c>
      <c r="F1619">
        <v>0.1109892874956131</v>
      </c>
      <c r="G1619">
        <v>0.96104419231414795</v>
      </c>
      <c r="H1619">
        <v>1.500000013038516E-3</v>
      </c>
    </row>
    <row r="1620" spans="1:8" x14ac:dyDescent="0.25">
      <c r="A1620" t="s">
        <v>76</v>
      </c>
      <c r="B1620" t="s">
        <v>64</v>
      </c>
      <c r="C1620">
        <v>24</v>
      </c>
      <c r="D1620">
        <v>0.12847182154655457</v>
      </c>
      <c r="E1620">
        <v>0.95622342824935913</v>
      </c>
      <c r="F1620">
        <v>0.10683891922235489</v>
      </c>
      <c r="G1620">
        <v>0.96178042888641357</v>
      </c>
      <c r="H1620">
        <v>1.500000013038516E-3</v>
      </c>
    </row>
    <row r="1621" spans="1:8" x14ac:dyDescent="0.25">
      <c r="A1621" t="s">
        <v>76</v>
      </c>
      <c r="B1621" t="s">
        <v>64</v>
      </c>
      <c r="C1621">
        <v>25</v>
      </c>
      <c r="D1621">
        <v>0.14024209976196289</v>
      </c>
      <c r="E1621">
        <v>0.95262986421585083</v>
      </c>
      <c r="F1621">
        <v>0.10611184686422348</v>
      </c>
      <c r="G1621">
        <v>0.96104419231414795</v>
      </c>
      <c r="H1621">
        <v>1.500000013038516E-3</v>
      </c>
    </row>
    <row r="1622" spans="1:8" x14ac:dyDescent="0.25">
      <c r="A1622" t="s">
        <v>76</v>
      </c>
      <c r="B1622" t="s">
        <v>64</v>
      </c>
      <c r="C1622">
        <v>26</v>
      </c>
      <c r="D1622">
        <v>0.12601944804191589</v>
      </c>
      <c r="E1622">
        <v>0.95655012130737305</v>
      </c>
      <c r="F1622">
        <v>0.1061989963054657</v>
      </c>
      <c r="G1622">
        <v>0.96070951223373413</v>
      </c>
      <c r="H1622">
        <v>1.500000013038516E-3</v>
      </c>
    </row>
    <row r="1623" spans="1:8" x14ac:dyDescent="0.25">
      <c r="A1623" t="s">
        <v>76</v>
      </c>
      <c r="B1623" t="s">
        <v>64</v>
      </c>
      <c r="C1623">
        <v>27</v>
      </c>
      <c r="D1623">
        <v>0.12164883315563202</v>
      </c>
      <c r="E1623">
        <v>0.95720350742340088</v>
      </c>
      <c r="F1623">
        <v>0.10783275216817856</v>
      </c>
      <c r="G1623">
        <v>0.96137887239456177</v>
      </c>
      <c r="H1623">
        <v>1.500000013038516E-3</v>
      </c>
    </row>
    <row r="1624" spans="1:8" x14ac:dyDescent="0.25">
      <c r="A1624" t="s">
        <v>76</v>
      </c>
      <c r="B1624" t="s">
        <v>64</v>
      </c>
      <c r="C1624">
        <v>28</v>
      </c>
      <c r="D1624">
        <v>0.15589675307273865</v>
      </c>
      <c r="E1624">
        <v>0.95132309198379517</v>
      </c>
      <c r="F1624">
        <v>0.10786052048206329</v>
      </c>
      <c r="G1624">
        <v>0.96077644824981689</v>
      </c>
      <c r="H1624">
        <v>1.500000013038516E-3</v>
      </c>
    </row>
    <row r="1625" spans="1:8" x14ac:dyDescent="0.25">
      <c r="A1625" t="s">
        <v>76</v>
      </c>
      <c r="B1625" t="s">
        <v>64</v>
      </c>
      <c r="C1625">
        <v>29</v>
      </c>
      <c r="D1625">
        <v>0.13671676814556122</v>
      </c>
      <c r="E1625">
        <v>0.95132309198379517</v>
      </c>
      <c r="F1625">
        <v>0.10027112811803818</v>
      </c>
      <c r="G1625">
        <v>0.96445780992507935</v>
      </c>
    </row>
    <row r="1626" spans="1:8" x14ac:dyDescent="0.25">
      <c r="A1626" t="s">
        <v>76</v>
      </c>
      <c r="B1626" t="s">
        <v>65</v>
      </c>
      <c r="C1626">
        <v>0</v>
      </c>
      <c r="D1626">
        <v>2.0511794090270996</v>
      </c>
      <c r="E1626">
        <v>0.37667429447174072</v>
      </c>
      <c r="F1626">
        <v>1.4633866548538208</v>
      </c>
      <c r="G1626">
        <v>0.61653280258178711</v>
      </c>
      <c r="H1626">
        <v>1.4999999664723873E-2</v>
      </c>
    </row>
    <row r="1627" spans="1:8" x14ac:dyDescent="0.25">
      <c r="A1627" t="s">
        <v>76</v>
      </c>
      <c r="B1627" t="s">
        <v>65</v>
      </c>
      <c r="C1627">
        <v>1</v>
      </c>
      <c r="D1627">
        <v>1.9410994052886963</v>
      </c>
      <c r="E1627">
        <v>0.24469128251075745</v>
      </c>
      <c r="F1627">
        <v>0.65956473350524902</v>
      </c>
      <c r="G1627">
        <v>0.76144576072692871</v>
      </c>
      <c r="H1627">
        <v>1.4999999664723873E-2</v>
      </c>
    </row>
    <row r="1628" spans="1:8" x14ac:dyDescent="0.25">
      <c r="A1628" t="s">
        <v>76</v>
      </c>
      <c r="B1628" t="s">
        <v>65</v>
      </c>
      <c r="C1628">
        <v>2</v>
      </c>
      <c r="D1628">
        <v>0.75625431537628174</v>
      </c>
      <c r="E1628">
        <v>0.73113363981246948</v>
      </c>
      <c r="F1628">
        <v>0.52752029895782471</v>
      </c>
      <c r="G1628">
        <v>0.81365460157394409</v>
      </c>
      <c r="H1628">
        <v>1.4999999664723873E-2</v>
      </c>
    </row>
    <row r="1629" spans="1:8" x14ac:dyDescent="0.25">
      <c r="A1629" t="s">
        <v>76</v>
      </c>
      <c r="B1629" t="s">
        <v>65</v>
      </c>
      <c r="C1629">
        <v>3</v>
      </c>
      <c r="D1629">
        <v>0.42529964447021484</v>
      </c>
      <c r="E1629">
        <v>0.85494935512542725</v>
      </c>
      <c r="F1629">
        <v>0.44959408044815063</v>
      </c>
      <c r="G1629">
        <v>0.84190094470977783</v>
      </c>
      <c r="H1629">
        <v>1.4999999664723873E-2</v>
      </c>
    </row>
    <row r="1630" spans="1:8" x14ac:dyDescent="0.25">
      <c r="A1630" t="s">
        <v>76</v>
      </c>
      <c r="B1630" t="s">
        <v>65</v>
      </c>
      <c r="C1630">
        <v>4</v>
      </c>
      <c r="D1630">
        <v>0.5114707350730896</v>
      </c>
      <c r="E1630">
        <v>0.82522052526473999</v>
      </c>
      <c r="F1630">
        <v>0.42110162973403931</v>
      </c>
      <c r="G1630">
        <v>0.85066932439804077</v>
      </c>
      <c r="H1630">
        <v>1.4999999664723873E-2</v>
      </c>
    </row>
    <row r="1631" spans="1:8" x14ac:dyDescent="0.25">
      <c r="A1631" t="s">
        <v>76</v>
      </c>
      <c r="B1631" t="s">
        <v>65</v>
      </c>
      <c r="C1631">
        <v>5</v>
      </c>
      <c r="D1631">
        <v>0.46302959322929382</v>
      </c>
      <c r="E1631">
        <v>0.86311662197113037</v>
      </c>
      <c r="F1631">
        <v>0.36573293805122375</v>
      </c>
      <c r="G1631">
        <v>0.87248998880386353</v>
      </c>
      <c r="H1631">
        <v>1.4999999664723873E-2</v>
      </c>
    </row>
    <row r="1632" spans="1:8" x14ac:dyDescent="0.25">
      <c r="A1632" t="s">
        <v>76</v>
      </c>
      <c r="B1632" t="s">
        <v>65</v>
      </c>
      <c r="C1632">
        <v>6</v>
      </c>
      <c r="D1632">
        <v>0.2575644850730896</v>
      </c>
      <c r="E1632">
        <v>0.90983337163925171</v>
      </c>
      <c r="F1632">
        <v>0.33343562483787537</v>
      </c>
      <c r="G1632">
        <v>0.88393574953079224</v>
      </c>
      <c r="H1632">
        <v>1.4999999664723873E-2</v>
      </c>
    </row>
    <row r="1633" spans="1:8" x14ac:dyDescent="0.25">
      <c r="A1633" t="s">
        <v>76</v>
      </c>
      <c r="B1633" t="s">
        <v>65</v>
      </c>
      <c r="C1633">
        <v>7</v>
      </c>
      <c r="D1633">
        <v>0.27620720863342285</v>
      </c>
      <c r="E1633">
        <v>0.90231949090957642</v>
      </c>
      <c r="F1633">
        <v>0.29515597224235535</v>
      </c>
      <c r="G1633">
        <v>0.90046852827072144</v>
      </c>
      <c r="H1633">
        <v>1.4999999664723873E-2</v>
      </c>
    </row>
    <row r="1634" spans="1:8" x14ac:dyDescent="0.25">
      <c r="A1634" t="s">
        <v>76</v>
      </c>
      <c r="B1634" t="s">
        <v>65</v>
      </c>
      <c r="C1634">
        <v>8</v>
      </c>
      <c r="D1634">
        <v>1.3422353267669678</v>
      </c>
      <c r="E1634">
        <v>0.59653705358505249</v>
      </c>
      <c r="F1634">
        <v>0.29324758052825928</v>
      </c>
      <c r="G1634">
        <v>0.89732259511947632</v>
      </c>
      <c r="H1634">
        <v>1.4999999664723873E-2</v>
      </c>
    </row>
    <row r="1635" spans="1:8" x14ac:dyDescent="0.25">
      <c r="A1635" t="s">
        <v>76</v>
      </c>
      <c r="B1635" t="s">
        <v>65</v>
      </c>
      <c r="C1635">
        <v>9</v>
      </c>
      <c r="D1635">
        <v>0.51140952110290527</v>
      </c>
      <c r="E1635">
        <v>0.82064682245254517</v>
      </c>
      <c r="F1635">
        <v>0.27503609657287598</v>
      </c>
      <c r="G1635">
        <v>0.90321284532546997</v>
      </c>
      <c r="H1635">
        <v>1.4999999664723873E-2</v>
      </c>
    </row>
    <row r="1636" spans="1:8" x14ac:dyDescent="0.25">
      <c r="A1636" t="s">
        <v>76</v>
      </c>
      <c r="B1636" t="s">
        <v>65</v>
      </c>
      <c r="C1636">
        <v>10</v>
      </c>
      <c r="D1636">
        <v>0.17022456228733063</v>
      </c>
      <c r="E1636">
        <v>0.94282913208007813</v>
      </c>
      <c r="F1636">
        <v>0.23094673454761505</v>
      </c>
      <c r="G1636">
        <v>0.92121821641921997</v>
      </c>
      <c r="H1636">
        <v>1.500000013038516E-3</v>
      </c>
    </row>
    <row r="1637" spans="1:8" x14ac:dyDescent="0.25">
      <c r="A1637" t="s">
        <v>76</v>
      </c>
      <c r="B1637" t="s">
        <v>65</v>
      </c>
      <c r="C1637">
        <v>11</v>
      </c>
      <c r="D1637">
        <v>0.21698914468288422</v>
      </c>
      <c r="E1637">
        <v>0.93172168731689453</v>
      </c>
      <c r="F1637">
        <v>0.19809462130069733</v>
      </c>
      <c r="G1637">
        <v>0.931659996509552</v>
      </c>
      <c r="H1637">
        <v>1.500000013038516E-3</v>
      </c>
    </row>
    <row r="1638" spans="1:8" x14ac:dyDescent="0.25">
      <c r="A1638" t="s">
        <v>76</v>
      </c>
      <c r="B1638" t="s">
        <v>65</v>
      </c>
      <c r="C1638">
        <v>12</v>
      </c>
      <c r="D1638">
        <v>0.15662290155887604</v>
      </c>
      <c r="E1638">
        <v>0.9500163197517395</v>
      </c>
      <c r="F1638">
        <v>0.1927543431520462</v>
      </c>
      <c r="G1638">
        <v>0.93273091316223145</v>
      </c>
      <c r="H1638">
        <v>1.500000013038516E-3</v>
      </c>
    </row>
    <row r="1639" spans="1:8" x14ac:dyDescent="0.25">
      <c r="A1639" t="s">
        <v>76</v>
      </c>
      <c r="B1639" t="s">
        <v>65</v>
      </c>
      <c r="C1639">
        <v>13</v>
      </c>
      <c r="D1639">
        <v>0.15359212458133698</v>
      </c>
      <c r="E1639">
        <v>0.94772952795028687</v>
      </c>
      <c r="F1639">
        <v>0.18567706644535065</v>
      </c>
      <c r="G1639">
        <v>0.93460506200790405</v>
      </c>
      <c r="H1639">
        <v>1.500000013038516E-3</v>
      </c>
    </row>
    <row r="1640" spans="1:8" x14ac:dyDescent="0.25">
      <c r="A1640" t="s">
        <v>76</v>
      </c>
      <c r="B1640" t="s">
        <v>65</v>
      </c>
      <c r="C1640">
        <v>14</v>
      </c>
      <c r="D1640">
        <v>0.20804299414157867</v>
      </c>
      <c r="E1640">
        <v>0.93074160814285278</v>
      </c>
      <c r="F1640">
        <v>0.18305332958698273</v>
      </c>
      <c r="G1640">
        <v>0.93668007850646973</v>
      </c>
      <c r="H1640">
        <v>1.500000013038516E-3</v>
      </c>
    </row>
    <row r="1641" spans="1:8" x14ac:dyDescent="0.25">
      <c r="A1641" t="s">
        <v>76</v>
      </c>
      <c r="B1641" t="s">
        <v>65</v>
      </c>
      <c r="C1641">
        <v>15</v>
      </c>
      <c r="D1641">
        <v>0.2000478059053421</v>
      </c>
      <c r="E1641">
        <v>0.93368178606033325</v>
      </c>
      <c r="F1641">
        <v>0.17654979228973389</v>
      </c>
      <c r="G1641">
        <v>0.93902277946472168</v>
      </c>
      <c r="H1641">
        <v>1.500000013038516E-3</v>
      </c>
    </row>
    <row r="1642" spans="1:8" x14ac:dyDescent="0.25">
      <c r="A1642" t="s">
        <v>76</v>
      </c>
      <c r="B1642" t="s">
        <v>65</v>
      </c>
      <c r="C1642">
        <v>16</v>
      </c>
      <c r="D1642">
        <v>0.15147638320922852</v>
      </c>
      <c r="E1642">
        <v>0.95230317115783691</v>
      </c>
      <c r="F1642">
        <v>0.17420618236064911</v>
      </c>
      <c r="G1642">
        <v>0.93781793117523193</v>
      </c>
      <c r="H1642">
        <v>1.500000071246177E-4</v>
      </c>
    </row>
    <row r="1643" spans="1:8" x14ac:dyDescent="0.25">
      <c r="A1643" t="s">
        <v>76</v>
      </c>
      <c r="B1643" t="s">
        <v>65</v>
      </c>
      <c r="C1643">
        <v>17</v>
      </c>
      <c r="D1643">
        <v>0.14532288908958435</v>
      </c>
      <c r="E1643">
        <v>0.95295655727386475</v>
      </c>
      <c r="F1643">
        <v>0.17163562774658203</v>
      </c>
      <c r="G1643">
        <v>0.94216865301132202</v>
      </c>
      <c r="H1643">
        <v>1.500000071246177E-4</v>
      </c>
    </row>
    <row r="1644" spans="1:8" x14ac:dyDescent="0.25">
      <c r="A1644" t="s">
        <v>76</v>
      </c>
      <c r="B1644" t="s">
        <v>65</v>
      </c>
      <c r="C1644">
        <v>18</v>
      </c>
      <c r="D1644">
        <v>0.14696057140827179</v>
      </c>
      <c r="E1644">
        <v>0.95262986421585083</v>
      </c>
      <c r="F1644">
        <v>0.16877071559429169</v>
      </c>
      <c r="G1644">
        <v>0.94170016050338745</v>
      </c>
      <c r="H1644">
        <v>1.500000071246177E-4</v>
      </c>
    </row>
    <row r="1645" spans="1:8" x14ac:dyDescent="0.25">
      <c r="A1645" t="s">
        <v>76</v>
      </c>
      <c r="B1645" t="s">
        <v>65</v>
      </c>
      <c r="C1645">
        <v>19</v>
      </c>
      <c r="D1645">
        <v>0.143922358751297</v>
      </c>
      <c r="E1645">
        <v>0.95328325033187866</v>
      </c>
      <c r="F1645">
        <v>0.16533203423023224</v>
      </c>
      <c r="G1645">
        <v>0.93922358751296997</v>
      </c>
      <c r="H1645">
        <v>1.500000071246177E-4</v>
      </c>
    </row>
    <row r="1646" spans="1:8" x14ac:dyDescent="0.25">
      <c r="A1646" t="s">
        <v>76</v>
      </c>
      <c r="B1646" t="s">
        <v>65</v>
      </c>
      <c r="C1646">
        <v>20</v>
      </c>
      <c r="D1646">
        <v>0.1432098001241684</v>
      </c>
      <c r="E1646">
        <v>0.95262986421585083</v>
      </c>
      <c r="F1646">
        <v>0.16633272171020508</v>
      </c>
      <c r="G1646">
        <v>0.94310575723648071</v>
      </c>
      <c r="H1646">
        <v>1.500000071246177E-4</v>
      </c>
    </row>
    <row r="1647" spans="1:8" x14ac:dyDescent="0.25">
      <c r="A1647" t="s">
        <v>76</v>
      </c>
      <c r="B1647" t="s">
        <v>65</v>
      </c>
      <c r="C1647">
        <v>21</v>
      </c>
      <c r="D1647">
        <v>0.14802105724811554</v>
      </c>
      <c r="E1647">
        <v>0.951976478099823</v>
      </c>
      <c r="F1647">
        <v>0.16716645658016205</v>
      </c>
      <c r="G1647">
        <v>0.94136548042297363</v>
      </c>
      <c r="H1647">
        <v>1.500000071246177E-4</v>
      </c>
    </row>
    <row r="1648" spans="1:8" x14ac:dyDescent="0.25">
      <c r="A1648" t="s">
        <v>76</v>
      </c>
      <c r="B1648" t="s">
        <v>65</v>
      </c>
      <c r="C1648">
        <v>22</v>
      </c>
      <c r="D1648">
        <v>0.14260783791542053</v>
      </c>
      <c r="E1648">
        <v>0.95328325033187866</v>
      </c>
      <c r="F1648">
        <v>0.1649719774723053</v>
      </c>
      <c r="G1648">
        <v>0.94230252504348755</v>
      </c>
      <c r="H1648">
        <v>1.500000071246177E-4</v>
      </c>
    </row>
    <row r="1649" spans="1:8" x14ac:dyDescent="0.25">
      <c r="A1649" t="s">
        <v>76</v>
      </c>
      <c r="B1649" t="s">
        <v>65</v>
      </c>
      <c r="C1649">
        <v>23</v>
      </c>
      <c r="D1649">
        <v>0.14682574570178986</v>
      </c>
      <c r="E1649">
        <v>0.95164978504180908</v>
      </c>
      <c r="F1649">
        <v>0.16277419030666351</v>
      </c>
      <c r="G1649">
        <v>0.94303882122039795</v>
      </c>
      <c r="H1649">
        <v>9.9999997473787516E-5</v>
      </c>
    </row>
    <row r="1650" spans="1:8" x14ac:dyDescent="0.25">
      <c r="A1650" t="s">
        <v>76</v>
      </c>
      <c r="B1650" t="s">
        <v>65</v>
      </c>
      <c r="C1650">
        <v>24</v>
      </c>
      <c r="D1650">
        <v>0.14570924639701843</v>
      </c>
      <c r="E1650">
        <v>0.95230317115783691</v>
      </c>
      <c r="F1650">
        <v>0.1664801687002182</v>
      </c>
      <c r="G1650">
        <v>0.94216865301132202</v>
      </c>
      <c r="H1650">
        <v>9.9999997473787516E-5</v>
      </c>
    </row>
    <row r="1651" spans="1:8" x14ac:dyDescent="0.25">
      <c r="A1651" t="s">
        <v>76</v>
      </c>
      <c r="B1651" t="s">
        <v>65</v>
      </c>
      <c r="C1651">
        <v>25</v>
      </c>
      <c r="D1651">
        <v>0.14785562455654144</v>
      </c>
      <c r="E1651">
        <v>0.95034301280975342</v>
      </c>
      <c r="F1651">
        <v>0.16365478932857513</v>
      </c>
      <c r="G1651">
        <v>0.94437748193740845</v>
      </c>
      <c r="H1651">
        <v>9.9999997473787516E-5</v>
      </c>
    </row>
    <row r="1652" spans="1:8" x14ac:dyDescent="0.25">
      <c r="A1652" t="s">
        <v>76</v>
      </c>
      <c r="B1652" t="s">
        <v>65</v>
      </c>
      <c r="C1652">
        <v>26</v>
      </c>
      <c r="D1652">
        <v>0.14624844491481781</v>
      </c>
      <c r="E1652">
        <v>0.95230317115783691</v>
      </c>
      <c r="F1652">
        <v>0.1641571968793869</v>
      </c>
      <c r="G1652">
        <v>0.94096386432647705</v>
      </c>
      <c r="H1652">
        <v>9.9999997473787516E-5</v>
      </c>
    </row>
    <row r="1653" spans="1:8" x14ac:dyDescent="0.25">
      <c r="A1653" t="s">
        <v>76</v>
      </c>
      <c r="B1653" t="s">
        <v>65</v>
      </c>
      <c r="C1653">
        <v>27</v>
      </c>
      <c r="D1653">
        <v>0.14324146509170532</v>
      </c>
      <c r="E1653">
        <v>0.95230317115783691</v>
      </c>
      <c r="F1653">
        <v>0.16464361548423767</v>
      </c>
      <c r="G1653">
        <v>0.9440428614616394</v>
      </c>
      <c r="H1653">
        <v>9.9999997473787516E-5</v>
      </c>
    </row>
    <row r="1654" spans="1:8" x14ac:dyDescent="0.25">
      <c r="A1654" t="s">
        <v>76</v>
      </c>
      <c r="B1654" t="s">
        <v>65</v>
      </c>
      <c r="C1654">
        <v>28</v>
      </c>
      <c r="D1654">
        <v>0.1408466249704361</v>
      </c>
      <c r="E1654">
        <v>0.95393663644790649</v>
      </c>
      <c r="F1654">
        <v>0.16345870494842529</v>
      </c>
      <c r="G1654">
        <v>0.94317269325256348</v>
      </c>
      <c r="H1654">
        <v>9.9999997473787516E-5</v>
      </c>
    </row>
    <row r="1655" spans="1:8" x14ac:dyDescent="0.25">
      <c r="A1655" t="s">
        <v>76</v>
      </c>
      <c r="B1655" t="s">
        <v>65</v>
      </c>
      <c r="C1655">
        <v>29</v>
      </c>
      <c r="D1655">
        <v>0.14629265666007996</v>
      </c>
      <c r="E1655">
        <v>0.95295655727386475</v>
      </c>
      <c r="F1655">
        <v>0.16477641463279724</v>
      </c>
      <c r="G1655">
        <v>0.94297188520431519</v>
      </c>
    </row>
    <row r="1656" spans="1:8" x14ac:dyDescent="0.25">
      <c r="A1656" t="s">
        <v>76</v>
      </c>
      <c r="B1656" t="s">
        <v>66</v>
      </c>
      <c r="C1656">
        <v>0</v>
      </c>
      <c r="D1656">
        <v>1.0605961084365845</v>
      </c>
      <c r="E1656">
        <v>0.61091148853302002</v>
      </c>
      <c r="F1656">
        <v>1.3881250619888306</v>
      </c>
      <c r="G1656">
        <v>0.62001341581344604</v>
      </c>
      <c r="H1656">
        <v>1.4999999664723873E-2</v>
      </c>
    </row>
    <row r="1657" spans="1:8" x14ac:dyDescent="0.25">
      <c r="A1657" t="s">
        <v>76</v>
      </c>
      <c r="B1657" t="s">
        <v>66</v>
      </c>
      <c r="C1657">
        <v>1</v>
      </c>
      <c r="D1657">
        <v>0.60422968864440918</v>
      </c>
      <c r="E1657">
        <v>0.7850375771522522</v>
      </c>
      <c r="F1657">
        <v>0.63488262891769409</v>
      </c>
      <c r="G1657">
        <v>0.77630519866943359</v>
      </c>
      <c r="H1657">
        <v>1.4999999664723873E-2</v>
      </c>
    </row>
    <row r="1658" spans="1:8" x14ac:dyDescent="0.25">
      <c r="A1658" t="s">
        <v>76</v>
      </c>
      <c r="B1658" t="s">
        <v>66</v>
      </c>
      <c r="C1658">
        <v>2</v>
      </c>
      <c r="D1658">
        <v>0.55665695667266846</v>
      </c>
      <c r="E1658">
        <v>0.81901341676712036</v>
      </c>
      <c r="F1658">
        <v>0.51915264129638672</v>
      </c>
      <c r="G1658">
        <v>0.82041501998901367</v>
      </c>
      <c r="H1658">
        <v>1.4999999664723873E-2</v>
      </c>
    </row>
    <row r="1659" spans="1:8" x14ac:dyDescent="0.25">
      <c r="A1659" t="s">
        <v>76</v>
      </c>
      <c r="B1659" t="s">
        <v>66</v>
      </c>
      <c r="C1659">
        <v>3</v>
      </c>
      <c r="D1659">
        <v>0.58999073505401611</v>
      </c>
      <c r="E1659">
        <v>0.79059129953384399</v>
      </c>
      <c r="F1659">
        <v>0.45043960213661194</v>
      </c>
      <c r="G1659">
        <v>0.83995985984802246</v>
      </c>
      <c r="H1659">
        <v>1.4999999664723873E-2</v>
      </c>
    </row>
    <row r="1660" spans="1:8" x14ac:dyDescent="0.25">
      <c r="A1660" t="s">
        <v>76</v>
      </c>
      <c r="B1660" t="s">
        <v>66</v>
      </c>
      <c r="C1660">
        <v>4</v>
      </c>
      <c r="D1660">
        <v>0.32049521803855896</v>
      </c>
      <c r="E1660">
        <v>0.89186543226242065</v>
      </c>
      <c r="F1660">
        <v>0.39489802718162537</v>
      </c>
      <c r="G1660">
        <v>0.86412316560745239</v>
      </c>
      <c r="H1660">
        <v>1.4999999664723873E-2</v>
      </c>
    </row>
    <row r="1661" spans="1:8" x14ac:dyDescent="0.25">
      <c r="A1661" t="s">
        <v>76</v>
      </c>
      <c r="B1661" t="s">
        <v>66</v>
      </c>
      <c r="C1661">
        <v>5</v>
      </c>
      <c r="D1661">
        <v>0.5014382004737854</v>
      </c>
      <c r="E1661">
        <v>0.8366546630859375</v>
      </c>
      <c r="F1661">
        <v>0.35424512624740601</v>
      </c>
      <c r="G1661">
        <v>0.87623828649520874</v>
      </c>
      <c r="H1661">
        <v>1.4999999664723873E-2</v>
      </c>
    </row>
    <row r="1662" spans="1:8" x14ac:dyDescent="0.25">
      <c r="A1662" t="s">
        <v>76</v>
      </c>
      <c r="B1662" t="s">
        <v>66</v>
      </c>
      <c r="C1662">
        <v>6</v>
      </c>
      <c r="D1662">
        <v>0.29790908098220825</v>
      </c>
      <c r="E1662">
        <v>0.88827180862426758</v>
      </c>
      <c r="F1662">
        <v>0.32152155041694641</v>
      </c>
      <c r="G1662">
        <v>0.89196789264678955</v>
      </c>
      <c r="H1662">
        <v>1.4999999664723873E-2</v>
      </c>
    </row>
    <row r="1663" spans="1:8" x14ac:dyDescent="0.25">
      <c r="A1663" t="s">
        <v>76</v>
      </c>
      <c r="B1663" t="s">
        <v>66</v>
      </c>
      <c r="C1663">
        <v>7</v>
      </c>
      <c r="D1663">
        <v>0.26880663633346558</v>
      </c>
      <c r="E1663">
        <v>0.90329957008361816</v>
      </c>
      <c r="F1663">
        <v>0.28750637173652649</v>
      </c>
      <c r="G1663">
        <v>0.90133869647979736</v>
      </c>
      <c r="H1663">
        <v>1.4999999664723873E-2</v>
      </c>
    </row>
    <row r="1664" spans="1:8" x14ac:dyDescent="0.25">
      <c r="A1664" t="s">
        <v>76</v>
      </c>
      <c r="B1664" t="s">
        <v>66</v>
      </c>
      <c r="C1664">
        <v>8</v>
      </c>
      <c r="D1664">
        <v>0.31258061528205872</v>
      </c>
      <c r="E1664">
        <v>0.89513230323791504</v>
      </c>
      <c r="F1664">
        <v>0.27056968212127686</v>
      </c>
      <c r="G1664">
        <v>0.90481925010681152</v>
      </c>
      <c r="H1664">
        <v>1.4999999664723873E-2</v>
      </c>
    </row>
    <row r="1665" spans="1:8" x14ac:dyDescent="0.25">
      <c r="A1665" t="s">
        <v>76</v>
      </c>
      <c r="B1665" t="s">
        <v>66</v>
      </c>
      <c r="C1665">
        <v>9</v>
      </c>
      <c r="D1665">
        <v>0.27401465177536011</v>
      </c>
      <c r="E1665">
        <v>0.90656650066375732</v>
      </c>
      <c r="F1665">
        <v>0.25690728425979614</v>
      </c>
      <c r="G1665">
        <v>0.91378849744796753</v>
      </c>
      <c r="H1665">
        <v>1.4999999664723873E-2</v>
      </c>
    </row>
    <row r="1666" spans="1:8" x14ac:dyDescent="0.25">
      <c r="A1666" t="s">
        <v>76</v>
      </c>
      <c r="B1666" t="s">
        <v>66</v>
      </c>
      <c r="C1666">
        <v>10</v>
      </c>
      <c r="D1666">
        <v>0.34943723678588867</v>
      </c>
      <c r="E1666">
        <v>0.88761842250823975</v>
      </c>
      <c r="F1666">
        <v>0.24176466464996338</v>
      </c>
      <c r="G1666">
        <v>0.91552877426147461</v>
      </c>
      <c r="H1666">
        <v>1.4999999664723873E-2</v>
      </c>
    </row>
    <row r="1667" spans="1:8" x14ac:dyDescent="0.25">
      <c r="A1667" t="s">
        <v>76</v>
      </c>
      <c r="B1667" t="s">
        <v>66</v>
      </c>
      <c r="C1667">
        <v>11</v>
      </c>
      <c r="D1667">
        <v>0.29811945557594299</v>
      </c>
      <c r="E1667">
        <v>0.900032639503479</v>
      </c>
      <c r="F1667">
        <v>0.22789832949638367</v>
      </c>
      <c r="G1667">
        <v>0.9206157922744751</v>
      </c>
      <c r="H1667">
        <v>1.4999999664723873E-2</v>
      </c>
    </row>
    <row r="1668" spans="1:8" x14ac:dyDescent="0.25">
      <c r="A1668" t="s">
        <v>76</v>
      </c>
      <c r="B1668" t="s">
        <v>66</v>
      </c>
      <c r="C1668">
        <v>12</v>
      </c>
      <c r="D1668">
        <v>0.23179788887500763</v>
      </c>
      <c r="E1668">
        <v>0.92780137062072754</v>
      </c>
      <c r="F1668">
        <v>0.21631903946399689</v>
      </c>
      <c r="G1668">
        <v>0.92449802160263062</v>
      </c>
      <c r="H1668">
        <v>1.4999999664723873E-2</v>
      </c>
    </row>
    <row r="1669" spans="1:8" x14ac:dyDescent="0.25">
      <c r="A1669" t="s">
        <v>76</v>
      </c>
      <c r="B1669" t="s">
        <v>66</v>
      </c>
      <c r="C1669">
        <v>13</v>
      </c>
      <c r="D1669">
        <v>0.24746619164943695</v>
      </c>
      <c r="E1669">
        <v>0.91996079683303833</v>
      </c>
      <c r="F1669">
        <v>0.20346812903881073</v>
      </c>
      <c r="G1669">
        <v>0.92771083116531372</v>
      </c>
      <c r="H1669">
        <v>1.4999999664723873E-2</v>
      </c>
    </row>
    <row r="1670" spans="1:8" x14ac:dyDescent="0.25">
      <c r="A1670" t="s">
        <v>76</v>
      </c>
      <c r="B1670" t="s">
        <v>66</v>
      </c>
      <c r="C1670">
        <v>14</v>
      </c>
      <c r="D1670">
        <v>1.3115552663803101</v>
      </c>
      <c r="E1670">
        <v>0.73832082748413086</v>
      </c>
      <c r="F1670">
        <v>0.20035757124423981</v>
      </c>
      <c r="G1670">
        <v>0.92858099937438965</v>
      </c>
      <c r="H1670">
        <v>1.4999999664723873E-2</v>
      </c>
    </row>
    <row r="1671" spans="1:8" x14ac:dyDescent="0.25">
      <c r="A1671" t="s">
        <v>76</v>
      </c>
      <c r="B1671" t="s">
        <v>66</v>
      </c>
      <c r="C1671">
        <v>15</v>
      </c>
      <c r="D1671">
        <v>0.18610082566738129</v>
      </c>
      <c r="E1671">
        <v>0.93433517217636108</v>
      </c>
      <c r="F1671">
        <v>0.18533387780189514</v>
      </c>
      <c r="G1671">
        <v>0.93601071834564209</v>
      </c>
      <c r="H1671">
        <v>1.4999999664723873E-2</v>
      </c>
    </row>
    <row r="1672" spans="1:8" x14ac:dyDescent="0.25">
      <c r="A1672" t="s">
        <v>76</v>
      </c>
      <c r="B1672" t="s">
        <v>66</v>
      </c>
      <c r="C1672">
        <v>16</v>
      </c>
      <c r="D1672">
        <v>0.19728240370750427</v>
      </c>
      <c r="E1672">
        <v>0.9327017068862915</v>
      </c>
      <c r="F1672">
        <v>0.17542447149753571</v>
      </c>
      <c r="G1672">
        <v>0.93808567523956299</v>
      </c>
      <c r="H1672">
        <v>1.4999999664723873E-2</v>
      </c>
    </row>
    <row r="1673" spans="1:8" x14ac:dyDescent="0.25">
      <c r="A1673" t="s">
        <v>76</v>
      </c>
      <c r="B1673" t="s">
        <v>66</v>
      </c>
      <c r="C1673">
        <v>17</v>
      </c>
      <c r="D1673">
        <v>0.19552284479141235</v>
      </c>
      <c r="E1673">
        <v>0.93825548887252808</v>
      </c>
      <c r="F1673">
        <v>0.16792695224285126</v>
      </c>
      <c r="G1673">
        <v>0.94089692831039429</v>
      </c>
      <c r="H1673">
        <v>1.4999999664723873E-2</v>
      </c>
    </row>
    <row r="1674" spans="1:8" x14ac:dyDescent="0.25">
      <c r="A1674" t="s">
        <v>76</v>
      </c>
      <c r="B1674" t="s">
        <v>66</v>
      </c>
      <c r="C1674">
        <v>18</v>
      </c>
      <c r="D1674">
        <v>0.20256611704826355</v>
      </c>
      <c r="E1674">
        <v>0.93008822202682495</v>
      </c>
      <c r="F1674">
        <v>0.16807709634304047</v>
      </c>
      <c r="G1674">
        <v>0.93955820798873901</v>
      </c>
      <c r="H1674">
        <v>1.4999999664723873E-2</v>
      </c>
    </row>
    <row r="1675" spans="1:8" x14ac:dyDescent="0.25">
      <c r="A1675" t="s">
        <v>76</v>
      </c>
      <c r="B1675" t="s">
        <v>66</v>
      </c>
      <c r="C1675">
        <v>19</v>
      </c>
      <c r="D1675">
        <v>0.17649053037166595</v>
      </c>
      <c r="E1675">
        <v>0.9464227557182312</v>
      </c>
      <c r="F1675">
        <v>0.15685568749904633</v>
      </c>
      <c r="G1675">
        <v>0.94431054592132568</v>
      </c>
      <c r="H1675">
        <v>1.4999999664723873E-2</v>
      </c>
    </row>
    <row r="1676" spans="1:8" x14ac:dyDescent="0.25">
      <c r="A1676" t="s">
        <v>76</v>
      </c>
      <c r="B1676" t="s">
        <v>66</v>
      </c>
      <c r="C1676">
        <v>20</v>
      </c>
      <c r="D1676">
        <v>0.196757972240448</v>
      </c>
      <c r="E1676">
        <v>0.93204832077026367</v>
      </c>
      <c r="F1676">
        <v>0.15202569961547852</v>
      </c>
      <c r="G1676">
        <v>0.94772422313690186</v>
      </c>
      <c r="H1676">
        <v>1.4999999664723873E-2</v>
      </c>
    </row>
    <row r="1677" spans="1:8" x14ac:dyDescent="0.25">
      <c r="A1677" t="s">
        <v>76</v>
      </c>
      <c r="B1677" t="s">
        <v>66</v>
      </c>
      <c r="C1677">
        <v>21</v>
      </c>
      <c r="D1677">
        <v>0.28742089867591858</v>
      </c>
      <c r="E1677">
        <v>0.91212022304534912</v>
      </c>
      <c r="F1677">
        <v>0.14098009467124939</v>
      </c>
      <c r="G1677">
        <v>0.95013386011123657</v>
      </c>
      <c r="H1677">
        <v>1.4999999664723873E-2</v>
      </c>
    </row>
    <row r="1678" spans="1:8" x14ac:dyDescent="0.25">
      <c r="A1678" t="s">
        <v>76</v>
      </c>
      <c r="B1678" t="s">
        <v>66</v>
      </c>
      <c r="C1678">
        <v>22</v>
      </c>
      <c r="D1678">
        <v>0.18149483203887939</v>
      </c>
      <c r="E1678">
        <v>0.93760210275650024</v>
      </c>
      <c r="F1678">
        <v>0.13891474902629852</v>
      </c>
      <c r="G1678">
        <v>0.9510040283203125</v>
      </c>
      <c r="H1678">
        <v>1.4999999664723873E-2</v>
      </c>
    </row>
    <row r="1679" spans="1:8" x14ac:dyDescent="0.25">
      <c r="A1679" t="s">
        <v>76</v>
      </c>
      <c r="B1679" t="s">
        <v>66</v>
      </c>
      <c r="C1679">
        <v>23</v>
      </c>
      <c r="D1679">
        <v>0.13610205054283142</v>
      </c>
      <c r="E1679">
        <v>0.95426332950592041</v>
      </c>
      <c r="F1679">
        <v>0.13781604170799255</v>
      </c>
      <c r="G1679">
        <v>0.95153951644897461</v>
      </c>
      <c r="H1679">
        <v>1.500000013038516E-3</v>
      </c>
    </row>
    <row r="1680" spans="1:8" x14ac:dyDescent="0.25">
      <c r="A1680" t="s">
        <v>76</v>
      </c>
      <c r="B1680" t="s">
        <v>66</v>
      </c>
      <c r="C1680">
        <v>24</v>
      </c>
      <c r="D1680">
        <v>0.11971037834882736</v>
      </c>
      <c r="E1680">
        <v>0.95851027965545654</v>
      </c>
      <c r="F1680">
        <v>0.10020934045314789</v>
      </c>
      <c r="G1680">
        <v>0.96365463733673096</v>
      </c>
      <c r="H1680">
        <v>1.500000013038516E-3</v>
      </c>
    </row>
    <row r="1681" spans="1:8" x14ac:dyDescent="0.25">
      <c r="A1681" t="s">
        <v>76</v>
      </c>
      <c r="B1681" t="s">
        <v>66</v>
      </c>
      <c r="C1681">
        <v>25</v>
      </c>
      <c r="D1681">
        <v>0.116445392370224</v>
      </c>
      <c r="E1681">
        <v>0.95883697271347046</v>
      </c>
      <c r="F1681">
        <v>9.388955682516098E-2</v>
      </c>
      <c r="G1681">
        <v>0.96559572219848633</v>
      </c>
      <c r="H1681">
        <v>1.500000013038516E-3</v>
      </c>
    </row>
    <row r="1682" spans="1:8" x14ac:dyDescent="0.25">
      <c r="A1682" t="s">
        <v>76</v>
      </c>
      <c r="B1682" t="s">
        <v>66</v>
      </c>
      <c r="C1682">
        <v>26</v>
      </c>
      <c r="D1682">
        <v>0.12139676511287689</v>
      </c>
      <c r="E1682">
        <v>0.96275728940963745</v>
      </c>
      <c r="F1682">
        <v>9.3019552528858185E-2</v>
      </c>
      <c r="G1682">
        <v>0.96787148714065552</v>
      </c>
      <c r="H1682">
        <v>1.500000013038516E-3</v>
      </c>
    </row>
    <row r="1683" spans="1:8" x14ac:dyDescent="0.25">
      <c r="A1683" t="s">
        <v>76</v>
      </c>
      <c r="B1683" t="s">
        <v>66</v>
      </c>
      <c r="C1683">
        <v>27</v>
      </c>
      <c r="D1683">
        <v>0.11599494516849518</v>
      </c>
      <c r="E1683">
        <v>0.9617772102355957</v>
      </c>
      <c r="F1683">
        <v>8.9704453945159912E-2</v>
      </c>
      <c r="G1683">
        <v>0.96793842315673828</v>
      </c>
      <c r="H1683">
        <v>1.500000013038516E-3</v>
      </c>
    </row>
    <row r="1684" spans="1:8" x14ac:dyDescent="0.25">
      <c r="A1684" t="s">
        <v>76</v>
      </c>
      <c r="B1684" t="s">
        <v>66</v>
      </c>
      <c r="C1684">
        <v>28</v>
      </c>
      <c r="D1684">
        <v>0.11460504680871964</v>
      </c>
      <c r="E1684">
        <v>0.96145051717758179</v>
      </c>
      <c r="F1684">
        <v>8.8580973446369171E-2</v>
      </c>
      <c r="G1684">
        <v>0.96740293502807617</v>
      </c>
      <c r="H1684">
        <v>1.500000013038516E-3</v>
      </c>
    </row>
    <row r="1685" spans="1:8" x14ac:dyDescent="0.25">
      <c r="A1685" t="s">
        <v>76</v>
      </c>
      <c r="B1685" t="s">
        <v>66</v>
      </c>
      <c r="C1685">
        <v>29</v>
      </c>
      <c r="D1685">
        <v>0.11640597134828568</v>
      </c>
      <c r="E1685">
        <v>0.96014374494552612</v>
      </c>
      <c r="F1685">
        <v>8.6216479539871216E-2</v>
      </c>
      <c r="G1685">
        <v>0.97014725208282471</v>
      </c>
    </row>
    <row r="1686" spans="1:8" x14ac:dyDescent="0.25">
      <c r="A1686" t="s">
        <v>76</v>
      </c>
      <c r="B1686" t="s">
        <v>67</v>
      </c>
      <c r="C1686">
        <v>0</v>
      </c>
      <c r="D1686">
        <v>0.62054890394210815</v>
      </c>
      <c r="E1686">
        <v>0.77196997404098511</v>
      </c>
      <c r="F1686">
        <v>1.1644464731216431</v>
      </c>
      <c r="G1686">
        <v>0.66840696334838867</v>
      </c>
      <c r="H1686">
        <v>1.4999999664723873E-2</v>
      </c>
    </row>
    <row r="1687" spans="1:8" x14ac:dyDescent="0.25">
      <c r="A1687" t="s">
        <v>76</v>
      </c>
      <c r="B1687" t="s">
        <v>67</v>
      </c>
      <c r="C1687">
        <v>1</v>
      </c>
      <c r="D1687">
        <v>0.82099837064743042</v>
      </c>
      <c r="E1687">
        <v>0.66285526752471924</v>
      </c>
      <c r="F1687">
        <v>0.55735915899276733</v>
      </c>
      <c r="G1687">
        <v>0.80234271287918091</v>
      </c>
      <c r="H1687">
        <v>1.4999999664723873E-2</v>
      </c>
    </row>
    <row r="1688" spans="1:8" x14ac:dyDescent="0.25">
      <c r="A1688" t="s">
        <v>76</v>
      </c>
      <c r="B1688" t="s">
        <v>67</v>
      </c>
      <c r="C1688">
        <v>2</v>
      </c>
      <c r="D1688">
        <v>0.73613500595092773</v>
      </c>
      <c r="E1688">
        <v>0.73603397607803345</v>
      </c>
      <c r="F1688">
        <v>0.46786436438560486</v>
      </c>
      <c r="G1688">
        <v>0.83788484334945679</v>
      </c>
      <c r="H1688">
        <v>1.4999999664723873E-2</v>
      </c>
    </row>
    <row r="1689" spans="1:8" x14ac:dyDescent="0.25">
      <c r="A1689" t="s">
        <v>76</v>
      </c>
      <c r="B1689" t="s">
        <v>67</v>
      </c>
      <c r="C1689">
        <v>3</v>
      </c>
      <c r="D1689">
        <v>0.52235543727874756</v>
      </c>
      <c r="E1689">
        <v>0.83044755458831787</v>
      </c>
      <c r="F1689">
        <v>0.39606845378875732</v>
      </c>
      <c r="G1689">
        <v>0.86164659261703491</v>
      </c>
      <c r="H1689">
        <v>1.4999999664723873E-2</v>
      </c>
    </row>
    <row r="1690" spans="1:8" x14ac:dyDescent="0.25">
      <c r="A1690" t="s">
        <v>76</v>
      </c>
      <c r="B1690" t="s">
        <v>67</v>
      </c>
      <c r="C1690">
        <v>4</v>
      </c>
      <c r="D1690">
        <v>0.29802083969116211</v>
      </c>
      <c r="E1690">
        <v>0.89676576852798462</v>
      </c>
      <c r="F1690">
        <v>0.34363529086112976</v>
      </c>
      <c r="G1690">
        <v>0.87891566753387451</v>
      </c>
      <c r="H1690">
        <v>1.4999999664723873E-2</v>
      </c>
    </row>
    <row r="1691" spans="1:8" x14ac:dyDescent="0.25">
      <c r="A1691" t="s">
        <v>76</v>
      </c>
      <c r="B1691" t="s">
        <v>67</v>
      </c>
      <c r="C1691">
        <v>5</v>
      </c>
      <c r="D1691">
        <v>0.34197318553924561</v>
      </c>
      <c r="E1691">
        <v>0.88892519474029541</v>
      </c>
      <c r="F1691">
        <v>0.3108680248260498</v>
      </c>
      <c r="G1691">
        <v>0.89310574531555176</v>
      </c>
      <c r="H1691">
        <v>1.4999999664723873E-2</v>
      </c>
    </row>
    <row r="1692" spans="1:8" x14ac:dyDescent="0.25">
      <c r="A1692" t="s">
        <v>76</v>
      </c>
      <c r="B1692" t="s">
        <v>67</v>
      </c>
      <c r="C1692">
        <v>6</v>
      </c>
      <c r="D1692">
        <v>0.29271745681762695</v>
      </c>
      <c r="E1692">
        <v>0.90101271867752075</v>
      </c>
      <c r="F1692">
        <v>0.28924143314361572</v>
      </c>
      <c r="G1692">
        <v>0.90133869647979736</v>
      </c>
      <c r="H1692">
        <v>1.4999999664723873E-2</v>
      </c>
    </row>
    <row r="1693" spans="1:8" x14ac:dyDescent="0.25">
      <c r="A1693" t="s">
        <v>76</v>
      </c>
      <c r="B1693" t="s">
        <v>67</v>
      </c>
      <c r="C1693">
        <v>7</v>
      </c>
      <c r="D1693">
        <v>0.29290848970413208</v>
      </c>
      <c r="E1693">
        <v>0.9019927978515625</v>
      </c>
      <c r="F1693">
        <v>0.25800442695617676</v>
      </c>
      <c r="G1693">
        <v>0.91137886047363281</v>
      </c>
      <c r="H1693">
        <v>1.4999999664723873E-2</v>
      </c>
    </row>
    <row r="1694" spans="1:8" x14ac:dyDescent="0.25">
      <c r="A1694" t="s">
        <v>76</v>
      </c>
      <c r="B1694" t="s">
        <v>67</v>
      </c>
      <c r="C1694">
        <v>8</v>
      </c>
      <c r="D1694">
        <v>0.28680562973022461</v>
      </c>
      <c r="E1694">
        <v>0.90525972843170166</v>
      </c>
      <c r="F1694">
        <v>0.24134132266044617</v>
      </c>
      <c r="G1694">
        <v>0.91686749458312988</v>
      </c>
      <c r="H1694">
        <v>1.4999999664723873E-2</v>
      </c>
    </row>
    <row r="1695" spans="1:8" x14ac:dyDescent="0.25">
      <c r="A1695" t="s">
        <v>76</v>
      </c>
      <c r="B1695" t="s">
        <v>67</v>
      </c>
      <c r="C1695">
        <v>9</v>
      </c>
      <c r="D1695">
        <v>0.42063954472541809</v>
      </c>
      <c r="E1695">
        <v>0.85592943429946899</v>
      </c>
      <c r="F1695">
        <v>0.22594882547855377</v>
      </c>
      <c r="G1695">
        <v>0.92001336812973022</v>
      </c>
      <c r="H1695">
        <v>1.4999999664723873E-2</v>
      </c>
    </row>
    <row r="1696" spans="1:8" x14ac:dyDescent="0.25">
      <c r="A1696" t="s">
        <v>76</v>
      </c>
      <c r="B1696" t="s">
        <v>67</v>
      </c>
      <c r="C1696">
        <v>10</v>
      </c>
      <c r="D1696">
        <v>0.26985970139503479</v>
      </c>
      <c r="E1696">
        <v>0.91016006469726563</v>
      </c>
      <c r="F1696">
        <v>0.21553835272789001</v>
      </c>
      <c r="G1696">
        <v>0.92449802160263062</v>
      </c>
      <c r="H1696">
        <v>1.4999999664723873E-2</v>
      </c>
    </row>
    <row r="1697" spans="1:8" x14ac:dyDescent="0.25">
      <c r="A1697" t="s">
        <v>76</v>
      </c>
      <c r="B1697" t="s">
        <v>67</v>
      </c>
      <c r="C1697">
        <v>11</v>
      </c>
      <c r="D1697">
        <v>0.26840287446975708</v>
      </c>
      <c r="E1697">
        <v>0.91310030221939087</v>
      </c>
      <c r="F1697">
        <v>0.20931781828403473</v>
      </c>
      <c r="G1697">
        <v>0.92757695913314819</v>
      </c>
      <c r="H1697">
        <v>1.4999999664723873E-2</v>
      </c>
    </row>
    <row r="1698" spans="1:8" x14ac:dyDescent="0.25">
      <c r="A1698" t="s">
        <v>76</v>
      </c>
      <c r="B1698" t="s">
        <v>67</v>
      </c>
      <c r="C1698">
        <v>12</v>
      </c>
      <c r="D1698">
        <v>0.21179556846618652</v>
      </c>
      <c r="E1698">
        <v>0.93139499425888062</v>
      </c>
      <c r="F1698">
        <v>0.20412091910839081</v>
      </c>
      <c r="G1698">
        <v>0.92871487140655518</v>
      </c>
      <c r="H1698">
        <v>1.4999999664723873E-2</v>
      </c>
    </row>
    <row r="1699" spans="1:8" x14ac:dyDescent="0.25">
      <c r="A1699" t="s">
        <v>76</v>
      </c>
      <c r="B1699" t="s">
        <v>67</v>
      </c>
      <c r="C1699">
        <v>13</v>
      </c>
      <c r="D1699">
        <v>0.21785834431648254</v>
      </c>
      <c r="E1699">
        <v>0.93139499425888062</v>
      </c>
      <c r="F1699">
        <v>0.18335756659507751</v>
      </c>
      <c r="G1699">
        <v>0.93868809938430786</v>
      </c>
      <c r="H1699">
        <v>1.4999999664723873E-2</v>
      </c>
    </row>
    <row r="1700" spans="1:8" x14ac:dyDescent="0.25">
      <c r="A1700" t="s">
        <v>76</v>
      </c>
      <c r="B1700" t="s">
        <v>67</v>
      </c>
      <c r="C1700">
        <v>14</v>
      </c>
      <c r="D1700">
        <v>0.21020303666591644</v>
      </c>
      <c r="E1700">
        <v>0.92159426212310791</v>
      </c>
      <c r="F1700">
        <v>0.1766623854637146</v>
      </c>
      <c r="G1700">
        <v>0.93828648328781128</v>
      </c>
      <c r="H1700">
        <v>1.4999999664723873E-2</v>
      </c>
    </row>
    <row r="1701" spans="1:8" x14ac:dyDescent="0.25">
      <c r="A1701" t="s">
        <v>76</v>
      </c>
      <c r="B1701" t="s">
        <v>67</v>
      </c>
      <c r="C1701">
        <v>15</v>
      </c>
      <c r="D1701">
        <v>0.27768495678901672</v>
      </c>
      <c r="E1701">
        <v>0.90819990634918213</v>
      </c>
      <c r="F1701">
        <v>0.16855110228061676</v>
      </c>
      <c r="G1701">
        <v>0.94129854440689087</v>
      </c>
      <c r="H1701">
        <v>1.4999999664723873E-2</v>
      </c>
    </row>
    <row r="1702" spans="1:8" x14ac:dyDescent="0.25">
      <c r="A1702" t="s">
        <v>76</v>
      </c>
      <c r="B1702" t="s">
        <v>67</v>
      </c>
      <c r="C1702">
        <v>16</v>
      </c>
      <c r="D1702">
        <v>0.14340946078300476</v>
      </c>
      <c r="E1702">
        <v>0.94870954751968384</v>
      </c>
      <c r="F1702">
        <v>0.16241125762462616</v>
      </c>
      <c r="G1702">
        <v>0.943306565284729</v>
      </c>
      <c r="H1702">
        <v>1.500000013038516E-3</v>
      </c>
    </row>
    <row r="1703" spans="1:8" x14ac:dyDescent="0.25">
      <c r="A1703" t="s">
        <v>76</v>
      </c>
      <c r="B1703" t="s">
        <v>67</v>
      </c>
      <c r="C1703">
        <v>17</v>
      </c>
      <c r="D1703">
        <v>0.13919347524642944</v>
      </c>
      <c r="E1703">
        <v>0.95066970586776733</v>
      </c>
      <c r="F1703">
        <v>0.12902632355690002</v>
      </c>
      <c r="G1703">
        <v>0.95214188098907471</v>
      </c>
      <c r="H1703">
        <v>1.500000013038516E-3</v>
      </c>
    </row>
    <row r="1704" spans="1:8" x14ac:dyDescent="0.25">
      <c r="A1704" t="s">
        <v>76</v>
      </c>
      <c r="B1704" t="s">
        <v>67</v>
      </c>
      <c r="C1704">
        <v>18</v>
      </c>
      <c r="D1704">
        <v>0.1332954615354538</v>
      </c>
      <c r="E1704">
        <v>0.95230317115783691</v>
      </c>
      <c r="F1704">
        <v>0.11989282071590424</v>
      </c>
      <c r="G1704">
        <v>0.9579651951789856</v>
      </c>
      <c r="H1704">
        <v>1.500000013038516E-3</v>
      </c>
    </row>
    <row r="1705" spans="1:8" x14ac:dyDescent="0.25">
      <c r="A1705" t="s">
        <v>76</v>
      </c>
      <c r="B1705" t="s">
        <v>67</v>
      </c>
      <c r="C1705">
        <v>19</v>
      </c>
      <c r="D1705">
        <v>0.12923489511013031</v>
      </c>
      <c r="E1705">
        <v>0.95230317115783691</v>
      </c>
      <c r="F1705">
        <v>0.11532649397850037</v>
      </c>
      <c r="G1705">
        <v>0.95829987525939941</v>
      </c>
      <c r="H1705">
        <v>1.500000013038516E-3</v>
      </c>
    </row>
    <row r="1706" spans="1:8" x14ac:dyDescent="0.25">
      <c r="A1706" t="s">
        <v>76</v>
      </c>
      <c r="B1706" t="s">
        <v>67</v>
      </c>
      <c r="C1706">
        <v>20</v>
      </c>
      <c r="D1706">
        <v>0.12581388652324677</v>
      </c>
      <c r="E1706">
        <v>0.95524340867996216</v>
      </c>
      <c r="F1706">
        <v>0.10884217917919159</v>
      </c>
      <c r="G1706">
        <v>0.9619143009185791</v>
      </c>
      <c r="H1706">
        <v>1.500000013038516E-3</v>
      </c>
    </row>
    <row r="1707" spans="1:8" x14ac:dyDescent="0.25">
      <c r="A1707" t="s">
        <v>76</v>
      </c>
      <c r="B1707" t="s">
        <v>67</v>
      </c>
      <c r="C1707">
        <v>21</v>
      </c>
      <c r="D1707">
        <v>0.12549896538257599</v>
      </c>
      <c r="E1707">
        <v>0.95687681436538696</v>
      </c>
      <c r="F1707">
        <v>0.10885453969240189</v>
      </c>
      <c r="G1707">
        <v>0.95990628004074097</v>
      </c>
      <c r="H1707">
        <v>1.500000013038516E-3</v>
      </c>
    </row>
    <row r="1708" spans="1:8" x14ac:dyDescent="0.25">
      <c r="A1708" t="s">
        <v>76</v>
      </c>
      <c r="B1708" t="s">
        <v>67</v>
      </c>
      <c r="C1708">
        <v>22</v>
      </c>
      <c r="D1708">
        <v>0.13059911131858826</v>
      </c>
      <c r="E1708">
        <v>0.95655012130737305</v>
      </c>
      <c r="F1708">
        <v>0.1050867885351181</v>
      </c>
      <c r="G1708">
        <v>0.96178042888641357</v>
      </c>
      <c r="H1708">
        <v>1.500000013038516E-3</v>
      </c>
    </row>
    <row r="1709" spans="1:8" x14ac:dyDescent="0.25">
      <c r="A1709" t="s">
        <v>76</v>
      </c>
      <c r="B1709" t="s">
        <v>67</v>
      </c>
      <c r="C1709">
        <v>23</v>
      </c>
      <c r="D1709">
        <v>0.13277971744537354</v>
      </c>
      <c r="E1709">
        <v>0.95557010173797607</v>
      </c>
      <c r="F1709">
        <v>0.10479693114757538</v>
      </c>
      <c r="G1709">
        <v>0.96285140514373779</v>
      </c>
      <c r="H1709">
        <v>1.500000013038516E-3</v>
      </c>
    </row>
    <row r="1710" spans="1:8" x14ac:dyDescent="0.25">
      <c r="A1710" t="s">
        <v>76</v>
      </c>
      <c r="B1710" t="s">
        <v>67</v>
      </c>
      <c r="C1710">
        <v>24</v>
      </c>
      <c r="D1710">
        <v>0.12125416845083237</v>
      </c>
      <c r="E1710">
        <v>0.95589679479598999</v>
      </c>
      <c r="F1710">
        <v>0.10248137265443802</v>
      </c>
      <c r="G1710">
        <v>0.96238285303115845</v>
      </c>
      <c r="H1710">
        <v>1.500000013038516E-3</v>
      </c>
    </row>
    <row r="1711" spans="1:8" x14ac:dyDescent="0.25">
      <c r="A1711" t="s">
        <v>76</v>
      </c>
      <c r="B1711" t="s">
        <v>67</v>
      </c>
      <c r="C1711">
        <v>25</v>
      </c>
      <c r="D1711">
        <v>0.12033195793628693</v>
      </c>
      <c r="E1711">
        <v>0.95687681436538696</v>
      </c>
      <c r="F1711">
        <v>9.7736753523349762E-2</v>
      </c>
      <c r="G1711">
        <v>0.96572959423065186</v>
      </c>
      <c r="H1711">
        <v>1.500000071246177E-4</v>
      </c>
    </row>
    <row r="1712" spans="1:8" x14ac:dyDescent="0.25">
      <c r="A1712" t="s">
        <v>76</v>
      </c>
      <c r="B1712" t="s">
        <v>67</v>
      </c>
      <c r="C1712">
        <v>26</v>
      </c>
      <c r="D1712">
        <v>0.12113139033317566</v>
      </c>
      <c r="E1712">
        <v>0.95687681436538696</v>
      </c>
      <c r="F1712">
        <v>9.9448211491107941E-2</v>
      </c>
      <c r="G1712">
        <v>0.96398931741714478</v>
      </c>
      <c r="H1712">
        <v>1.500000071246177E-4</v>
      </c>
    </row>
    <row r="1713" spans="1:8" x14ac:dyDescent="0.25">
      <c r="A1713" t="s">
        <v>76</v>
      </c>
      <c r="B1713" t="s">
        <v>67</v>
      </c>
      <c r="C1713">
        <v>27</v>
      </c>
      <c r="D1713">
        <v>0.12129528075456619</v>
      </c>
      <c r="E1713">
        <v>0.95655012130737305</v>
      </c>
      <c r="F1713">
        <v>9.6961744129657745E-2</v>
      </c>
      <c r="G1713">
        <v>0.96532797813415527</v>
      </c>
      <c r="H1713">
        <v>1.500000071246177E-4</v>
      </c>
    </row>
    <row r="1714" spans="1:8" x14ac:dyDescent="0.25">
      <c r="A1714" t="s">
        <v>76</v>
      </c>
      <c r="B1714" t="s">
        <v>67</v>
      </c>
      <c r="C1714">
        <v>28</v>
      </c>
      <c r="D1714">
        <v>0.12138953804969788</v>
      </c>
      <c r="E1714">
        <v>0.95589679479598999</v>
      </c>
      <c r="F1714">
        <v>9.681297093629837E-2</v>
      </c>
      <c r="G1714">
        <v>0.96485942602157593</v>
      </c>
      <c r="H1714">
        <v>9.9999997473787516E-5</v>
      </c>
    </row>
    <row r="1715" spans="1:8" x14ac:dyDescent="0.25">
      <c r="A1715" t="s">
        <v>76</v>
      </c>
      <c r="B1715" t="s">
        <v>67</v>
      </c>
      <c r="C1715">
        <v>29</v>
      </c>
      <c r="D1715">
        <v>0.12093257904052734</v>
      </c>
      <c r="E1715">
        <v>0.95655012130737305</v>
      </c>
      <c r="F1715">
        <v>9.6811681985855103E-2</v>
      </c>
      <c r="G1715">
        <v>0.96566265821456909</v>
      </c>
    </row>
    <row r="1716" spans="1:8" x14ac:dyDescent="0.25">
      <c r="A1716" t="s">
        <v>76</v>
      </c>
      <c r="B1716" t="s">
        <v>68</v>
      </c>
      <c r="C1716">
        <v>0</v>
      </c>
      <c r="D1716">
        <v>1.0485917329788208</v>
      </c>
      <c r="E1716">
        <v>0.60274422168731689</v>
      </c>
      <c r="F1716">
        <v>1.2897270917892456</v>
      </c>
      <c r="G1716">
        <v>0.63132530450820923</v>
      </c>
      <c r="H1716">
        <v>1.4999999664723873E-2</v>
      </c>
    </row>
    <row r="1717" spans="1:8" x14ac:dyDescent="0.25">
      <c r="A1717" t="s">
        <v>76</v>
      </c>
      <c r="B1717" t="s">
        <v>68</v>
      </c>
      <c r="C1717">
        <v>1</v>
      </c>
      <c r="D1717">
        <v>0.61535120010375977</v>
      </c>
      <c r="E1717">
        <v>0.77393007278442383</v>
      </c>
      <c r="F1717">
        <v>0.5986710786819458</v>
      </c>
      <c r="G1717">
        <v>0.78714859485626221</v>
      </c>
      <c r="H1717">
        <v>1.4999999664723873E-2</v>
      </c>
    </row>
    <row r="1718" spans="1:8" x14ac:dyDescent="0.25">
      <c r="A1718" t="s">
        <v>76</v>
      </c>
      <c r="B1718" t="s">
        <v>68</v>
      </c>
      <c r="C1718">
        <v>2</v>
      </c>
      <c r="D1718">
        <v>0.4450288712978363</v>
      </c>
      <c r="E1718">
        <v>0.83959490060806274</v>
      </c>
      <c r="F1718">
        <v>0.50396859645843506</v>
      </c>
      <c r="G1718">
        <v>0.8239625096321106</v>
      </c>
      <c r="H1718">
        <v>1.4999999664723873E-2</v>
      </c>
    </row>
    <row r="1719" spans="1:8" x14ac:dyDescent="0.25">
      <c r="A1719" t="s">
        <v>76</v>
      </c>
      <c r="B1719" t="s">
        <v>68</v>
      </c>
      <c r="C1719">
        <v>3</v>
      </c>
      <c r="D1719">
        <v>1.487456202507019</v>
      </c>
      <c r="E1719">
        <v>0.5145377516746521</v>
      </c>
      <c r="F1719">
        <v>0.43171736598014832</v>
      </c>
      <c r="G1719">
        <v>0.84712183475494385</v>
      </c>
      <c r="H1719">
        <v>1.4999999664723873E-2</v>
      </c>
    </row>
    <row r="1720" spans="1:8" x14ac:dyDescent="0.25">
      <c r="A1720" t="s">
        <v>76</v>
      </c>
      <c r="B1720" t="s">
        <v>68</v>
      </c>
      <c r="C1720">
        <v>4</v>
      </c>
      <c r="D1720">
        <v>0.29682877659797668</v>
      </c>
      <c r="E1720">
        <v>0.903952956199646</v>
      </c>
      <c r="F1720">
        <v>0.3889491856098175</v>
      </c>
      <c r="G1720">
        <v>0.86619812250137329</v>
      </c>
      <c r="H1720">
        <v>1.4999999664723873E-2</v>
      </c>
    </row>
    <row r="1721" spans="1:8" x14ac:dyDescent="0.25">
      <c r="A1721" t="s">
        <v>76</v>
      </c>
      <c r="B1721" t="s">
        <v>68</v>
      </c>
      <c r="C1721">
        <v>5</v>
      </c>
      <c r="D1721">
        <v>0.68824112415313721</v>
      </c>
      <c r="E1721">
        <v>0.79255145788192749</v>
      </c>
      <c r="F1721">
        <v>0.35010221600532532</v>
      </c>
      <c r="G1721">
        <v>0.87918341159820557</v>
      </c>
      <c r="H1721">
        <v>1.4999999664723873E-2</v>
      </c>
    </row>
    <row r="1722" spans="1:8" x14ac:dyDescent="0.25">
      <c r="A1722" t="s">
        <v>76</v>
      </c>
      <c r="B1722" t="s">
        <v>68</v>
      </c>
      <c r="C1722">
        <v>6</v>
      </c>
      <c r="D1722">
        <v>0.38414847850799561</v>
      </c>
      <c r="E1722">
        <v>0.87357074022293091</v>
      </c>
      <c r="F1722">
        <v>0.31006079912185669</v>
      </c>
      <c r="G1722">
        <v>0.89190095663070679</v>
      </c>
      <c r="H1722">
        <v>1.4999999664723873E-2</v>
      </c>
    </row>
    <row r="1723" spans="1:8" x14ac:dyDescent="0.25">
      <c r="A1723" t="s">
        <v>76</v>
      </c>
      <c r="B1723" t="s">
        <v>68</v>
      </c>
      <c r="C1723">
        <v>7</v>
      </c>
      <c r="D1723">
        <v>0.73459303379058838</v>
      </c>
      <c r="E1723">
        <v>0.79320484399795532</v>
      </c>
      <c r="F1723">
        <v>0.29207998514175415</v>
      </c>
      <c r="G1723">
        <v>0.89866131544113159</v>
      </c>
      <c r="H1723">
        <v>1.4999999664723873E-2</v>
      </c>
    </row>
    <row r="1724" spans="1:8" x14ac:dyDescent="0.25">
      <c r="A1724" t="s">
        <v>76</v>
      </c>
      <c r="B1724" t="s">
        <v>68</v>
      </c>
      <c r="C1724">
        <v>8</v>
      </c>
      <c r="D1724">
        <v>0.2060171365737915</v>
      </c>
      <c r="E1724">
        <v>0.93008822202682495</v>
      </c>
      <c r="F1724">
        <v>0.25884407758712769</v>
      </c>
      <c r="G1724">
        <v>0.9108433723449707</v>
      </c>
      <c r="H1724">
        <v>1.500000013038516E-3</v>
      </c>
    </row>
    <row r="1725" spans="1:8" x14ac:dyDescent="0.25">
      <c r="A1725" t="s">
        <v>76</v>
      </c>
      <c r="B1725" t="s">
        <v>68</v>
      </c>
      <c r="C1725">
        <v>9</v>
      </c>
      <c r="D1725">
        <v>0.19533562660217285</v>
      </c>
      <c r="E1725">
        <v>0.93008822202682495</v>
      </c>
      <c r="F1725">
        <v>0.21817493438720703</v>
      </c>
      <c r="G1725">
        <v>0.92523425817489624</v>
      </c>
      <c r="H1725">
        <v>1.500000013038516E-3</v>
      </c>
    </row>
    <row r="1726" spans="1:8" x14ac:dyDescent="0.25">
      <c r="A1726" t="s">
        <v>76</v>
      </c>
      <c r="B1726" t="s">
        <v>68</v>
      </c>
      <c r="C1726">
        <v>10</v>
      </c>
      <c r="D1726">
        <v>0.1921384185552597</v>
      </c>
      <c r="E1726">
        <v>0.93433517217636108</v>
      </c>
      <c r="F1726">
        <v>0.205318883061409</v>
      </c>
      <c r="G1726">
        <v>0.93058902025222778</v>
      </c>
      <c r="H1726">
        <v>1.500000013038516E-3</v>
      </c>
    </row>
    <row r="1727" spans="1:8" x14ac:dyDescent="0.25">
      <c r="A1727" t="s">
        <v>76</v>
      </c>
      <c r="B1727" t="s">
        <v>68</v>
      </c>
      <c r="C1727">
        <v>11</v>
      </c>
      <c r="D1727">
        <v>0.19048382341861725</v>
      </c>
      <c r="E1727">
        <v>0.9327017068862915</v>
      </c>
      <c r="F1727">
        <v>0.2027016282081604</v>
      </c>
      <c r="G1727">
        <v>0.92730921506881714</v>
      </c>
      <c r="H1727">
        <v>1.500000013038516E-3</v>
      </c>
    </row>
    <row r="1728" spans="1:8" x14ac:dyDescent="0.25">
      <c r="A1728" t="s">
        <v>76</v>
      </c>
      <c r="B1728" t="s">
        <v>68</v>
      </c>
      <c r="C1728">
        <v>12</v>
      </c>
      <c r="D1728">
        <v>0.20041875541210175</v>
      </c>
      <c r="E1728">
        <v>0.93008822202682495</v>
      </c>
      <c r="F1728">
        <v>0.19469441473484039</v>
      </c>
      <c r="G1728">
        <v>0.93192774057388306</v>
      </c>
      <c r="H1728">
        <v>1.500000013038516E-3</v>
      </c>
    </row>
    <row r="1729" spans="1:8" x14ac:dyDescent="0.25">
      <c r="A1729" t="s">
        <v>76</v>
      </c>
      <c r="B1729" t="s">
        <v>68</v>
      </c>
      <c r="C1729">
        <v>13</v>
      </c>
      <c r="D1729">
        <v>0.18820048868656158</v>
      </c>
      <c r="E1729">
        <v>0.93564194440841675</v>
      </c>
      <c r="F1729">
        <v>0.1896306574344635</v>
      </c>
      <c r="G1729">
        <v>0.9337349534034729</v>
      </c>
      <c r="H1729">
        <v>1.500000013038516E-3</v>
      </c>
    </row>
    <row r="1730" spans="1:8" x14ac:dyDescent="0.25">
      <c r="A1730" t="s">
        <v>76</v>
      </c>
      <c r="B1730" t="s">
        <v>68</v>
      </c>
      <c r="C1730">
        <v>14</v>
      </c>
      <c r="D1730">
        <v>0.18590760231018066</v>
      </c>
      <c r="E1730">
        <v>0.93694871664047241</v>
      </c>
      <c r="F1730">
        <v>0.18374878168106079</v>
      </c>
      <c r="G1730">
        <v>0.93587684631347656</v>
      </c>
      <c r="H1730">
        <v>1.500000013038516E-3</v>
      </c>
    </row>
    <row r="1731" spans="1:8" x14ac:dyDescent="0.25">
      <c r="A1731" t="s">
        <v>76</v>
      </c>
      <c r="B1731" t="s">
        <v>68</v>
      </c>
      <c r="C1731">
        <v>15</v>
      </c>
      <c r="D1731">
        <v>0.19582591950893402</v>
      </c>
      <c r="E1731">
        <v>0.93302839994430542</v>
      </c>
      <c r="F1731">
        <v>0.18124639987945557</v>
      </c>
      <c r="G1731">
        <v>0.93567603826522827</v>
      </c>
      <c r="H1731">
        <v>1.500000013038516E-3</v>
      </c>
    </row>
    <row r="1732" spans="1:8" x14ac:dyDescent="0.25">
      <c r="A1732" t="s">
        <v>76</v>
      </c>
      <c r="B1732" t="s">
        <v>68</v>
      </c>
      <c r="C1732">
        <v>16</v>
      </c>
      <c r="D1732">
        <v>0.18501007556915283</v>
      </c>
      <c r="E1732">
        <v>0.93433517217636108</v>
      </c>
      <c r="F1732">
        <v>0.17513473331928253</v>
      </c>
      <c r="G1732">
        <v>0.9414324164390564</v>
      </c>
      <c r="H1732">
        <v>1.500000013038516E-3</v>
      </c>
    </row>
    <row r="1733" spans="1:8" x14ac:dyDescent="0.25">
      <c r="A1733" t="s">
        <v>76</v>
      </c>
      <c r="B1733" t="s">
        <v>68</v>
      </c>
      <c r="C1733">
        <v>17</v>
      </c>
      <c r="D1733">
        <v>0.17732883989810944</v>
      </c>
      <c r="E1733">
        <v>0.9366220235824585</v>
      </c>
      <c r="F1733">
        <v>0.17025250196456909</v>
      </c>
      <c r="G1733">
        <v>0.94089692831039429</v>
      </c>
      <c r="H1733">
        <v>1.500000013038516E-3</v>
      </c>
    </row>
    <row r="1734" spans="1:8" x14ac:dyDescent="0.25">
      <c r="A1734" t="s">
        <v>76</v>
      </c>
      <c r="B1734" t="s">
        <v>68</v>
      </c>
      <c r="C1734">
        <v>18</v>
      </c>
      <c r="D1734">
        <v>0.17767839133739471</v>
      </c>
      <c r="E1734">
        <v>0.93727540969848633</v>
      </c>
      <c r="F1734">
        <v>0.17188717424869537</v>
      </c>
      <c r="G1734">
        <v>0.94089692831039429</v>
      </c>
      <c r="H1734">
        <v>1.500000071246177E-4</v>
      </c>
    </row>
    <row r="1735" spans="1:8" x14ac:dyDescent="0.25">
      <c r="A1735" t="s">
        <v>76</v>
      </c>
      <c r="B1735" t="s">
        <v>68</v>
      </c>
      <c r="C1735">
        <v>19</v>
      </c>
      <c r="D1735">
        <v>0.17556233704090118</v>
      </c>
      <c r="E1735">
        <v>0.93596863746643066</v>
      </c>
      <c r="F1735">
        <v>0.16596944630146027</v>
      </c>
      <c r="G1735">
        <v>0.94236946105957031</v>
      </c>
      <c r="H1735">
        <v>1.500000071246177E-4</v>
      </c>
    </row>
    <row r="1736" spans="1:8" x14ac:dyDescent="0.25">
      <c r="A1736" t="s">
        <v>76</v>
      </c>
      <c r="B1736" t="s">
        <v>68</v>
      </c>
      <c r="C1736">
        <v>20</v>
      </c>
      <c r="D1736">
        <v>0.17528724670410156</v>
      </c>
      <c r="E1736">
        <v>0.93629533052444458</v>
      </c>
      <c r="F1736">
        <v>0.16147738695144653</v>
      </c>
      <c r="G1736">
        <v>0.94390898942947388</v>
      </c>
      <c r="H1736">
        <v>1.500000071246177E-4</v>
      </c>
    </row>
    <row r="1737" spans="1:8" x14ac:dyDescent="0.25">
      <c r="A1737" t="s">
        <v>76</v>
      </c>
      <c r="B1737" t="s">
        <v>68</v>
      </c>
      <c r="C1737">
        <v>21</v>
      </c>
      <c r="D1737">
        <v>0.17567974328994751</v>
      </c>
      <c r="E1737">
        <v>0.93825548887252808</v>
      </c>
      <c r="F1737">
        <v>0.16455627977848053</v>
      </c>
      <c r="G1737">
        <v>0.94377511739730835</v>
      </c>
      <c r="H1737">
        <v>1.500000071246177E-4</v>
      </c>
    </row>
    <row r="1738" spans="1:8" x14ac:dyDescent="0.25">
      <c r="A1738" t="s">
        <v>76</v>
      </c>
      <c r="B1738" t="s">
        <v>68</v>
      </c>
      <c r="C1738">
        <v>22</v>
      </c>
      <c r="D1738">
        <v>0.17506416141986847</v>
      </c>
      <c r="E1738">
        <v>0.93694871664047241</v>
      </c>
      <c r="F1738">
        <v>0.16377067565917969</v>
      </c>
      <c r="G1738">
        <v>0.94230252504348755</v>
      </c>
      <c r="H1738">
        <v>1.500000071246177E-4</v>
      </c>
    </row>
    <row r="1739" spans="1:8" x14ac:dyDescent="0.25">
      <c r="A1739" t="s">
        <v>76</v>
      </c>
      <c r="B1739" t="s">
        <v>68</v>
      </c>
      <c r="C1739">
        <v>23</v>
      </c>
      <c r="D1739">
        <v>0.17481887340545654</v>
      </c>
      <c r="E1739">
        <v>0.93825548887252808</v>
      </c>
      <c r="F1739">
        <v>0.16545833647251129</v>
      </c>
      <c r="G1739">
        <v>0.94109773635864258</v>
      </c>
      <c r="H1739">
        <v>1.500000071246177E-4</v>
      </c>
    </row>
    <row r="1740" spans="1:8" x14ac:dyDescent="0.25">
      <c r="A1740" t="s">
        <v>76</v>
      </c>
      <c r="B1740" t="s">
        <v>68</v>
      </c>
      <c r="C1740">
        <v>24</v>
      </c>
      <c r="D1740">
        <v>0.17432615160942078</v>
      </c>
      <c r="E1740">
        <v>0.93760210275650024</v>
      </c>
      <c r="F1740">
        <v>0.16335223615169525</v>
      </c>
      <c r="G1740">
        <v>0.94390898942947388</v>
      </c>
      <c r="H1740">
        <v>1.500000071246177E-4</v>
      </c>
    </row>
    <row r="1741" spans="1:8" x14ac:dyDescent="0.25">
      <c r="A1741" t="s">
        <v>76</v>
      </c>
      <c r="B1741" t="s">
        <v>68</v>
      </c>
      <c r="C1741">
        <v>25</v>
      </c>
      <c r="D1741">
        <v>0.17418503761291504</v>
      </c>
      <c r="E1741">
        <v>0.93727540969848633</v>
      </c>
      <c r="F1741">
        <v>0.16218800842761993</v>
      </c>
      <c r="G1741">
        <v>0.9442436695098877</v>
      </c>
      <c r="H1741">
        <v>9.9999997473787516E-5</v>
      </c>
    </row>
    <row r="1742" spans="1:8" x14ac:dyDescent="0.25">
      <c r="A1742" t="s">
        <v>76</v>
      </c>
      <c r="B1742" t="s">
        <v>68</v>
      </c>
      <c r="C1742">
        <v>26</v>
      </c>
      <c r="D1742">
        <v>0.17285661399364471</v>
      </c>
      <c r="E1742">
        <v>0.93858218193054199</v>
      </c>
      <c r="F1742">
        <v>0.16036711633205414</v>
      </c>
      <c r="G1742">
        <v>0.94598394632339478</v>
      </c>
      <c r="H1742">
        <v>9.9999997473787516E-5</v>
      </c>
    </row>
    <row r="1743" spans="1:8" x14ac:dyDescent="0.25">
      <c r="A1743" t="s">
        <v>76</v>
      </c>
      <c r="B1743" t="s">
        <v>68</v>
      </c>
      <c r="C1743">
        <v>27</v>
      </c>
      <c r="D1743">
        <v>0.1738058477640152</v>
      </c>
      <c r="E1743">
        <v>0.93792879581451416</v>
      </c>
      <c r="F1743">
        <v>0.16032183170318604</v>
      </c>
      <c r="G1743">
        <v>0.94364124536514282</v>
      </c>
      <c r="H1743">
        <v>9.9999997473787516E-5</v>
      </c>
    </row>
    <row r="1744" spans="1:8" x14ac:dyDescent="0.25">
      <c r="A1744" t="s">
        <v>76</v>
      </c>
      <c r="B1744" t="s">
        <v>68</v>
      </c>
      <c r="C1744">
        <v>28</v>
      </c>
      <c r="D1744">
        <v>0.17385703325271606</v>
      </c>
      <c r="E1744">
        <v>0.93760210275650024</v>
      </c>
      <c r="F1744">
        <v>0.16499218344688416</v>
      </c>
      <c r="G1744">
        <v>0.94283801317214966</v>
      </c>
      <c r="H1744">
        <v>9.9999997473787516E-5</v>
      </c>
    </row>
    <row r="1745" spans="1:8" x14ac:dyDescent="0.25">
      <c r="A1745" t="s">
        <v>76</v>
      </c>
      <c r="B1745" t="s">
        <v>68</v>
      </c>
      <c r="C1745">
        <v>29</v>
      </c>
      <c r="D1745">
        <v>0.17357088625431061</v>
      </c>
      <c r="E1745">
        <v>0.93792879581451416</v>
      </c>
      <c r="F1745">
        <v>0.16325999796390533</v>
      </c>
      <c r="G1745">
        <v>0.94357430934906006</v>
      </c>
    </row>
    <row r="1746" spans="1:8" x14ac:dyDescent="0.25">
      <c r="A1746" t="s">
        <v>76</v>
      </c>
      <c r="B1746" t="s">
        <v>70</v>
      </c>
      <c r="C1746">
        <v>0</v>
      </c>
      <c r="D1746">
        <v>1.1274381875991821</v>
      </c>
      <c r="E1746">
        <v>0.70728522539138794</v>
      </c>
      <c r="F1746">
        <v>1.6654772758483887</v>
      </c>
      <c r="G1746">
        <v>0.64250332117080688</v>
      </c>
      <c r="H1746">
        <v>1.4999999664723873E-2</v>
      </c>
    </row>
    <row r="1747" spans="1:8" x14ac:dyDescent="0.25">
      <c r="A1747" t="s">
        <v>76</v>
      </c>
      <c r="B1747" t="s">
        <v>70</v>
      </c>
      <c r="C1747">
        <v>1</v>
      </c>
      <c r="D1747">
        <v>0.54031962156295776</v>
      </c>
      <c r="E1747">
        <v>0.80104541778564453</v>
      </c>
      <c r="F1747">
        <v>0.57126837968826294</v>
      </c>
      <c r="G1747">
        <v>0.79805892705917358</v>
      </c>
      <c r="H1747">
        <v>1.4999999664723873E-2</v>
      </c>
    </row>
    <row r="1748" spans="1:8" x14ac:dyDescent="0.25">
      <c r="A1748" t="s">
        <v>76</v>
      </c>
      <c r="B1748" t="s">
        <v>70</v>
      </c>
      <c r="C1748">
        <v>2</v>
      </c>
      <c r="D1748">
        <v>0.49547389149665833</v>
      </c>
      <c r="E1748">
        <v>0.8311009407043457</v>
      </c>
      <c r="F1748">
        <v>0.48088085651397705</v>
      </c>
      <c r="G1748">
        <v>0.83112448453903198</v>
      </c>
      <c r="H1748">
        <v>1.4999999664723873E-2</v>
      </c>
    </row>
    <row r="1749" spans="1:8" x14ac:dyDescent="0.25">
      <c r="A1749" t="s">
        <v>76</v>
      </c>
      <c r="B1749" t="s">
        <v>70</v>
      </c>
      <c r="C1749">
        <v>3</v>
      </c>
      <c r="D1749">
        <v>0.89246553182601929</v>
      </c>
      <c r="E1749">
        <v>0.70695853233337402</v>
      </c>
      <c r="F1749">
        <v>0.408967524766922</v>
      </c>
      <c r="G1749">
        <v>0.85950469970703125</v>
      </c>
      <c r="H1749">
        <v>1.4999999664723873E-2</v>
      </c>
    </row>
    <row r="1750" spans="1:8" x14ac:dyDescent="0.25">
      <c r="A1750" t="s">
        <v>76</v>
      </c>
      <c r="B1750" t="s">
        <v>70</v>
      </c>
      <c r="C1750">
        <v>4</v>
      </c>
      <c r="D1750">
        <v>0.34330540895462036</v>
      </c>
      <c r="E1750">
        <v>0.87455081939697266</v>
      </c>
      <c r="F1750">
        <v>0.35643205046653748</v>
      </c>
      <c r="G1750">
        <v>0.87570279836654663</v>
      </c>
      <c r="H1750">
        <v>1.4999999664723873E-2</v>
      </c>
    </row>
    <row r="1751" spans="1:8" x14ac:dyDescent="0.25">
      <c r="A1751" t="s">
        <v>76</v>
      </c>
      <c r="B1751" t="s">
        <v>70</v>
      </c>
      <c r="C1751">
        <v>5</v>
      </c>
      <c r="D1751">
        <v>0.30364489555358887</v>
      </c>
      <c r="E1751">
        <v>0.89578568935394287</v>
      </c>
      <c r="F1751">
        <v>0.32443922758102417</v>
      </c>
      <c r="G1751">
        <v>0.88601070642471313</v>
      </c>
      <c r="H1751">
        <v>1.4999999664723873E-2</v>
      </c>
    </row>
    <row r="1752" spans="1:8" x14ac:dyDescent="0.25">
      <c r="A1752" t="s">
        <v>76</v>
      </c>
      <c r="B1752" t="s">
        <v>70</v>
      </c>
      <c r="C1752">
        <v>6</v>
      </c>
      <c r="D1752">
        <v>0.31978422403335571</v>
      </c>
      <c r="E1752">
        <v>0.8846781849861145</v>
      </c>
      <c r="F1752">
        <v>0.30315333604812622</v>
      </c>
      <c r="G1752">
        <v>0.89618474245071411</v>
      </c>
      <c r="H1752">
        <v>1.4999999664723873E-2</v>
      </c>
    </row>
    <row r="1753" spans="1:8" x14ac:dyDescent="0.25">
      <c r="A1753" t="s">
        <v>76</v>
      </c>
      <c r="B1753" t="s">
        <v>70</v>
      </c>
      <c r="C1753">
        <v>7</v>
      </c>
      <c r="D1753">
        <v>0.23774038255214691</v>
      </c>
      <c r="E1753">
        <v>0.917347252368927</v>
      </c>
      <c r="F1753">
        <v>0.28682518005371094</v>
      </c>
      <c r="G1753">
        <v>0.90321284532546997</v>
      </c>
      <c r="H1753">
        <v>1.4999999664723873E-2</v>
      </c>
    </row>
    <row r="1754" spans="1:8" x14ac:dyDescent="0.25">
      <c r="A1754" t="s">
        <v>76</v>
      </c>
      <c r="B1754" t="s">
        <v>70</v>
      </c>
      <c r="C1754">
        <v>8</v>
      </c>
      <c r="D1754">
        <v>0.22812880575656891</v>
      </c>
      <c r="E1754">
        <v>0.92878144979476929</v>
      </c>
      <c r="F1754">
        <v>0.25150138139724731</v>
      </c>
      <c r="G1754">
        <v>0.9108433723449707</v>
      </c>
      <c r="H1754">
        <v>1.4999999664723873E-2</v>
      </c>
    </row>
    <row r="1755" spans="1:8" x14ac:dyDescent="0.25">
      <c r="A1755" t="s">
        <v>76</v>
      </c>
      <c r="B1755" t="s">
        <v>70</v>
      </c>
      <c r="C1755">
        <v>9</v>
      </c>
      <c r="D1755">
        <v>0.22577725350856781</v>
      </c>
      <c r="E1755">
        <v>0.91702055931091309</v>
      </c>
      <c r="F1755">
        <v>0.24093244969844818</v>
      </c>
      <c r="G1755">
        <v>0.91372156143188477</v>
      </c>
      <c r="H1755">
        <v>1.4999999664723873E-2</v>
      </c>
    </row>
    <row r="1756" spans="1:8" x14ac:dyDescent="0.25">
      <c r="A1756" t="s">
        <v>76</v>
      </c>
      <c r="B1756" t="s">
        <v>70</v>
      </c>
      <c r="C1756">
        <v>10</v>
      </c>
      <c r="D1756">
        <v>0.2375386506319046</v>
      </c>
      <c r="E1756">
        <v>0.91408038139343262</v>
      </c>
      <c r="F1756">
        <v>0.22543977200984955</v>
      </c>
      <c r="G1756">
        <v>0.92195451259613037</v>
      </c>
      <c r="H1756">
        <v>1.4999999664723873E-2</v>
      </c>
    </row>
    <row r="1757" spans="1:8" x14ac:dyDescent="0.25">
      <c r="A1757" t="s">
        <v>76</v>
      </c>
      <c r="B1757" t="s">
        <v>70</v>
      </c>
      <c r="C1757">
        <v>11</v>
      </c>
      <c r="D1757">
        <v>0.20782475173473358</v>
      </c>
      <c r="E1757">
        <v>0.93335509300231934</v>
      </c>
      <c r="F1757">
        <v>0.21663694083690643</v>
      </c>
      <c r="G1757">
        <v>0.92590361833572388</v>
      </c>
      <c r="H1757">
        <v>1.4999999664723873E-2</v>
      </c>
    </row>
    <row r="1758" spans="1:8" x14ac:dyDescent="0.25">
      <c r="A1758" t="s">
        <v>76</v>
      </c>
      <c r="B1758" t="s">
        <v>70</v>
      </c>
      <c r="C1758">
        <v>12</v>
      </c>
      <c r="D1758">
        <v>0.21370893716812134</v>
      </c>
      <c r="E1758">
        <v>0.92845475673675537</v>
      </c>
      <c r="F1758">
        <v>0.20237113535404205</v>
      </c>
      <c r="G1758">
        <v>0.93032127618789673</v>
      </c>
      <c r="H1758">
        <v>1.4999999664723873E-2</v>
      </c>
    </row>
    <row r="1759" spans="1:8" x14ac:dyDescent="0.25">
      <c r="A1759" t="s">
        <v>76</v>
      </c>
      <c r="B1759" t="s">
        <v>70</v>
      </c>
      <c r="C1759">
        <v>13</v>
      </c>
      <c r="D1759">
        <v>0.22835527360439301</v>
      </c>
      <c r="E1759">
        <v>0.92682129144668579</v>
      </c>
      <c r="F1759">
        <v>0.18828605115413666</v>
      </c>
      <c r="G1759">
        <v>0.93460506200790405</v>
      </c>
      <c r="H1759">
        <v>1.4999999664723873E-2</v>
      </c>
    </row>
    <row r="1760" spans="1:8" x14ac:dyDescent="0.25">
      <c r="A1760" t="s">
        <v>76</v>
      </c>
      <c r="B1760" t="s">
        <v>70</v>
      </c>
      <c r="C1760">
        <v>14</v>
      </c>
      <c r="D1760">
        <v>0.20395222306251526</v>
      </c>
      <c r="E1760">
        <v>0.93335509300231934</v>
      </c>
      <c r="F1760">
        <v>0.18650762736797333</v>
      </c>
      <c r="G1760">
        <v>0.93433737754821777</v>
      </c>
      <c r="H1760">
        <v>1.4999999664723873E-2</v>
      </c>
    </row>
    <row r="1761" spans="1:8" x14ac:dyDescent="0.25">
      <c r="A1761" t="s">
        <v>76</v>
      </c>
      <c r="B1761" t="s">
        <v>70</v>
      </c>
      <c r="C1761">
        <v>15</v>
      </c>
      <c r="D1761">
        <v>0.15982796251773834</v>
      </c>
      <c r="E1761">
        <v>0.94511598348617554</v>
      </c>
      <c r="F1761">
        <v>0.16169816255569458</v>
      </c>
      <c r="G1761">
        <v>0.94283801317214966</v>
      </c>
      <c r="H1761">
        <v>1.500000013038516E-3</v>
      </c>
    </row>
    <row r="1762" spans="1:8" x14ac:dyDescent="0.25">
      <c r="A1762" t="s">
        <v>76</v>
      </c>
      <c r="B1762" t="s">
        <v>70</v>
      </c>
      <c r="C1762">
        <v>16</v>
      </c>
      <c r="D1762">
        <v>0.14302265644073486</v>
      </c>
      <c r="E1762">
        <v>0.95066970586776733</v>
      </c>
      <c r="F1762">
        <v>0.13877376914024353</v>
      </c>
      <c r="G1762">
        <v>0.95153951644897461</v>
      </c>
      <c r="H1762">
        <v>1.500000013038516E-3</v>
      </c>
    </row>
    <row r="1763" spans="1:8" x14ac:dyDescent="0.25">
      <c r="A1763" t="s">
        <v>76</v>
      </c>
      <c r="B1763" t="s">
        <v>70</v>
      </c>
      <c r="C1763">
        <v>17</v>
      </c>
      <c r="D1763">
        <v>0.14278972148895264</v>
      </c>
      <c r="E1763">
        <v>0.94805616140365601</v>
      </c>
      <c r="F1763">
        <v>0.12854559719562531</v>
      </c>
      <c r="G1763">
        <v>0.95481926202774048</v>
      </c>
      <c r="H1763">
        <v>1.500000013038516E-3</v>
      </c>
    </row>
    <row r="1764" spans="1:8" x14ac:dyDescent="0.25">
      <c r="A1764" t="s">
        <v>76</v>
      </c>
      <c r="B1764" t="s">
        <v>70</v>
      </c>
      <c r="C1764">
        <v>18</v>
      </c>
      <c r="D1764">
        <v>0.13530373573303223</v>
      </c>
      <c r="E1764">
        <v>0.95099639892578125</v>
      </c>
      <c r="F1764">
        <v>0.12919639050960541</v>
      </c>
      <c r="G1764">
        <v>0.95421683788299561</v>
      </c>
      <c r="H1764">
        <v>1.500000013038516E-3</v>
      </c>
    </row>
    <row r="1765" spans="1:8" x14ac:dyDescent="0.25">
      <c r="A1765" t="s">
        <v>76</v>
      </c>
      <c r="B1765" t="s">
        <v>70</v>
      </c>
      <c r="C1765">
        <v>19</v>
      </c>
      <c r="D1765">
        <v>0.13630001246929169</v>
      </c>
      <c r="E1765">
        <v>0.94936293363571167</v>
      </c>
      <c r="F1765">
        <v>0.12290637940168381</v>
      </c>
      <c r="G1765">
        <v>0.95522087812423706</v>
      </c>
      <c r="H1765">
        <v>1.500000013038516E-3</v>
      </c>
    </row>
    <row r="1766" spans="1:8" x14ac:dyDescent="0.25">
      <c r="A1766" t="s">
        <v>76</v>
      </c>
      <c r="B1766" t="s">
        <v>70</v>
      </c>
      <c r="C1766">
        <v>20</v>
      </c>
      <c r="D1766">
        <v>0.12977868318557739</v>
      </c>
      <c r="E1766">
        <v>0.95262986421585083</v>
      </c>
      <c r="F1766">
        <v>0.12177567929029465</v>
      </c>
      <c r="G1766">
        <v>0.95609104633331299</v>
      </c>
      <c r="H1766">
        <v>1.500000013038516E-3</v>
      </c>
    </row>
    <row r="1767" spans="1:8" x14ac:dyDescent="0.25">
      <c r="A1767" t="s">
        <v>76</v>
      </c>
      <c r="B1767" t="s">
        <v>70</v>
      </c>
      <c r="C1767">
        <v>21</v>
      </c>
      <c r="D1767">
        <v>0.13201937079429626</v>
      </c>
      <c r="E1767">
        <v>0.95066970586776733</v>
      </c>
      <c r="F1767">
        <v>0.12166617065668106</v>
      </c>
      <c r="G1767">
        <v>0.95555555820465088</v>
      </c>
      <c r="H1767">
        <v>1.500000013038516E-3</v>
      </c>
    </row>
    <row r="1768" spans="1:8" x14ac:dyDescent="0.25">
      <c r="A1768" t="s">
        <v>76</v>
      </c>
      <c r="B1768" t="s">
        <v>70</v>
      </c>
      <c r="C1768">
        <v>22</v>
      </c>
      <c r="D1768">
        <v>0.13039408624172211</v>
      </c>
      <c r="E1768">
        <v>0.95360994338989258</v>
      </c>
      <c r="F1768">
        <v>0.11902832984924316</v>
      </c>
      <c r="G1768">
        <v>0.95655959844589233</v>
      </c>
      <c r="H1768">
        <v>1.500000013038516E-3</v>
      </c>
    </row>
    <row r="1769" spans="1:8" x14ac:dyDescent="0.25">
      <c r="A1769" t="s">
        <v>76</v>
      </c>
      <c r="B1769" t="s">
        <v>70</v>
      </c>
      <c r="C1769">
        <v>23</v>
      </c>
      <c r="D1769">
        <v>0.13147267699241638</v>
      </c>
      <c r="E1769">
        <v>0.95295655727386475</v>
      </c>
      <c r="F1769">
        <v>0.1164119765162468</v>
      </c>
      <c r="G1769">
        <v>0.95789825916290283</v>
      </c>
      <c r="H1769">
        <v>1.500000013038516E-3</v>
      </c>
    </row>
    <row r="1770" spans="1:8" x14ac:dyDescent="0.25">
      <c r="A1770" t="s">
        <v>76</v>
      </c>
      <c r="B1770" t="s">
        <v>70</v>
      </c>
      <c r="C1770">
        <v>24</v>
      </c>
      <c r="D1770">
        <v>0.13098110258579254</v>
      </c>
      <c r="E1770">
        <v>0.95295655727386475</v>
      </c>
      <c r="F1770">
        <v>0.1137135848402977</v>
      </c>
      <c r="G1770">
        <v>0.9579651951789856</v>
      </c>
      <c r="H1770">
        <v>1.500000013038516E-3</v>
      </c>
    </row>
    <row r="1771" spans="1:8" x14ac:dyDescent="0.25">
      <c r="A1771" t="s">
        <v>76</v>
      </c>
      <c r="B1771" t="s">
        <v>70</v>
      </c>
      <c r="C1771">
        <v>25</v>
      </c>
      <c r="D1771">
        <v>0.12678465247154236</v>
      </c>
      <c r="E1771">
        <v>0.951976478099823</v>
      </c>
      <c r="F1771">
        <v>0.11077751219272614</v>
      </c>
      <c r="G1771">
        <v>0.958701491355896</v>
      </c>
      <c r="H1771">
        <v>1.500000013038516E-3</v>
      </c>
    </row>
    <row r="1772" spans="1:8" x14ac:dyDescent="0.25">
      <c r="A1772" t="s">
        <v>76</v>
      </c>
      <c r="B1772" t="s">
        <v>70</v>
      </c>
      <c r="C1772">
        <v>26</v>
      </c>
      <c r="D1772">
        <v>0.12596714496612549</v>
      </c>
      <c r="E1772">
        <v>0.95360994338989258</v>
      </c>
      <c r="F1772">
        <v>0.10696112364530563</v>
      </c>
      <c r="G1772">
        <v>0.96117806434631348</v>
      </c>
      <c r="H1772">
        <v>1.500000071246177E-4</v>
      </c>
    </row>
    <row r="1773" spans="1:8" x14ac:dyDescent="0.25">
      <c r="A1773" t="s">
        <v>76</v>
      </c>
      <c r="B1773" t="s">
        <v>70</v>
      </c>
      <c r="C1773">
        <v>27</v>
      </c>
      <c r="D1773">
        <v>0.12544181942939758</v>
      </c>
      <c r="E1773">
        <v>0.951976478099823</v>
      </c>
      <c r="F1773">
        <v>0.10891837626695633</v>
      </c>
      <c r="G1773">
        <v>0.95963853597640991</v>
      </c>
      <c r="H1773">
        <v>1.500000071246177E-4</v>
      </c>
    </row>
    <row r="1774" spans="1:8" x14ac:dyDescent="0.25">
      <c r="A1774" t="s">
        <v>76</v>
      </c>
      <c r="B1774" t="s">
        <v>70</v>
      </c>
      <c r="C1774">
        <v>28</v>
      </c>
      <c r="D1774">
        <v>0.1242419108748436</v>
      </c>
      <c r="E1774">
        <v>0.95230317115783691</v>
      </c>
      <c r="F1774">
        <v>0.10628553479909897</v>
      </c>
      <c r="G1774">
        <v>0.96151274442672729</v>
      </c>
      <c r="H1774">
        <v>1.500000071246177E-4</v>
      </c>
    </row>
    <row r="1775" spans="1:8" x14ac:dyDescent="0.25">
      <c r="A1775" t="s">
        <v>76</v>
      </c>
      <c r="B1775" t="s">
        <v>70</v>
      </c>
      <c r="C1775">
        <v>29</v>
      </c>
      <c r="D1775">
        <v>0.12372570484876633</v>
      </c>
      <c r="E1775">
        <v>0.95262986421585083</v>
      </c>
      <c r="F1775">
        <v>0.1046539843082428</v>
      </c>
      <c r="G1775">
        <v>0.9619143009185791</v>
      </c>
    </row>
    <row r="1776" spans="1:8" x14ac:dyDescent="0.25">
      <c r="A1776" t="s">
        <v>76</v>
      </c>
      <c r="B1776" t="s">
        <v>71</v>
      </c>
      <c r="C1776">
        <v>0</v>
      </c>
      <c r="D1776">
        <v>1.5256305932998657</v>
      </c>
      <c r="E1776">
        <v>0.65109443664550781</v>
      </c>
      <c r="F1776">
        <v>1.2509267330169678</v>
      </c>
      <c r="G1776">
        <v>0.59953147172927856</v>
      </c>
      <c r="H1776">
        <v>1.4999999664723873E-2</v>
      </c>
    </row>
    <row r="1777" spans="1:8" x14ac:dyDescent="0.25">
      <c r="A1777" t="s">
        <v>76</v>
      </c>
      <c r="B1777" t="s">
        <v>71</v>
      </c>
      <c r="C1777">
        <v>1</v>
      </c>
      <c r="D1777">
        <v>0.46625220775604248</v>
      </c>
      <c r="E1777">
        <v>0.82064682245254517</v>
      </c>
      <c r="F1777">
        <v>0.59613412618637085</v>
      </c>
      <c r="G1777">
        <v>0.7880856990814209</v>
      </c>
      <c r="H1777">
        <v>1.4999999664723873E-2</v>
      </c>
    </row>
    <row r="1778" spans="1:8" x14ac:dyDescent="0.25">
      <c r="A1778" t="s">
        <v>76</v>
      </c>
      <c r="B1778" t="s">
        <v>71</v>
      </c>
      <c r="C1778">
        <v>2</v>
      </c>
      <c r="D1778">
        <v>0.382060706615448</v>
      </c>
      <c r="E1778">
        <v>0.86965042352676392</v>
      </c>
      <c r="F1778">
        <v>0.4613700807094574</v>
      </c>
      <c r="G1778">
        <v>0.84042835235595703</v>
      </c>
      <c r="H1778">
        <v>1.4999999664723873E-2</v>
      </c>
    </row>
    <row r="1779" spans="1:8" x14ac:dyDescent="0.25">
      <c r="A1779" t="s">
        <v>76</v>
      </c>
      <c r="B1779" t="s">
        <v>71</v>
      </c>
      <c r="C1779">
        <v>3</v>
      </c>
      <c r="D1779">
        <v>0.35563772916793823</v>
      </c>
      <c r="E1779">
        <v>0.88827180862426758</v>
      </c>
      <c r="F1779">
        <v>0.36736825108528137</v>
      </c>
      <c r="G1779">
        <v>0.87469881772994995</v>
      </c>
      <c r="H1779">
        <v>1.4999999664723873E-2</v>
      </c>
    </row>
    <row r="1780" spans="1:8" x14ac:dyDescent="0.25">
      <c r="A1780" t="s">
        <v>76</v>
      </c>
      <c r="B1780" t="s">
        <v>71</v>
      </c>
      <c r="C1780">
        <v>4</v>
      </c>
      <c r="D1780">
        <v>0.30382314324378967</v>
      </c>
      <c r="E1780">
        <v>0.89937931299209595</v>
      </c>
      <c r="F1780">
        <v>0.33062508702278137</v>
      </c>
      <c r="G1780">
        <v>0.88373494148254395</v>
      </c>
      <c r="H1780">
        <v>1.4999999664723873E-2</v>
      </c>
    </row>
    <row r="1781" spans="1:8" x14ac:dyDescent="0.25">
      <c r="A1781" t="s">
        <v>76</v>
      </c>
      <c r="B1781" t="s">
        <v>71</v>
      </c>
      <c r="C1781">
        <v>5</v>
      </c>
      <c r="D1781">
        <v>0.25100642442703247</v>
      </c>
      <c r="E1781">
        <v>0.90983337163925171</v>
      </c>
      <c r="F1781">
        <v>0.29866236448287964</v>
      </c>
      <c r="G1781">
        <v>0.89524763822555542</v>
      </c>
      <c r="H1781">
        <v>1.4999999664723873E-2</v>
      </c>
    </row>
    <row r="1782" spans="1:8" x14ac:dyDescent="0.25">
      <c r="A1782" t="s">
        <v>76</v>
      </c>
      <c r="B1782" t="s">
        <v>71</v>
      </c>
      <c r="C1782">
        <v>6</v>
      </c>
      <c r="D1782">
        <v>0.27090197801589966</v>
      </c>
      <c r="E1782">
        <v>0.91016006469726563</v>
      </c>
      <c r="F1782">
        <v>0.27613946795463562</v>
      </c>
      <c r="G1782">
        <v>0.90602409839630127</v>
      </c>
      <c r="H1782">
        <v>1.4999999664723873E-2</v>
      </c>
    </row>
    <row r="1783" spans="1:8" x14ac:dyDescent="0.25">
      <c r="A1783" t="s">
        <v>76</v>
      </c>
      <c r="B1783" t="s">
        <v>71</v>
      </c>
      <c r="C1783">
        <v>7</v>
      </c>
      <c r="D1783">
        <v>0.39796212315559387</v>
      </c>
      <c r="E1783">
        <v>0.86442339420318604</v>
      </c>
      <c r="F1783">
        <v>0.25089216232299805</v>
      </c>
      <c r="G1783">
        <v>0.91285139322280884</v>
      </c>
      <c r="H1783">
        <v>1.4999999664723873E-2</v>
      </c>
    </row>
    <row r="1784" spans="1:8" x14ac:dyDescent="0.25">
      <c r="A1784" t="s">
        <v>76</v>
      </c>
      <c r="B1784" t="s">
        <v>71</v>
      </c>
      <c r="C1784">
        <v>8</v>
      </c>
      <c r="D1784">
        <v>0.20825102925300598</v>
      </c>
      <c r="E1784">
        <v>0.9310683012008667</v>
      </c>
      <c r="F1784">
        <v>0.23881661891937256</v>
      </c>
      <c r="G1784">
        <v>0.91914325952529907</v>
      </c>
      <c r="H1784">
        <v>1.4999999664723873E-2</v>
      </c>
    </row>
    <row r="1785" spans="1:8" x14ac:dyDescent="0.25">
      <c r="A1785" t="s">
        <v>76</v>
      </c>
      <c r="B1785" t="s">
        <v>71</v>
      </c>
      <c r="C1785">
        <v>9</v>
      </c>
      <c r="D1785">
        <v>0.24597334861755371</v>
      </c>
      <c r="E1785">
        <v>0.91538715362548828</v>
      </c>
      <c r="F1785">
        <v>0.22226953506469727</v>
      </c>
      <c r="G1785">
        <v>0.92322623729705811</v>
      </c>
      <c r="H1785">
        <v>1.4999999664723873E-2</v>
      </c>
    </row>
    <row r="1786" spans="1:8" x14ac:dyDescent="0.25">
      <c r="A1786" t="s">
        <v>76</v>
      </c>
      <c r="B1786" t="s">
        <v>71</v>
      </c>
      <c r="C1786">
        <v>10</v>
      </c>
      <c r="D1786">
        <v>0.2791406512260437</v>
      </c>
      <c r="E1786">
        <v>0.90591311454772949</v>
      </c>
      <c r="F1786">
        <v>0.21128249168395996</v>
      </c>
      <c r="G1786">
        <v>0.92764389514923096</v>
      </c>
      <c r="H1786">
        <v>1.4999999664723873E-2</v>
      </c>
    </row>
    <row r="1787" spans="1:8" x14ac:dyDescent="0.25">
      <c r="A1787" t="s">
        <v>76</v>
      </c>
      <c r="B1787" t="s">
        <v>71</v>
      </c>
      <c r="C1787">
        <v>11</v>
      </c>
      <c r="D1787">
        <v>0.22250610589981079</v>
      </c>
      <c r="E1787">
        <v>0.92682129144668579</v>
      </c>
      <c r="F1787">
        <v>0.19522134959697723</v>
      </c>
      <c r="G1787">
        <v>0.93286478519439697</v>
      </c>
      <c r="H1787">
        <v>1.4999999664723873E-2</v>
      </c>
    </row>
    <row r="1788" spans="1:8" x14ac:dyDescent="0.25">
      <c r="A1788" t="s">
        <v>76</v>
      </c>
      <c r="B1788" t="s">
        <v>71</v>
      </c>
      <c r="C1788">
        <v>12</v>
      </c>
      <c r="D1788">
        <v>0.14941556751728058</v>
      </c>
      <c r="E1788">
        <v>0.94511598348617554</v>
      </c>
      <c r="F1788">
        <v>0.1733071506023407</v>
      </c>
      <c r="G1788">
        <v>0.93868809938430786</v>
      </c>
      <c r="H1788">
        <v>1.500000013038516E-3</v>
      </c>
    </row>
    <row r="1789" spans="1:8" x14ac:dyDescent="0.25">
      <c r="A1789" t="s">
        <v>76</v>
      </c>
      <c r="B1789" t="s">
        <v>71</v>
      </c>
      <c r="C1789">
        <v>13</v>
      </c>
      <c r="D1789">
        <v>0.13972519338130951</v>
      </c>
      <c r="E1789">
        <v>0.94772952795028687</v>
      </c>
      <c r="F1789">
        <v>0.14774680137634277</v>
      </c>
      <c r="G1789">
        <v>0.94618475437164307</v>
      </c>
      <c r="H1789">
        <v>1.500000013038516E-3</v>
      </c>
    </row>
    <row r="1790" spans="1:8" x14ac:dyDescent="0.25">
      <c r="A1790" t="s">
        <v>76</v>
      </c>
      <c r="B1790" t="s">
        <v>71</v>
      </c>
      <c r="C1790">
        <v>14</v>
      </c>
      <c r="D1790">
        <v>0.13224416971206665</v>
      </c>
      <c r="E1790">
        <v>0.94870954751968384</v>
      </c>
      <c r="F1790">
        <v>0.13918043673038483</v>
      </c>
      <c r="G1790">
        <v>0.9495314359664917</v>
      </c>
      <c r="H1790">
        <v>1.500000013038516E-3</v>
      </c>
    </row>
    <row r="1791" spans="1:8" x14ac:dyDescent="0.25">
      <c r="A1791" t="s">
        <v>76</v>
      </c>
      <c r="B1791" t="s">
        <v>71</v>
      </c>
      <c r="C1791">
        <v>15</v>
      </c>
      <c r="D1791">
        <v>0.14072749018669128</v>
      </c>
      <c r="E1791">
        <v>0.94805616140365601</v>
      </c>
      <c r="F1791">
        <v>0.1362534761428833</v>
      </c>
      <c r="G1791">
        <v>0.952342689037323</v>
      </c>
      <c r="H1791">
        <v>1.500000013038516E-3</v>
      </c>
    </row>
    <row r="1792" spans="1:8" x14ac:dyDescent="0.25">
      <c r="A1792" t="s">
        <v>76</v>
      </c>
      <c r="B1792" t="s">
        <v>71</v>
      </c>
      <c r="C1792">
        <v>16</v>
      </c>
      <c r="D1792">
        <v>0.12824119627475739</v>
      </c>
      <c r="E1792">
        <v>0.95099639892578125</v>
      </c>
      <c r="F1792">
        <v>0.13356292247772217</v>
      </c>
      <c r="G1792">
        <v>0.9538152813911438</v>
      </c>
      <c r="H1792">
        <v>1.500000013038516E-3</v>
      </c>
    </row>
    <row r="1793" spans="1:8" x14ac:dyDescent="0.25">
      <c r="A1793" t="s">
        <v>76</v>
      </c>
      <c r="B1793" t="s">
        <v>71</v>
      </c>
      <c r="C1793">
        <v>17</v>
      </c>
      <c r="D1793">
        <v>0.12626123428344727</v>
      </c>
      <c r="E1793">
        <v>0.95426332950592041</v>
      </c>
      <c r="F1793">
        <v>0.12658283114433289</v>
      </c>
      <c r="G1793">
        <v>0.95428377389907837</v>
      </c>
      <c r="H1793">
        <v>1.500000013038516E-3</v>
      </c>
    </row>
    <row r="1794" spans="1:8" x14ac:dyDescent="0.25">
      <c r="A1794" t="s">
        <v>76</v>
      </c>
      <c r="B1794" t="s">
        <v>71</v>
      </c>
      <c r="C1794">
        <v>18</v>
      </c>
      <c r="D1794">
        <v>0.12041435390710831</v>
      </c>
      <c r="E1794">
        <v>0.95524340867996216</v>
      </c>
      <c r="F1794">
        <v>0.12528195977210999</v>
      </c>
      <c r="G1794">
        <v>0.95495313405990601</v>
      </c>
      <c r="H1794">
        <v>1.500000013038516E-3</v>
      </c>
    </row>
    <row r="1795" spans="1:8" x14ac:dyDescent="0.25">
      <c r="A1795" t="s">
        <v>76</v>
      </c>
      <c r="B1795" t="s">
        <v>71</v>
      </c>
      <c r="C1795">
        <v>19</v>
      </c>
      <c r="D1795">
        <v>0.12831464409828186</v>
      </c>
      <c r="E1795">
        <v>0.94772952795028687</v>
      </c>
      <c r="F1795">
        <v>0.12439396977424622</v>
      </c>
      <c r="G1795">
        <v>0.95455151796340942</v>
      </c>
      <c r="H1795">
        <v>1.500000013038516E-3</v>
      </c>
    </row>
    <row r="1796" spans="1:8" x14ac:dyDescent="0.25">
      <c r="A1796" t="s">
        <v>76</v>
      </c>
      <c r="B1796" t="s">
        <v>71</v>
      </c>
      <c r="C1796">
        <v>20</v>
      </c>
      <c r="D1796">
        <v>0.11747338622808456</v>
      </c>
      <c r="E1796">
        <v>0.95295655727386475</v>
      </c>
      <c r="F1796">
        <v>0.11808593571186066</v>
      </c>
      <c r="G1796">
        <v>0.95769745111465454</v>
      </c>
      <c r="H1796">
        <v>1.500000013038516E-3</v>
      </c>
    </row>
    <row r="1797" spans="1:8" x14ac:dyDescent="0.25">
      <c r="A1797" t="s">
        <v>76</v>
      </c>
      <c r="B1797" t="s">
        <v>71</v>
      </c>
      <c r="C1797">
        <v>21</v>
      </c>
      <c r="D1797">
        <v>0.11992610991001129</v>
      </c>
      <c r="E1797">
        <v>0.95557010173797607</v>
      </c>
      <c r="F1797">
        <v>0.11901455372571945</v>
      </c>
      <c r="G1797">
        <v>0.95816600322723389</v>
      </c>
      <c r="H1797">
        <v>1.500000013038516E-3</v>
      </c>
    </row>
    <row r="1798" spans="1:8" x14ac:dyDescent="0.25">
      <c r="A1798" t="s">
        <v>76</v>
      </c>
      <c r="B1798" t="s">
        <v>71</v>
      </c>
      <c r="C1798">
        <v>22</v>
      </c>
      <c r="D1798">
        <v>0.11786241084337234</v>
      </c>
      <c r="E1798">
        <v>0.95360994338989258</v>
      </c>
      <c r="F1798">
        <v>0.11689908802509308</v>
      </c>
      <c r="G1798">
        <v>0.9577643871307373</v>
      </c>
      <c r="H1798">
        <v>1.500000013038516E-3</v>
      </c>
    </row>
    <row r="1799" spans="1:8" x14ac:dyDescent="0.25">
      <c r="A1799" t="s">
        <v>76</v>
      </c>
      <c r="B1799" t="s">
        <v>71</v>
      </c>
      <c r="C1799">
        <v>23</v>
      </c>
      <c r="D1799">
        <v>0.10956905037164688</v>
      </c>
      <c r="E1799">
        <v>0.95622342824935913</v>
      </c>
      <c r="F1799">
        <v>0.11724784970283508</v>
      </c>
      <c r="G1799">
        <v>0.9577643871307373</v>
      </c>
      <c r="H1799">
        <v>1.500000013038516E-3</v>
      </c>
    </row>
    <row r="1800" spans="1:8" x14ac:dyDescent="0.25">
      <c r="A1800" t="s">
        <v>76</v>
      </c>
      <c r="B1800" t="s">
        <v>71</v>
      </c>
      <c r="C1800">
        <v>24</v>
      </c>
      <c r="D1800">
        <v>0.12720029056072235</v>
      </c>
      <c r="E1800">
        <v>0.95557010173797607</v>
      </c>
      <c r="F1800">
        <v>0.11621583253145218</v>
      </c>
      <c r="G1800">
        <v>0.95736277103424072</v>
      </c>
      <c r="H1800">
        <v>1.500000013038516E-3</v>
      </c>
    </row>
    <row r="1801" spans="1:8" x14ac:dyDescent="0.25">
      <c r="A1801" t="s">
        <v>76</v>
      </c>
      <c r="B1801" t="s">
        <v>71</v>
      </c>
      <c r="C1801">
        <v>25</v>
      </c>
      <c r="D1801">
        <v>0.12015945464372635</v>
      </c>
      <c r="E1801">
        <v>0.95426332950592041</v>
      </c>
      <c r="F1801">
        <v>0.11502879858016968</v>
      </c>
      <c r="G1801">
        <v>0.95823293924331665</v>
      </c>
      <c r="H1801">
        <v>1.500000013038516E-3</v>
      </c>
    </row>
    <row r="1802" spans="1:8" x14ac:dyDescent="0.25">
      <c r="A1802" t="s">
        <v>76</v>
      </c>
      <c r="B1802" t="s">
        <v>71</v>
      </c>
      <c r="C1802">
        <v>26</v>
      </c>
      <c r="D1802">
        <v>0.11995086818933487</v>
      </c>
      <c r="E1802">
        <v>0.95295655727386475</v>
      </c>
      <c r="F1802">
        <v>0.10810261219739914</v>
      </c>
      <c r="G1802">
        <v>0.96151274442672729</v>
      </c>
      <c r="H1802">
        <v>1.500000013038516E-3</v>
      </c>
    </row>
    <row r="1803" spans="1:8" x14ac:dyDescent="0.25">
      <c r="A1803" t="s">
        <v>76</v>
      </c>
      <c r="B1803" t="s">
        <v>71</v>
      </c>
      <c r="C1803">
        <v>27</v>
      </c>
      <c r="D1803">
        <v>0.10816573351621628</v>
      </c>
      <c r="E1803">
        <v>0.95785689353942871</v>
      </c>
      <c r="F1803">
        <v>0.10560686886310577</v>
      </c>
      <c r="G1803">
        <v>0.96251672506332397</v>
      </c>
      <c r="H1803">
        <v>1.500000071246177E-4</v>
      </c>
    </row>
    <row r="1804" spans="1:8" x14ac:dyDescent="0.25">
      <c r="A1804" t="s">
        <v>76</v>
      </c>
      <c r="B1804" t="s">
        <v>71</v>
      </c>
      <c r="C1804">
        <v>28</v>
      </c>
      <c r="D1804">
        <v>0.10895844548940659</v>
      </c>
      <c r="E1804">
        <v>0.95916366577148438</v>
      </c>
      <c r="F1804">
        <v>0.10693913698196411</v>
      </c>
      <c r="G1804">
        <v>0.96224898099899292</v>
      </c>
      <c r="H1804">
        <v>1.500000071246177E-4</v>
      </c>
    </row>
    <row r="1805" spans="1:8" x14ac:dyDescent="0.25">
      <c r="A1805" t="s">
        <v>76</v>
      </c>
      <c r="B1805" t="s">
        <v>71</v>
      </c>
      <c r="C1805">
        <v>29</v>
      </c>
      <c r="D1805">
        <v>0.10716592520475388</v>
      </c>
      <c r="E1805">
        <v>0.95916366577148438</v>
      </c>
      <c r="F1805">
        <v>0.10131293535232544</v>
      </c>
      <c r="G1805">
        <v>0.96445780992507935</v>
      </c>
    </row>
    <row r="1806" spans="1:8" x14ac:dyDescent="0.25">
      <c r="A1806" t="s">
        <v>86</v>
      </c>
      <c r="D1806">
        <f>SUBTOTAL(101,D38:D1805)</f>
        <v>0.31462310473287131</v>
      </c>
      <c r="E1806">
        <f>SUBTOTAL(101,E38:E1805)</f>
        <v>0.90064484411976997</v>
      </c>
      <c r="F1806">
        <f>SUBTOTAL(101,F38:F1805)</f>
        <v>0.25473674282229325</v>
      </c>
      <c r="G1806">
        <f>SUBTOTAL(101,G38:G1805)</f>
        <v>0.91444056814882013</v>
      </c>
      <c r="H1806">
        <f>SUBTOTAL(109,scalars[lr])</f>
        <v>11.689199769600236</v>
      </c>
    </row>
  </sheetData>
  <mergeCells count="6">
    <mergeCell ref="L37:M37"/>
    <mergeCell ref="S37:T37"/>
    <mergeCell ref="L70:M70"/>
    <mergeCell ref="S70:T70"/>
    <mergeCell ref="L103:M103"/>
    <mergeCell ref="S103:T103"/>
  </mergeCells>
  <phoneticPr fontId="12"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A9AD0-E5BA-444C-88DF-E4151DA16851}">
  <dimension ref="I34:AB121"/>
  <sheetViews>
    <sheetView workbookViewId="0"/>
  </sheetViews>
  <sheetFormatPr defaultRowHeight="15" x14ac:dyDescent="0.25"/>
  <cols>
    <col min="17" max="17" width="11.5703125" bestFit="1" customWidth="1"/>
    <col min="18" max="18" width="15.140625" bestFit="1" customWidth="1"/>
    <col min="19" max="19" width="17.7109375" bestFit="1" customWidth="1"/>
    <col min="20" max="20" width="13.140625" bestFit="1" customWidth="1"/>
    <col min="21" max="21" width="15.5703125" bestFit="1" customWidth="1"/>
  </cols>
  <sheetData>
    <row r="34" spans="15:28" x14ac:dyDescent="0.25">
      <c r="O34" s="75" t="s">
        <v>91</v>
      </c>
      <c r="P34" s="75"/>
      <c r="Q34" s="75"/>
      <c r="R34" s="75"/>
      <c r="S34" s="75"/>
      <c r="T34" s="75"/>
      <c r="U34" s="75"/>
      <c r="V34" s="75"/>
      <c r="X34" s="76" t="s">
        <v>100</v>
      </c>
      <c r="Y34" s="76"/>
    </row>
    <row r="35" spans="15:28" x14ac:dyDescent="0.25">
      <c r="O35" s="66"/>
      <c r="P35" s="66" t="s">
        <v>77</v>
      </c>
      <c r="Q35" s="66" t="s">
        <v>92</v>
      </c>
      <c r="R35" s="66" t="s">
        <v>79</v>
      </c>
      <c r="S35" s="66" t="s">
        <v>80</v>
      </c>
      <c r="T35" s="66" t="s">
        <v>81</v>
      </c>
      <c r="U35" s="66" t="s">
        <v>82</v>
      </c>
      <c r="V35" s="66" t="s">
        <v>99</v>
      </c>
      <c r="X35" s="77" t="s">
        <v>101</v>
      </c>
      <c r="Y35" s="77"/>
      <c r="Z35" s="77"/>
      <c r="AA35" s="78" t="s">
        <v>106</v>
      </c>
      <c r="AB35" s="78"/>
    </row>
    <row r="36" spans="15:28" x14ac:dyDescent="0.25">
      <c r="O36" s="65" t="s">
        <v>93</v>
      </c>
      <c r="P36" s="68">
        <f>'0_Foreground'!$K$5</f>
        <v>1</v>
      </c>
      <c r="Q36" s="68">
        <f>'1_ColouredJoint'!$K$5</f>
        <v>12</v>
      </c>
      <c r="R36" s="67">
        <f>'2_GradientRadial'!$K$5</f>
        <v>9</v>
      </c>
      <c r="S36" s="67">
        <f>'3_SegmentedRadial'!$K$5</f>
        <v>3</v>
      </c>
      <c r="T36" s="67">
        <f>'4_GradientRing'!$K$5</f>
        <v>24</v>
      </c>
      <c r="U36" s="67">
        <f>'5_SegmentedRing'!$K$5</f>
        <v>17</v>
      </c>
      <c r="V36" s="65">
        <v>37</v>
      </c>
      <c r="X36" s="70"/>
      <c r="Y36" s="69" t="s">
        <v>15</v>
      </c>
      <c r="Z36" s="69" t="s">
        <v>14</v>
      </c>
      <c r="AA36" s="3" t="s">
        <v>15</v>
      </c>
      <c r="AB36" s="3" t="s">
        <v>14</v>
      </c>
    </row>
    <row r="37" spans="15:28" x14ac:dyDescent="0.25">
      <c r="O37" s="65" t="s">
        <v>94</v>
      </c>
      <c r="P37" s="68">
        <f>'0_Foreground'!$J$5</f>
        <v>6</v>
      </c>
      <c r="Q37" s="68">
        <f>'1_ColouredJoint'!$J$5</f>
        <v>23</v>
      </c>
      <c r="R37" s="67">
        <f>'2_GradientRadial'!$J$5</f>
        <v>30</v>
      </c>
      <c r="S37" s="67">
        <f>'3_SegmentedRadial'!$J$5</f>
        <v>30</v>
      </c>
      <c r="T37" s="67">
        <f>'4_GradientRing'!$J$5</f>
        <v>45</v>
      </c>
      <c r="U37" s="67">
        <f>'5_SegmentedRing'!$J$5</f>
        <v>33</v>
      </c>
      <c r="V37" s="65">
        <v>83</v>
      </c>
      <c r="X37" s="70" t="s">
        <v>102</v>
      </c>
      <c r="Y37" s="58">
        <f>('2_GradientRadial'!$J$5+'2_GradientRadial'!$K$5)/('2_GradientRadial'!$J$5+'2_GradientRadial'!$K$5+'2_GradientRadial'!$J$7+'2_GradientRadial'!$K$7)</f>
        <v>0.32500000000000001</v>
      </c>
      <c r="Z37" s="58">
        <f>('2_GradientRadial'!$J$5+'2_GradientRadial'!$K$5)/('2_GradientRadial'!$J$5+'2_GradientRadial'!$K$5+'2_GradientRadial'!$J$8+'2_GradientRadial'!$K$8)</f>
        <v>0.27272727272727271</v>
      </c>
      <c r="AA37" s="58">
        <f>('2_GradientRadial'!$J$5+'2_GradientRadial'!$K$5+'2_GradientRadial'!N5)/('2_GradientRadial'!$J$5+'2_GradientRadial'!$K$5+'2_GradientRadial'!N5+'2_GradientRadial'!$J$7+'2_GradientRadial'!$K$7+'2_GradientRadial'!N7)</f>
        <v>0.60331491712707186</v>
      </c>
      <c r="AB37" s="58">
        <f>('2_GradientRadial'!$J$5+'2_GradientRadial'!$K$5+'2_GradientRadial'!N5)/('2_GradientRadial'!$J$5+'2_GradientRadial'!$K$5+'2_GradientRadial'!N5+'2_GradientRadial'!$J$8+'2_GradientRadial'!$K$8+'2_GradientRadial'!N8)</f>
        <v>0.79360465116279066</v>
      </c>
    </row>
    <row r="38" spans="15:28" x14ac:dyDescent="0.25">
      <c r="O38" s="65" t="s">
        <v>95</v>
      </c>
      <c r="P38" s="68">
        <f>'0_Foreground'!$L$5</f>
        <v>89</v>
      </c>
      <c r="Q38" s="68">
        <f>'1_ColouredJoint'!$L$5</f>
        <v>88</v>
      </c>
      <c r="R38" s="67">
        <f>'2_GradientRadial'!$L$5</f>
        <v>149</v>
      </c>
      <c r="S38" s="67">
        <f>'3_SegmentedRadial'!$L$5</f>
        <v>130</v>
      </c>
      <c r="T38" s="67">
        <f>'4_GradientRing'!$L$5</f>
        <v>158</v>
      </c>
      <c r="U38" s="67">
        <f>'5_SegmentedRing'!$L$5</f>
        <v>136</v>
      </c>
      <c r="V38" s="65">
        <v>205</v>
      </c>
      <c r="X38" s="70" t="s">
        <v>103</v>
      </c>
      <c r="Y38" s="58">
        <f>('3_SegmentedRadial'!$J$5+'3_SegmentedRadial'!$K$5)/('3_SegmentedRadial'!$J$5+'3_SegmentedRadial'!$K$5+'3_SegmentedRadial'!$J$7+'3_SegmentedRadial'!$K$7)</f>
        <v>0.27500000000000002</v>
      </c>
      <c r="Z38" s="58">
        <f>('3_SegmentedRadial'!$J$5+'3_SegmentedRadial'!$K$5)/('3_SegmentedRadial'!$J$5+'3_SegmentedRadial'!$K$5+'3_SegmentedRadial'!$J$8+'3_SegmentedRadial'!$K$8)</f>
        <v>0.31428571428571428</v>
      </c>
      <c r="AA38" s="58">
        <f>('3_SegmentedRadial'!$J$5+'3_SegmentedRadial'!$K$5+'3_SegmentedRadial'!N5)/('3_SegmentedRadial'!$J$5+'3_SegmentedRadial'!$K$5+'3_SegmentedRadial'!N5+'3_SegmentedRadial'!$J$7+'3_SegmentedRadial'!$K$7+'3_SegmentedRadial'!N7)</f>
        <v>0.64640883977900554</v>
      </c>
      <c r="AB38" s="58">
        <f>('3_SegmentedRadial'!$J$5+'3_SegmentedRadial'!$K$5+'3_SegmentedRadial'!N5)/('3_SegmentedRadial'!$J$5+'3_SegmentedRadial'!$K$5+'3_SegmentedRadial'!N5+'3_SegmentedRadial'!$J$8+'3_SegmentedRadial'!$K$8+'3_SegmentedRadial'!N8)</f>
        <v>0.81932773109243695</v>
      </c>
    </row>
    <row r="39" spans="15:28" x14ac:dyDescent="0.25">
      <c r="O39" s="65" t="s">
        <v>96</v>
      </c>
      <c r="P39" s="68">
        <f>'0_Foreground'!$M$5</f>
        <v>552</v>
      </c>
      <c r="Q39" s="68">
        <f>'1_ColouredJoint'!$M$5</f>
        <v>567</v>
      </c>
      <c r="R39" s="67">
        <f>'2_GradientRadial'!$M$5</f>
        <v>570</v>
      </c>
      <c r="S39" s="67">
        <f>'3_SegmentedRadial'!$M$5</f>
        <v>567</v>
      </c>
      <c r="T39" s="67">
        <f>'4_GradientRing'!$M$5</f>
        <v>561</v>
      </c>
      <c r="U39" s="67">
        <f>'5_SegmentedRing'!$M$5</f>
        <v>507</v>
      </c>
      <c r="V39" s="65">
        <v>577</v>
      </c>
      <c r="X39" s="70" t="s">
        <v>104</v>
      </c>
      <c r="Y39" s="58">
        <f>('4_GradientRing'!$J$5+'4_GradientRing'!$K$5)/('4_GradientRing'!$J$5+'4_GradientRing'!$K$5+'4_GradientRing'!$J$7+'4_GradientRing'!$K$7)</f>
        <v>0.57499999999999996</v>
      </c>
      <c r="Z39" s="58">
        <f>('4_GradientRing'!$J$5+'4_GradientRing'!$K$5)/('4_GradientRing'!$J$5+'4_GradientRing'!$K$5+'4_GradientRing'!$J$8+'4_GradientRing'!$K$8)</f>
        <v>0.20783132530120482</v>
      </c>
      <c r="AA39" s="58">
        <f>('4_GradientRing'!$J$5+'4_GradientRing'!$K$5+'4_GradientRing'!N5)/('4_GradientRing'!$J$5+'4_GradientRing'!$K$5+'4_GradientRing'!N5+'4_GradientRing'!$J$7+'4_GradientRing'!$K$7+'4_GradientRing'!N7)</f>
        <v>0.5524861878453039</v>
      </c>
      <c r="AB39" s="58">
        <f>('4_GradientRing'!$J$5+'4_GradientRing'!$K$5+'4_GradientRing'!N5)/('4_GradientRing'!$J$5+'4_GradientRing'!$K$5+'4_GradientRing'!N5+'4_GradientRing'!$J$8+'4_GradientRing'!$K$8+'4_GradientRing'!N8)</f>
        <v>0.62814070351758799</v>
      </c>
    </row>
    <row r="40" spans="15:28" x14ac:dyDescent="0.25">
      <c r="O40" s="65" t="s">
        <v>97</v>
      </c>
      <c r="P40" s="68">
        <f>'0_Foreground'!$O$5</f>
        <v>595</v>
      </c>
      <c r="Q40" s="68">
        <f>'1_ColouredJoint'!$O$5</f>
        <v>623</v>
      </c>
      <c r="R40" s="67">
        <f>'2_GradientRadial'!$O$5</f>
        <v>621</v>
      </c>
      <c r="S40" s="67">
        <f>'3_SegmentedRadial'!$O$5</f>
        <v>631</v>
      </c>
      <c r="T40" s="67">
        <f>'4_GradientRing'!$O$5</f>
        <v>614</v>
      </c>
      <c r="U40" s="67">
        <f>'5_SegmentedRing'!$O$5</f>
        <v>616</v>
      </c>
      <c r="V40" s="65">
        <v>657</v>
      </c>
      <c r="X40" s="70" t="s">
        <v>105</v>
      </c>
      <c r="Y40" s="58">
        <f>('5_SegmentedRing'!$J$5+'5_SegmentedRing'!$K$5)/('5_SegmentedRing'!$J$5+'5_SegmentedRing'!$K$5+'5_SegmentedRing'!$J$7+'5_SegmentedRing'!$K$7)</f>
        <v>0.41666666666666669</v>
      </c>
      <c r="Z40" s="58">
        <f>('5_SegmentedRing'!$J$5+'5_SegmentedRing'!$K$5)/('5_SegmentedRing'!$J$5+'5_SegmentedRing'!$K$5+'5_SegmentedRing'!$J$8+'5_SegmentedRing'!$K$8)</f>
        <v>0.25</v>
      </c>
      <c r="AA40" s="58">
        <f>('5_SegmentedRing'!$J$5+'5_SegmentedRing'!$K$5+'5_SegmentedRing'!N5)/('5_SegmentedRing'!$J$5+'5_SegmentedRing'!$K$5+'5_SegmentedRing'!N5+'5_SegmentedRing'!$J$7+'5_SegmentedRing'!$K$7+'5_SegmentedRing'!N7)</f>
        <v>0.61215469613259665</v>
      </c>
      <c r="AB40" s="58">
        <f>('5_SegmentedRing'!$J$5+'5_SegmentedRing'!$K$5+'5_SegmentedRing'!N5)/('5_SegmentedRing'!$J$5+'5_SegmentedRing'!$K$5+'5_SegmentedRing'!N5+'5_SegmentedRing'!$J$8+'5_SegmentedRing'!$K$8+'5_SegmentedRing'!N8)</f>
        <v>0.72798948751642578</v>
      </c>
    </row>
    <row r="41" spans="15:28" x14ac:dyDescent="0.25">
      <c r="O41" s="65" t="s">
        <v>98</v>
      </c>
      <c r="P41" s="68">
        <f>'0_Foreground'!$N$5</f>
        <v>409</v>
      </c>
      <c r="Q41" s="68">
        <f>'1_ColouredJoint'!$N$5</f>
        <v>463</v>
      </c>
      <c r="R41" s="67">
        <f>'2_GradientRadial'!$N$5</f>
        <v>507</v>
      </c>
      <c r="S41" s="67">
        <f>'3_SegmentedRadial'!$N$5</f>
        <v>552</v>
      </c>
      <c r="T41" s="67">
        <f>'4_GradientRing'!$N$5</f>
        <v>431</v>
      </c>
      <c r="U41" s="67">
        <f>'5_SegmentedRing'!$N$5</f>
        <v>504</v>
      </c>
      <c r="V41" s="65">
        <v>785</v>
      </c>
    </row>
    <row r="42" spans="15:28" x14ac:dyDescent="0.25">
      <c r="X42" s="77" t="s">
        <v>107</v>
      </c>
      <c r="Y42" s="77"/>
      <c r="Z42" s="77"/>
      <c r="AA42" s="78" t="s">
        <v>106</v>
      </c>
      <c r="AB42" s="78"/>
    </row>
    <row r="43" spans="15:28" x14ac:dyDescent="0.25">
      <c r="O43" t="s">
        <v>114</v>
      </c>
      <c r="X43" s="70"/>
      <c r="Y43" s="69" t="s">
        <v>15</v>
      </c>
      <c r="Z43" s="69" t="s">
        <v>14</v>
      </c>
      <c r="AA43" s="3" t="s">
        <v>15</v>
      </c>
      <c r="AB43" s="3" t="s">
        <v>14</v>
      </c>
    </row>
    <row r="44" spans="15:28" x14ac:dyDescent="0.25">
      <c r="O44" t="s">
        <v>115</v>
      </c>
      <c r="X44" s="70" t="s">
        <v>102</v>
      </c>
      <c r="Y44" s="58">
        <f>('2_GradientRadial'!M5+'2_GradientRadial'!O5)/('2_GradientRadial'!M5+'2_GradientRadial'!O5+'2_GradientRadial'!M7+'2_GradientRadial'!O7)</f>
        <v>0.96515397082658028</v>
      </c>
      <c r="Z44" s="58">
        <f>('2_GradientRadial'!M5+'2_GradientRadial'!O5)/('2_GradientRadial'!M5+'2_GradientRadial'!O5+'2_GradientRadial'!M8+'2_GradientRadial'!O8)</f>
        <v>0.79031187790311874</v>
      </c>
      <c r="AA44" s="58">
        <f>('2_GradientRadial'!M5+'2_GradientRadial'!O5+'2_GradientRadial'!N5)/('2_GradientRadial'!M5+'2_GradientRadial'!O5+'2_GradientRadial'!N5+'2_GradientRadial'!M7+'2_GradientRadial'!O7+'2_GradientRadial'!N7)</f>
        <v>0.84101040118870729</v>
      </c>
      <c r="AB44" s="58">
        <f>('2_GradientRadial'!M5+'2_GradientRadial'!O5+'2_GradientRadial'!N5)/('2_GradientRadial'!M5+'2_GradientRadial'!O5+'2_GradientRadial'!N5+'2_GradientRadial'!M8+'2_GradientRadial'!O8+'2_GradientRadial'!N8)</f>
        <v>0.82748538011695905</v>
      </c>
    </row>
    <row r="45" spans="15:28" x14ac:dyDescent="0.25">
      <c r="O45" t="s">
        <v>116</v>
      </c>
      <c r="X45" s="70" t="s">
        <v>103</v>
      </c>
      <c r="Y45" s="58">
        <f>('3_SegmentedRadial'!M5+'3_SegmentedRadial'!O5)/('3_SegmentedRadial'!M5+'3_SegmentedRadial'!O5+'3_SegmentedRadial'!M7+'3_SegmentedRadial'!O7)</f>
        <v>0.97082658022690438</v>
      </c>
      <c r="Z45" s="58">
        <f>('3_SegmentedRadial'!M5+'3_SegmentedRadial'!O5)/('3_SegmentedRadial'!M5+'3_SegmentedRadial'!O5+'3_SegmentedRadial'!M8+'3_SegmentedRadial'!O8)</f>
        <v>0.79866666666666664</v>
      </c>
      <c r="AA45" s="58">
        <f>('3_SegmentedRadial'!M5+'3_SegmentedRadial'!O5+'3_SegmentedRadial'!N5)/('3_SegmentedRadial'!M5+'3_SegmentedRadial'!O5+'3_SegmentedRadial'!N5+'3_SegmentedRadial'!M7+'3_SegmentedRadial'!O7+'3_SegmentedRadial'!N7)</f>
        <v>0.86676572560673604</v>
      </c>
      <c r="AB45" s="58">
        <f>('3_SegmentedRadial'!M5+'3_SegmentedRadial'!O5+'3_SegmentedRadial'!N5)/('3_SegmentedRadial'!M5+'3_SegmentedRadial'!O5+'3_SegmentedRadial'!N5+'3_SegmentedRadial'!M8+'3_SegmentedRadial'!O8+'3_SegmentedRadial'!N8)</f>
        <v>0.8297771455666193</v>
      </c>
    </row>
    <row r="46" spans="15:28" x14ac:dyDescent="0.25">
      <c r="O46" t="s">
        <v>117</v>
      </c>
      <c r="X46" s="70" t="s">
        <v>104</v>
      </c>
      <c r="Y46" s="58">
        <f>('4_GradientRing'!M5+'4_GradientRing'!O5)/('4_GradientRing'!M5+'4_GradientRing'!O5+'4_GradientRing'!M7+'4_GradientRing'!O7)</f>
        <v>0.95218800648298219</v>
      </c>
      <c r="Z46" s="58">
        <f>('4_GradientRing'!M5+'4_GradientRing'!O5)/('4_GradientRing'!M5+'4_GradientRing'!O5+'4_GradientRing'!M8+'4_GradientRing'!O8)</f>
        <v>0.8459323254139669</v>
      </c>
      <c r="AA46" s="58">
        <f>('4_GradientRing'!M5+'4_GradientRing'!O5+'4_GradientRing'!N5)/('4_GradientRing'!M5+'4_GradientRing'!O5+'4_GradientRing'!N5+'4_GradientRing'!M7+'4_GradientRing'!O7+'4_GradientRing'!N7)</f>
        <v>0.79544328875681025</v>
      </c>
      <c r="AB46" s="58">
        <f>('4_GradientRing'!M5+'4_GradientRing'!O5+'4_GradientRing'!N5)/('4_GradientRing'!M5+'4_GradientRing'!O5+'4_GradientRing'!N5+'4_GradientRing'!M8+'4_GradientRing'!O8+'4_GradientRing'!N8)</f>
        <v>0.86670264436049649</v>
      </c>
    </row>
    <row r="47" spans="15:28" x14ac:dyDescent="0.25">
      <c r="X47" s="70" t="s">
        <v>105</v>
      </c>
      <c r="Y47" s="58">
        <f>('5_SegmentedRing'!M5+'5_SegmentedRing'!O5)/('5_SegmentedRing'!M5+'5_SegmentedRing'!O5+'5_SegmentedRing'!M7+'5_SegmentedRing'!O7)</f>
        <v>0.91004862236628847</v>
      </c>
      <c r="Z47" s="58">
        <f>('5_SegmentedRing'!M5+'5_SegmentedRing'!O5)/('5_SegmentedRing'!M5+'5_SegmentedRing'!O5+'5_SegmentedRing'!M8+'5_SegmentedRing'!O8)</f>
        <v>0.77662517289073307</v>
      </c>
      <c r="AA47" s="58">
        <f>('5_SegmentedRing'!M5+'5_SegmentedRing'!O5+'5_SegmentedRing'!N5)/('5_SegmentedRing'!M5+'5_SegmentedRing'!O5+'5_SegmentedRing'!N5+'5_SegmentedRing'!M7+'5_SegmentedRing'!O7+'5_SegmentedRing'!N7)</f>
        <v>0.80584447746409116</v>
      </c>
      <c r="AB47" s="58">
        <f>('5_SegmentedRing'!M5+'5_SegmentedRing'!O5+'5_SegmentedRing'!N5)/('5_SegmentedRing'!M5+'5_SegmentedRing'!O5+'5_SegmentedRing'!N5+'5_SegmentedRing'!M8+'5_SegmentedRing'!O8+'5_SegmentedRing'!N8)</f>
        <v>0.81066268061783753</v>
      </c>
    </row>
    <row r="70" spans="17:17" x14ac:dyDescent="0.25">
      <c r="Q70" t="s">
        <v>120</v>
      </c>
    </row>
    <row r="87" spans="9:16" x14ac:dyDescent="0.25">
      <c r="I87" s="62" t="s">
        <v>84</v>
      </c>
      <c r="J87" s="61" t="s">
        <v>77</v>
      </c>
      <c r="K87" s="61" t="s">
        <v>78</v>
      </c>
      <c r="L87" s="61" t="s">
        <v>79</v>
      </c>
      <c r="M87" s="61" t="s">
        <v>80</v>
      </c>
      <c r="N87" s="61" t="s">
        <v>81</v>
      </c>
      <c r="O87" s="61" t="s">
        <v>82</v>
      </c>
    </row>
    <row r="88" spans="9:16" x14ac:dyDescent="0.25">
      <c r="I88" s="61" t="s">
        <v>24</v>
      </c>
      <c r="J88" s="60">
        <f>'0_Foreground'!D16</f>
        <v>0.49000414006048038</v>
      </c>
      <c r="K88" s="60">
        <f>'1_ColouredJoint'!D16</f>
        <v>0.59390738352787797</v>
      </c>
      <c r="L88" s="60">
        <f>'2_GradientRadial'!D16</f>
        <v>0.65678995659982509</v>
      </c>
      <c r="M88" s="60">
        <f>'3_SegmentedRadial'!D16</f>
        <v>0.63042524161051738</v>
      </c>
      <c r="N88" s="60">
        <f>'4_GradientRing'!D16</f>
        <v>0.67344647453071005</v>
      </c>
      <c r="O88" s="60">
        <f>'5_SegmentedRing'!D16</f>
        <v>0.65488048758420836</v>
      </c>
      <c r="P88" s="60"/>
    </row>
    <row r="89" spans="9:16" x14ac:dyDescent="0.25">
      <c r="I89" s="61" t="s">
        <v>25</v>
      </c>
      <c r="J89" s="73">
        <f>'0_Foreground'!D17</f>
        <v>0.68498132306684301</v>
      </c>
      <c r="K89" s="73">
        <f>'1_ColouredJoint'!D17</f>
        <v>0.74577007217815328</v>
      </c>
      <c r="L89" s="73">
        <f>'2_GradientRadial'!D17</f>
        <v>0.80168094238006338</v>
      </c>
      <c r="M89" s="73">
        <f>'3_SegmentedRadial'!D17</f>
        <v>0.80863581495375181</v>
      </c>
      <c r="N89" s="73">
        <f>'4_GradientRing'!D17</f>
        <v>0.79479290975650996</v>
      </c>
      <c r="O89" s="73">
        <f>'5_SegmentedRing'!D17</f>
        <v>0.7786161783424097</v>
      </c>
    </row>
    <row r="91" spans="9:16" x14ac:dyDescent="0.25">
      <c r="I91" s="62" t="s">
        <v>22</v>
      </c>
      <c r="J91" s="61" t="s">
        <v>77</v>
      </c>
      <c r="K91" s="61" t="s">
        <v>78</v>
      </c>
      <c r="L91" s="61" t="s">
        <v>79</v>
      </c>
      <c r="M91" s="61" t="s">
        <v>80</v>
      </c>
      <c r="N91" s="61" t="s">
        <v>81</v>
      </c>
      <c r="O91" s="61" t="s">
        <v>82</v>
      </c>
    </row>
    <row r="92" spans="9:16" x14ac:dyDescent="0.25">
      <c r="I92" s="61" t="s">
        <v>24</v>
      </c>
      <c r="J92" s="60">
        <f>'0_Foreground'!B16</f>
        <v>0.55575603171033483</v>
      </c>
      <c r="K92" s="60">
        <f>'1_ColouredJoint'!B16</f>
        <v>0.65607367066196265</v>
      </c>
      <c r="L92" s="60">
        <f>'2_GradientRadial'!B16</f>
        <v>0.69252919160338067</v>
      </c>
      <c r="M92" s="60">
        <f>'3_SegmentedRadial'!B16</f>
        <v>0.67122585611745256</v>
      </c>
      <c r="N92" s="60">
        <f>'4_GradientRing'!B16</f>
        <v>0.68422991716100778</v>
      </c>
      <c r="O92" s="60">
        <f>'5_SegmentedRing'!B16</f>
        <v>0.67946160450713844</v>
      </c>
    </row>
    <row r="93" spans="9:16" x14ac:dyDescent="0.25">
      <c r="I93" s="61" t="s">
        <v>25</v>
      </c>
      <c r="J93" s="60">
        <f>'0_Foreground'!B17</f>
        <v>0.72500487006923087</v>
      </c>
      <c r="K93" s="60">
        <f>'1_ColouredJoint'!B17</f>
        <v>0.79306103091286562</v>
      </c>
      <c r="L93" s="60">
        <f>'2_GradientRadial'!B17</f>
        <v>0.83014790031263952</v>
      </c>
      <c r="M93" s="60">
        <f>'3_SegmentedRadial'!B17</f>
        <v>0.82655008464869306</v>
      </c>
      <c r="N93" s="60">
        <f>'4_GradientRing'!B17</f>
        <v>0.85469304410519586</v>
      </c>
      <c r="O93" s="60">
        <f>'5_SegmentedRing'!B17</f>
        <v>0.81336079149420193</v>
      </c>
    </row>
    <row r="95" spans="9:16" x14ac:dyDescent="0.25">
      <c r="I95" s="62" t="s">
        <v>85</v>
      </c>
      <c r="J95" s="61" t="s">
        <v>77</v>
      </c>
      <c r="K95" s="61" t="s">
        <v>78</v>
      </c>
      <c r="L95" s="61" t="s">
        <v>79</v>
      </c>
      <c r="M95" s="61" t="s">
        <v>80</v>
      </c>
      <c r="N95" s="61" t="s">
        <v>81</v>
      </c>
      <c r="O95" s="61" t="s">
        <v>82</v>
      </c>
    </row>
    <row r="96" spans="9:16" x14ac:dyDescent="0.25">
      <c r="I96" s="61" t="s">
        <v>24</v>
      </c>
      <c r="J96" s="60">
        <f>'0_Foreground'!C16</f>
        <v>0.4861309560212827</v>
      </c>
      <c r="K96" s="60">
        <f>'1_ColouredJoint'!C16</f>
        <v>0.59190476081530174</v>
      </c>
      <c r="L96" s="60">
        <f>'2_GradientRadial'!C16</f>
        <v>0.65174198849345766</v>
      </c>
      <c r="M96" s="60">
        <f>'3_SegmentedRadial'!C16</f>
        <v>0.62049217935445899</v>
      </c>
      <c r="N96" s="60">
        <f>'4_GradientRing'!C16</f>
        <v>0.73623582832479351</v>
      </c>
      <c r="O96" s="60">
        <f>'5_SegmentedRing'!C16</f>
        <v>0.66313010721262333</v>
      </c>
    </row>
    <row r="97" spans="9:15" x14ac:dyDescent="0.25">
      <c r="I97" s="61" t="s">
        <v>25</v>
      </c>
      <c r="J97" s="60">
        <f>'0_Foreground'!C17</f>
        <v>0.70477815699658708</v>
      </c>
      <c r="K97" s="60">
        <f>'1_ColouredJoint'!C17</f>
        <v>0.75767918088737196</v>
      </c>
      <c r="L97" s="60">
        <f>'2_GradientRadial'!C17</f>
        <v>0.80460750853242324</v>
      </c>
      <c r="M97" s="60">
        <f>'3_SegmentedRadial'!C17</f>
        <v>0.81612627986348119</v>
      </c>
      <c r="N97" s="60">
        <f>'4_GradientRing'!C17</f>
        <v>0.78199658703071673</v>
      </c>
      <c r="O97" s="60">
        <f>'5_SegmentedRing'!C17</f>
        <v>0.77346416382252559</v>
      </c>
    </row>
    <row r="119" spans="9:15" x14ac:dyDescent="0.25">
      <c r="I119" s="71" t="s">
        <v>85</v>
      </c>
      <c r="J119" s="3" t="s">
        <v>3</v>
      </c>
      <c r="K119" s="3" t="s">
        <v>4</v>
      </c>
      <c r="L119" s="3" t="s">
        <v>5</v>
      </c>
      <c r="M119" s="3" t="s">
        <v>6</v>
      </c>
      <c r="N119" s="3" t="s">
        <v>7</v>
      </c>
      <c r="O119" s="3" t="s">
        <v>8</v>
      </c>
    </row>
    <row r="120" spans="9:15" x14ac:dyDescent="0.25">
      <c r="I120" s="3" t="s">
        <v>77</v>
      </c>
      <c r="J120" s="60">
        <f>'0_Foreground'!J10</f>
        <v>7.2289156626506021E-2</v>
      </c>
      <c r="K120" s="60">
        <f>'0_Foreground'!K10</f>
        <v>2.7027027027027029E-2</v>
      </c>
      <c r="L120" s="60">
        <f>'0_Foreground'!L10</f>
        <v>0.43414634146341463</v>
      </c>
      <c r="M120" s="60">
        <f>'0_Foreground'!M10</f>
        <v>0.95667244367417681</v>
      </c>
      <c r="N120" s="60">
        <f>'0_Foreground'!N10</f>
        <v>0.52101910828025477</v>
      </c>
      <c r="O120" s="60">
        <f>'0_Foreground'!O10</f>
        <v>0.9056316590563166</v>
      </c>
    </row>
    <row r="121" spans="9:15" x14ac:dyDescent="0.25">
      <c r="I121" s="3" t="s">
        <v>81</v>
      </c>
      <c r="J121" s="60">
        <f>'4_GradientRing'!J10</f>
        <v>0.54216867469879515</v>
      </c>
      <c r="K121" s="60">
        <f>'4_GradientRing'!K10</f>
        <v>0.64864864864864868</v>
      </c>
      <c r="L121" s="60">
        <f>'4_GradientRing'!L10</f>
        <v>0.77073170731707319</v>
      </c>
      <c r="M121" s="60">
        <f>'4_GradientRing'!M10</f>
        <v>0.97227036395147315</v>
      </c>
      <c r="N121" s="60">
        <f>'4_GradientRing'!N10</f>
        <v>0.54904458598726114</v>
      </c>
      <c r="O121" s="60">
        <f>'4_GradientRing'!O10</f>
        <v>0.93455098934550984</v>
      </c>
    </row>
  </sheetData>
  <mergeCells count="6">
    <mergeCell ref="O34:V34"/>
    <mergeCell ref="X34:Y34"/>
    <mergeCell ref="X35:Z35"/>
    <mergeCell ref="X42:Z42"/>
    <mergeCell ref="AA42:AB42"/>
    <mergeCell ref="AA35:AB35"/>
  </mergeCells>
  <conditionalFormatting sqref="R36:U41">
    <cfRule type="expression" dxfId="1" priority="1">
      <formula>R36=MIN($R36:$U36)</formula>
    </cfRule>
    <cfRule type="expression" dxfId="0" priority="2">
      <formula>R36=MAX($R36:$U36)</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EE5CC-2FFF-4858-95A2-4D16C289EEE6}">
  <dimension ref="A1:Y46"/>
  <sheetViews>
    <sheetView workbookViewId="0"/>
  </sheetViews>
  <sheetFormatPr defaultRowHeight="15" x14ac:dyDescent="0.25"/>
  <cols>
    <col min="1" max="1" width="9" customWidth="1"/>
    <col min="8" max="8" width="8.85546875" customWidth="1"/>
    <col min="9" max="9" width="14.85546875" customWidth="1"/>
  </cols>
  <sheetData>
    <row r="1" spans="1:25" x14ac:dyDescent="0.25">
      <c r="A1" s="26" t="s">
        <v>26</v>
      </c>
      <c r="B1" s="1"/>
      <c r="C1" s="1"/>
      <c r="D1" s="1"/>
      <c r="E1" s="1"/>
      <c r="F1" s="1"/>
      <c r="G1" s="1"/>
      <c r="H1" s="1"/>
      <c r="I1" s="1"/>
      <c r="J1" s="1"/>
      <c r="K1" s="1"/>
      <c r="L1" s="1"/>
      <c r="M1" s="1"/>
      <c r="N1" s="1"/>
      <c r="O1" s="1"/>
      <c r="P1" s="1"/>
      <c r="Q1" s="59" t="str" cm="1">
        <f t="array" ref="Q1:R1">'Graphs-TrainValid'!L37:M37</f>
        <v>Baseline</v>
      </c>
      <c r="R1">
        <v>0</v>
      </c>
    </row>
    <row r="2" spans="1:25" x14ac:dyDescent="0.25">
      <c r="A2" s="2" t="s">
        <v>0</v>
      </c>
      <c r="B2" s="4">
        <v>0.95750000000000002</v>
      </c>
      <c r="C2" s="3"/>
      <c r="D2" s="3"/>
      <c r="E2" s="13"/>
      <c r="F2" s="3"/>
      <c r="G2" s="3"/>
      <c r="H2" s="3"/>
      <c r="I2" s="3"/>
      <c r="J2" s="3"/>
      <c r="K2" s="3"/>
      <c r="L2" s="3"/>
      <c r="M2" s="3"/>
      <c r="N2" s="3"/>
      <c r="O2" s="3"/>
      <c r="P2" s="3"/>
      <c r="Q2" s="3"/>
      <c r="Y2" s="47" t="s">
        <v>45</v>
      </c>
    </row>
    <row r="3" spans="1:25" x14ac:dyDescent="0.25">
      <c r="A3" s="2" t="s">
        <v>11</v>
      </c>
      <c r="B3" s="21">
        <f>SUM(J5:O5)/E15</f>
        <v>0.70477815699658708</v>
      </c>
      <c r="C3" s="3"/>
      <c r="D3" s="3"/>
      <c r="E3" s="13"/>
      <c r="F3" s="3"/>
      <c r="G3" s="3"/>
      <c r="H3" s="3"/>
      <c r="I3" s="28" t="s">
        <v>1</v>
      </c>
      <c r="J3" s="3"/>
      <c r="K3" s="3"/>
      <c r="L3" s="3"/>
      <c r="M3" s="3"/>
      <c r="N3" s="3"/>
      <c r="O3" s="3"/>
      <c r="P3" s="3"/>
      <c r="Q3" s="3"/>
      <c r="Y3" s="47" t="s">
        <v>46</v>
      </c>
    </row>
    <row r="4" spans="1:25" ht="14.45" customHeight="1" x14ac:dyDescent="0.25">
      <c r="A4" s="3"/>
      <c r="B4" s="3"/>
      <c r="C4" s="3"/>
      <c r="D4" s="3"/>
      <c r="E4" s="13"/>
      <c r="F4" s="3"/>
      <c r="G4" s="3"/>
      <c r="H4" s="3"/>
      <c r="I4" s="6" t="s">
        <v>10</v>
      </c>
      <c r="J4" s="41" t="s">
        <v>3</v>
      </c>
      <c r="K4" s="6" t="s">
        <v>4</v>
      </c>
      <c r="L4" s="6" t="s">
        <v>5</v>
      </c>
      <c r="M4" s="7" t="s">
        <v>6</v>
      </c>
      <c r="N4" s="6" t="s">
        <v>7</v>
      </c>
      <c r="O4" s="6" t="s">
        <v>8</v>
      </c>
      <c r="P4" s="3"/>
      <c r="Q4" s="3"/>
      <c r="Y4" s="47" t="s">
        <v>47</v>
      </c>
    </row>
    <row r="5" spans="1:25" x14ac:dyDescent="0.25">
      <c r="A5" s="3"/>
      <c r="B5" s="4"/>
      <c r="C5" s="3"/>
      <c r="D5" s="3"/>
      <c r="E5" s="4"/>
      <c r="F5" s="3"/>
      <c r="G5" s="3"/>
      <c r="H5" s="3"/>
      <c r="I5" s="6" t="s">
        <v>12</v>
      </c>
      <c r="J5" s="42">
        <f>C28</f>
        <v>6</v>
      </c>
      <c r="K5" s="9">
        <f>D30</f>
        <v>1</v>
      </c>
      <c r="L5" s="9">
        <f>E32</f>
        <v>89</v>
      </c>
      <c r="M5" s="9">
        <f>F34</f>
        <v>552</v>
      </c>
      <c r="N5" s="9">
        <f>G36</f>
        <v>409</v>
      </c>
      <c r="O5" s="9">
        <f>H38</f>
        <v>595</v>
      </c>
      <c r="P5" s="12"/>
      <c r="Q5" s="3"/>
      <c r="Y5" s="48" t="s">
        <v>48</v>
      </c>
    </row>
    <row r="6" spans="1:25" x14ac:dyDescent="0.25">
      <c r="A6" s="2"/>
      <c r="B6" s="2" t="s">
        <v>14</v>
      </c>
      <c r="C6" s="2" t="s">
        <v>15</v>
      </c>
      <c r="D6" s="2" t="s">
        <v>16</v>
      </c>
      <c r="E6" s="2" t="s">
        <v>17</v>
      </c>
      <c r="F6" s="3"/>
      <c r="G6" s="3"/>
      <c r="H6" s="3"/>
      <c r="I6" s="2" t="s">
        <v>13</v>
      </c>
      <c r="J6" s="43">
        <f t="shared" ref="J6:O6" si="0">SUM($C$28:$H$38)-J5-J7-J8</f>
        <v>2202</v>
      </c>
      <c r="K6" s="12">
        <f t="shared" si="0"/>
        <v>2290</v>
      </c>
      <c r="L6" s="12">
        <f t="shared" si="0"/>
        <v>2139</v>
      </c>
      <c r="M6" s="12">
        <f t="shared" si="0"/>
        <v>1525</v>
      </c>
      <c r="N6" s="12">
        <f t="shared" si="0"/>
        <v>1463</v>
      </c>
      <c r="O6" s="12">
        <f t="shared" si="0"/>
        <v>1409</v>
      </c>
      <c r="P6" s="12"/>
      <c r="Q6" s="3"/>
      <c r="Y6" s="47" t="s">
        <v>49</v>
      </c>
    </row>
    <row r="7" spans="1:25" x14ac:dyDescent="0.25">
      <c r="A7" s="2"/>
      <c r="B7" s="3"/>
      <c r="C7" s="3"/>
      <c r="D7" s="3"/>
      <c r="E7" s="3"/>
      <c r="F7" s="3"/>
      <c r="G7" s="3"/>
      <c r="H7" s="3"/>
      <c r="I7" s="2" t="s">
        <v>18</v>
      </c>
      <c r="J7" s="43">
        <f>SUM(C28:H28)-J5</f>
        <v>77</v>
      </c>
      <c r="K7" s="12">
        <f>SUM(C30:H30)-K5</f>
        <v>36</v>
      </c>
      <c r="L7" s="12">
        <f>SUM(C32:H32)-L5</f>
        <v>116</v>
      </c>
      <c r="M7" s="12">
        <f>SUM(C34:H34)-M5</f>
        <v>25</v>
      </c>
      <c r="N7" s="12">
        <f>SUM(C36:H36)-N5</f>
        <v>376</v>
      </c>
      <c r="O7" s="12">
        <f>SUM(C38:H38)-O5</f>
        <v>62</v>
      </c>
      <c r="P7" s="12"/>
      <c r="Q7" s="3"/>
      <c r="Y7" s="47" t="s">
        <v>50</v>
      </c>
    </row>
    <row r="8" spans="1:25" ht="15.75" thickBot="1" x14ac:dyDescent="0.3">
      <c r="A8" s="2" t="s">
        <v>3</v>
      </c>
      <c r="B8" s="13">
        <f>J12</f>
        <v>9.2307692307692313E-2</v>
      </c>
      <c r="C8" s="13">
        <f>J10</f>
        <v>7.2289156626506021E-2</v>
      </c>
      <c r="D8" s="13">
        <f t="shared" ref="D8:D13" si="1">2*((B8*C8)/(B8+C8))</f>
        <v>8.1081081081081086E-2</v>
      </c>
      <c r="E8" s="12">
        <f>I28</f>
        <v>83</v>
      </c>
      <c r="F8" s="3"/>
      <c r="G8" s="3"/>
      <c r="H8" s="3"/>
      <c r="I8" s="2" t="s">
        <v>19</v>
      </c>
      <c r="J8" s="43">
        <f t="shared" ref="J8:O8" si="2">SUM(C28:C38)-J5</f>
        <v>59</v>
      </c>
      <c r="K8" s="12">
        <f t="shared" si="2"/>
        <v>17</v>
      </c>
      <c r="L8" s="12">
        <f t="shared" si="2"/>
        <v>0</v>
      </c>
      <c r="M8" s="12">
        <f t="shared" si="2"/>
        <v>242</v>
      </c>
      <c r="N8" s="12">
        <f t="shared" si="2"/>
        <v>96</v>
      </c>
      <c r="O8" s="12">
        <f t="shared" si="2"/>
        <v>278</v>
      </c>
      <c r="P8" s="12"/>
      <c r="Q8" s="3"/>
      <c r="Y8" s="47" t="s">
        <v>51</v>
      </c>
    </row>
    <row r="9" spans="1:25" ht="15.75" thickBot="1" x14ac:dyDescent="0.3">
      <c r="A9" s="2" t="s">
        <v>4</v>
      </c>
      <c r="B9" s="13">
        <f>K12</f>
        <v>5.5555555555555552E-2</v>
      </c>
      <c r="C9" s="13">
        <f>K10</f>
        <v>2.7027027027027029E-2</v>
      </c>
      <c r="D9" s="13">
        <f t="shared" si="1"/>
        <v>3.6363636363636362E-2</v>
      </c>
      <c r="E9" s="12">
        <f>I30</f>
        <v>37</v>
      </c>
      <c r="F9" s="3"/>
      <c r="G9" s="3"/>
      <c r="H9" s="3"/>
      <c r="I9" s="35" t="s">
        <v>20</v>
      </c>
      <c r="J9" s="44">
        <f t="shared" ref="J9:O9" si="3">(J5+J6)/(SUM(J5:J8))</f>
        <v>0.94197952218430037</v>
      </c>
      <c r="K9" s="36">
        <f t="shared" si="3"/>
        <v>0.97738907849829348</v>
      </c>
      <c r="L9" s="36">
        <f t="shared" si="3"/>
        <v>0.95051194539249151</v>
      </c>
      <c r="M9" s="36">
        <f t="shared" si="3"/>
        <v>0.88609215017064846</v>
      </c>
      <c r="N9" s="36">
        <f t="shared" si="3"/>
        <v>0.79863481228668942</v>
      </c>
      <c r="O9" s="40">
        <f t="shared" si="3"/>
        <v>0.8549488054607508</v>
      </c>
      <c r="P9" s="39"/>
      <c r="Q9" s="3"/>
    </row>
    <row r="10" spans="1:25" x14ac:dyDescent="0.25">
      <c r="A10" s="2" t="s">
        <v>5</v>
      </c>
      <c r="B10" s="13">
        <f>L12</f>
        <v>1</v>
      </c>
      <c r="C10" s="13">
        <f>L10</f>
        <v>0.43414634146341463</v>
      </c>
      <c r="D10" s="13">
        <f t="shared" si="1"/>
        <v>0.60544217687074831</v>
      </c>
      <c r="E10" s="12">
        <f>I32</f>
        <v>205</v>
      </c>
      <c r="F10" s="3"/>
      <c r="G10" s="3"/>
      <c r="H10" s="29" t="s">
        <v>30</v>
      </c>
      <c r="I10" s="15" t="s">
        <v>29</v>
      </c>
      <c r="J10" s="45">
        <f t="shared" ref="J10:O11" si="4">J5/(J5+J7)</f>
        <v>7.2289156626506021E-2</v>
      </c>
      <c r="K10" s="16">
        <f t="shared" si="4"/>
        <v>2.7027027027027029E-2</v>
      </c>
      <c r="L10" s="16">
        <f t="shared" si="4"/>
        <v>0.43414634146341463</v>
      </c>
      <c r="M10" s="16">
        <f t="shared" si="4"/>
        <v>0.95667244367417681</v>
      </c>
      <c r="N10" s="16">
        <f t="shared" si="4"/>
        <v>0.52101910828025477</v>
      </c>
      <c r="O10" s="16">
        <f t="shared" si="4"/>
        <v>0.9056316590563166</v>
      </c>
      <c r="P10" s="52">
        <f>AVERAGE(J10:O10)</f>
        <v>0.4861309560212827</v>
      </c>
      <c r="Q10" s="3"/>
    </row>
    <row r="11" spans="1:25" x14ac:dyDescent="0.25">
      <c r="A11" s="2" t="s">
        <v>6</v>
      </c>
      <c r="B11" s="13">
        <f>M12</f>
        <v>0.69521410579345089</v>
      </c>
      <c r="C11" s="13">
        <f>M10</f>
        <v>0.95667244367417681</v>
      </c>
      <c r="D11" s="13">
        <f t="shared" si="1"/>
        <v>0.80525164113785563</v>
      </c>
      <c r="E11" s="12">
        <f>I34</f>
        <v>577</v>
      </c>
      <c r="F11" s="3"/>
      <c r="G11" s="3"/>
      <c r="H11" s="29" t="s">
        <v>31</v>
      </c>
      <c r="I11" s="15" t="s">
        <v>21</v>
      </c>
      <c r="J11" s="45">
        <f>J6/(J6+J8)</f>
        <v>0.97390535161432989</v>
      </c>
      <c r="K11" s="16">
        <f t="shared" si="4"/>
        <v>0.99263112267013442</v>
      </c>
      <c r="L11" s="16">
        <f t="shared" si="4"/>
        <v>1</v>
      </c>
      <c r="M11" s="16">
        <f t="shared" si="4"/>
        <v>0.86304470854555748</v>
      </c>
      <c r="N11" s="16">
        <f t="shared" si="4"/>
        <v>0.93842206542655549</v>
      </c>
      <c r="O11" s="16">
        <f t="shared" si="4"/>
        <v>0.8352104327208062</v>
      </c>
      <c r="P11" s="52">
        <f>AVERAGE(J11:O11)</f>
        <v>0.9338689468295639</v>
      </c>
      <c r="Q11" s="3"/>
    </row>
    <row r="12" spans="1:25" x14ac:dyDescent="0.25">
      <c r="A12" s="2" t="s">
        <v>7</v>
      </c>
      <c r="B12" s="13">
        <f>N12</f>
        <v>0.80990099009900995</v>
      </c>
      <c r="C12" s="13">
        <f>N10</f>
        <v>0.52101910828025477</v>
      </c>
      <c r="D12" s="13">
        <f t="shared" si="1"/>
        <v>0.63410852713178301</v>
      </c>
      <c r="E12" s="12">
        <f>I36</f>
        <v>785</v>
      </c>
      <c r="F12" s="3"/>
      <c r="G12" s="79" t="s">
        <v>41</v>
      </c>
      <c r="H12" s="79"/>
      <c r="I12" s="15" t="s">
        <v>22</v>
      </c>
      <c r="J12" s="45">
        <f>J5/(J5+J8)</f>
        <v>9.2307692307692313E-2</v>
      </c>
      <c r="K12" s="16">
        <f t="shared" ref="K12:O12" si="5">K5/(K5+K8)</f>
        <v>5.5555555555555552E-2</v>
      </c>
      <c r="L12" s="16">
        <f t="shared" si="5"/>
        <v>1</v>
      </c>
      <c r="M12" s="16">
        <f t="shared" si="5"/>
        <v>0.69521410579345089</v>
      </c>
      <c r="N12" s="16">
        <f t="shared" si="5"/>
        <v>0.80990099009900995</v>
      </c>
      <c r="O12" s="16">
        <f t="shared" si="5"/>
        <v>0.68155784650630014</v>
      </c>
      <c r="P12" s="38"/>
      <c r="Q12" s="3"/>
    </row>
    <row r="13" spans="1:25" x14ac:dyDescent="0.25">
      <c r="A13" s="2" t="s">
        <v>8</v>
      </c>
      <c r="B13" s="13">
        <f>O12</f>
        <v>0.68155784650630014</v>
      </c>
      <c r="C13" s="13">
        <f>O10</f>
        <v>0.9056316590563166</v>
      </c>
      <c r="D13" s="13">
        <f t="shared" si="1"/>
        <v>0.77777777777777779</v>
      </c>
      <c r="E13" s="12">
        <f>I38</f>
        <v>657</v>
      </c>
      <c r="F13" s="3"/>
      <c r="G13" s="79" t="s">
        <v>42</v>
      </c>
      <c r="H13" s="79"/>
      <c r="I13" s="15" t="s">
        <v>43</v>
      </c>
      <c r="J13" s="49">
        <f>J6/(J6+J7)</f>
        <v>0.96621325142606407</v>
      </c>
      <c r="K13" s="46">
        <f>100%-K12</f>
        <v>0.94444444444444442</v>
      </c>
      <c r="L13" s="46">
        <f>100%-L12</f>
        <v>0</v>
      </c>
      <c r="M13" s="46">
        <f>100%-M12</f>
        <v>0.30478589420654911</v>
      </c>
      <c r="N13" s="46">
        <f>100%-N12</f>
        <v>0.19009900990099005</v>
      </c>
      <c r="O13" s="46">
        <f>100%-O12</f>
        <v>0.31844215349369986</v>
      </c>
      <c r="P13" s="38"/>
      <c r="Q13" s="3"/>
    </row>
    <row r="14" spans="1:25" x14ac:dyDescent="0.25">
      <c r="A14" s="2"/>
      <c r="B14" s="13"/>
      <c r="C14" s="13"/>
      <c r="D14" s="13"/>
      <c r="E14" s="3"/>
      <c r="F14" s="3"/>
      <c r="G14" s="3"/>
      <c r="H14" s="3"/>
      <c r="I14" s="14"/>
      <c r="J14" s="3"/>
      <c r="K14" s="3"/>
      <c r="L14" s="3"/>
      <c r="M14" s="3"/>
      <c r="N14" s="3"/>
      <c r="O14" s="3"/>
      <c r="P14" s="3"/>
      <c r="Q14" s="3"/>
    </row>
    <row r="15" spans="1:25" x14ac:dyDescent="0.25">
      <c r="A15" s="2" t="s">
        <v>23</v>
      </c>
      <c r="B15" s="3"/>
      <c r="C15" s="3"/>
      <c r="D15" s="13">
        <f>SUM(J5:O5)/E15</f>
        <v>0.70477815699658708</v>
      </c>
      <c r="E15" s="19">
        <f>SUM(E8:E13)</f>
        <v>2344</v>
      </c>
      <c r="F15" s="3"/>
      <c r="G15" s="80" t="s">
        <v>28</v>
      </c>
      <c r="H15" s="81"/>
      <c r="I15" s="81"/>
      <c r="J15" s="81"/>
      <c r="K15" s="81"/>
      <c r="L15" s="81"/>
      <c r="M15" s="81"/>
      <c r="N15" s="81"/>
      <c r="O15" s="81"/>
      <c r="P15" s="81"/>
      <c r="Q15" s="82"/>
    </row>
    <row r="16" spans="1:25" ht="14.45" customHeight="1" x14ac:dyDescent="0.25">
      <c r="A16" s="2" t="s">
        <v>24</v>
      </c>
      <c r="B16" s="50">
        <f>AVERAGE(B8:B13)</f>
        <v>0.55575603171033483</v>
      </c>
      <c r="C16" s="50">
        <f>AVERAGE(C8:C13)</f>
        <v>0.4861309560212827</v>
      </c>
      <c r="D16" s="50">
        <f>AVERAGE(D8:D13)</f>
        <v>0.49000414006048038</v>
      </c>
      <c r="E16" s="12">
        <f>E15</f>
        <v>2344</v>
      </c>
      <c r="F16" s="3"/>
      <c r="G16" s="83" t="s">
        <v>122</v>
      </c>
      <c r="H16" s="84"/>
      <c r="I16" s="84"/>
      <c r="J16" s="84"/>
      <c r="K16" s="84"/>
      <c r="L16" s="84"/>
      <c r="M16" s="84"/>
      <c r="N16" s="84"/>
      <c r="O16" s="84"/>
      <c r="P16" s="84"/>
      <c r="Q16" s="85"/>
    </row>
    <row r="17" spans="1:17" x14ac:dyDescent="0.25">
      <c r="A17" s="2" t="s">
        <v>25</v>
      </c>
      <c r="B17" s="51">
        <f>SUMPRODUCT(B8:B13,$E$8:$E$13)/SUM($E$8:$E$13)</f>
        <v>0.72500487006923087</v>
      </c>
      <c r="C17" s="51">
        <f>SUMPRODUCT(C8:C13,$E$8:$E$13)/SUM($E$8:$E$13)</f>
        <v>0.70477815699658708</v>
      </c>
      <c r="D17" s="51">
        <f>SUMPRODUCT(D8:D13,$E$8:$E$13)/SUM($E$8:$E$13)</f>
        <v>0.68498132306684301</v>
      </c>
      <c r="E17" s="12">
        <f>E15</f>
        <v>2344</v>
      </c>
      <c r="F17" s="3"/>
      <c r="G17" s="86"/>
      <c r="H17" s="87"/>
      <c r="I17" s="87"/>
      <c r="J17" s="87"/>
      <c r="K17" s="87"/>
      <c r="L17" s="87"/>
      <c r="M17" s="87"/>
      <c r="N17" s="87"/>
      <c r="O17" s="87"/>
      <c r="P17" s="87"/>
      <c r="Q17" s="88"/>
    </row>
    <row r="18" spans="1:17" x14ac:dyDescent="0.25">
      <c r="A18" s="3"/>
      <c r="B18" s="3"/>
      <c r="C18" s="3"/>
      <c r="D18" s="3"/>
      <c r="E18" s="3"/>
      <c r="F18" s="3"/>
      <c r="G18" s="86"/>
      <c r="H18" s="87"/>
      <c r="I18" s="87"/>
      <c r="J18" s="87"/>
      <c r="K18" s="87"/>
      <c r="L18" s="87"/>
      <c r="M18" s="87"/>
      <c r="N18" s="87"/>
      <c r="O18" s="87"/>
      <c r="P18" s="87"/>
      <c r="Q18" s="88"/>
    </row>
    <row r="19" spans="1:17" x14ac:dyDescent="0.25">
      <c r="A19" s="3"/>
      <c r="B19" s="3"/>
      <c r="C19" s="3"/>
      <c r="D19" s="3"/>
      <c r="E19" s="3"/>
      <c r="F19" s="3"/>
      <c r="G19" s="86"/>
      <c r="H19" s="87"/>
      <c r="I19" s="87"/>
      <c r="J19" s="87"/>
      <c r="K19" s="87"/>
      <c r="L19" s="87"/>
      <c r="M19" s="87"/>
      <c r="N19" s="87"/>
      <c r="O19" s="87"/>
      <c r="P19" s="87"/>
      <c r="Q19" s="88"/>
    </row>
    <row r="20" spans="1:17" x14ac:dyDescent="0.25">
      <c r="A20" s="3"/>
      <c r="B20" s="3"/>
      <c r="C20" s="3"/>
      <c r="D20" s="3"/>
      <c r="E20" s="3"/>
      <c r="F20" s="3"/>
      <c r="G20" s="86"/>
      <c r="H20" s="87"/>
      <c r="I20" s="87"/>
      <c r="J20" s="87"/>
      <c r="K20" s="87"/>
      <c r="L20" s="87"/>
      <c r="M20" s="87"/>
      <c r="N20" s="87"/>
      <c r="O20" s="87"/>
      <c r="P20" s="87"/>
      <c r="Q20" s="88"/>
    </row>
    <row r="21" spans="1:17" x14ac:dyDescent="0.25">
      <c r="A21" s="3"/>
      <c r="B21" s="3"/>
      <c r="C21" s="3"/>
      <c r="D21" s="3"/>
      <c r="E21" s="3"/>
      <c r="F21" s="3"/>
      <c r="G21" s="86"/>
      <c r="H21" s="87"/>
      <c r="I21" s="87"/>
      <c r="J21" s="87"/>
      <c r="K21" s="87"/>
      <c r="L21" s="87"/>
      <c r="M21" s="87"/>
      <c r="N21" s="87"/>
      <c r="O21" s="87"/>
      <c r="P21" s="87"/>
      <c r="Q21" s="88"/>
    </row>
    <row r="22" spans="1:17" x14ac:dyDescent="0.25">
      <c r="A22" s="3"/>
      <c r="B22" s="3"/>
      <c r="C22" s="3"/>
      <c r="D22" s="3"/>
      <c r="E22" s="3"/>
      <c r="F22" s="3"/>
      <c r="G22" s="89"/>
      <c r="H22" s="90"/>
      <c r="I22" s="90"/>
      <c r="J22" s="90"/>
      <c r="K22" s="90"/>
      <c r="L22" s="90"/>
      <c r="M22" s="90"/>
      <c r="N22" s="90"/>
      <c r="O22" s="90"/>
      <c r="P22" s="90"/>
      <c r="Q22" s="91"/>
    </row>
    <row r="23" spans="1:17" x14ac:dyDescent="0.25">
      <c r="A23" s="27" t="s">
        <v>27</v>
      </c>
      <c r="B23" s="18"/>
      <c r="C23" s="18"/>
      <c r="D23" s="18"/>
      <c r="E23" s="18"/>
      <c r="F23" s="18"/>
      <c r="G23" s="18"/>
      <c r="H23" s="18"/>
      <c r="I23" s="2"/>
      <c r="J23" s="2"/>
      <c r="K23" s="2"/>
      <c r="L23" s="2"/>
      <c r="M23" s="2"/>
      <c r="N23" s="2"/>
      <c r="O23" s="2"/>
      <c r="P23" s="2"/>
      <c r="Q23" s="2"/>
    </row>
    <row r="24" spans="1:17" x14ac:dyDescent="0.25">
      <c r="A24" s="3"/>
      <c r="B24" s="3"/>
      <c r="C24" s="3"/>
      <c r="D24" s="3"/>
      <c r="E24" s="3"/>
      <c r="F24" s="3"/>
      <c r="G24" s="3"/>
      <c r="H24" s="3"/>
      <c r="I24" s="3"/>
      <c r="J24" s="3"/>
      <c r="K24" s="3"/>
      <c r="L24" s="3"/>
      <c r="M24" s="3"/>
      <c r="N24" s="3"/>
      <c r="O24" s="3"/>
      <c r="P24" s="3"/>
      <c r="Q24" s="3"/>
    </row>
    <row r="25" spans="1:17" x14ac:dyDescent="0.25">
      <c r="A25" s="3"/>
      <c r="B25" s="5"/>
      <c r="C25" s="5"/>
      <c r="D25" s="5"/>
      <c r="E25" s="5"/>
      <c r="F25" s="5"/>
      <c r="G25" s="5"/>
      <c r="H25" s="3"/>
      <c r="I25" s="3"/>
      <c r="J25" s="3"/>
      <c r="K25" s="3" t="s">
        <v>32</v>
      </c>
      <c r="L25" s="3"/>
      <c r="M25" s="3"/>
      <c r="N25" s="3"/>
      <c r="O25" s="3"/>
      <c r="P25" s="3"/>
      <c r="Q25" s="3"/>
    </row>
    <row r="26" spans="1:17" x14ac:dyDescent="0.25">
      <c r="A26" s="3"/>
      <c r="B26" s="22" t="s">
        <v>2</v>
      </c>
      <c r="C26" s="23" t="s">
        <v>3</v>
      </c>
      <c r="D26" s="23" t="s">
        <v>4</v>
      </c>
      <c r="E26" s="23" t="s">
        <v>5</v>
      </c>
      <c r="F26" s="23" t="s">
        <v>6</v>
      </c>
      <c r="G26" s="23" t="s">
        <v>7</v>
      </c>
      <c r="H26" s="23" t="s">
        <v>8</v>
      </c>
      <c r="I26" s="22" t="s">
        <v>9</v>
      </c>
      <c r="J26" s="3"/>
      <c r="K26" s="3"/>
      <c r="L26" s="3"/>
      <c r="M26" s="3"/>
      <c r="N26" s="3"/>
      <c r="O26" s="3"/>
      <c r="P26" s="3"/>
      <c r="Q26" s="3"/>
    </row>
    <row r="27" spans="1:17" x14ac:dyDescent="0.25">
      <c r="A27" s="3"/>
      <c r="B27" s="24" t="b">
        <v>1</v>
      </c>
      <c r="C27" s="3"/>
      <c r="D27" s="3"/>
      <c r="E27" s="3"/>
      <c r="F27" s="3"/>
      <c r="G27" s="3"/>
      <c r="H27" s="3"/>
      <c r="I27" s="8"/>
      <c r="J27" s="3"/>
      <c r="K27" s="3"/>
      <c r="L27" s="3"/>
      <c r="M27" s="3"/>
      <c r="N27" s="3"/>
      <c r="O27" s="3"/>
      <c r="P27" s="3"/>
      <c r="Q27" s="3"/>
    </row>
    <row r="28" spans="1:17" x14ac:dyDescent="0.25">
      <c r="A28" s="3"/>
      <c r="B28" s="25" t="s">
        <v>3</v>
      </c>
      <c r="C28" s="20">
        <v>6</v>
      </c>
      <c r="D28" s="10">
        <v>1</v>
      </c>
      <c r="E28" s="10">
        <v>0</v>
      </c>
      <c r="F28" s="10">
        <v>21</v>
      </c>
      <c r="G28" s="10">
        <v>33</v>
      </c>
      <c r="H28" s="10">
        <v>22</v>
      </c>
      <c r="I28" s="34">
        <f>SUM(C28:H28)</f>
        <v>83</v>
      </c>
      <c r="J28" s="3"/>
      <c r="K28" s="3"/>
      <c r="L28" s="3"/>
      <c r="M28" s="3"/>
      <c r="N28" s="3"/>
      <c r="O28" s="3"/>
      <c r="P28" s="3"/>
      <c r="Q28" s="3"/>
    </row>
    <row r="29" spans="1:17" x14ac:dyDescent="0.25">
      <c r="A29" s="3"/>
      <c r="B29" s="25"/>
      <c r="C29" s="10"/>
      <c r="D29" s="10"/>
      <c r="E29" s="10"/>
      <c r="F29" s="10"/>
      <c r="G29" s="10"/>
      <c r="H29" s="10"/>
      <c r="I29" s="11"/>
      <c r="J29" s="3"/>
      <c r="K29" s="3"/>
      <c r="L29" s="3"/>
      <c r="M29" s="3"/>
      <c r="N29" s="3"/>
      <c r="O29" s="3"/>
      <c r="P29" s="3"/>
      <c r="Q29" s="3"/>
    </row>
    <row r="30" spans="1:17" x14ac:dyDescent="0.25">
      <c r="A30" s="3"/>
      <c r="B30" s="25" t="s">
        <v>4</v>
      </c>
      <c r="C30" s="10">
        <v>0</v>
      </c>
      <c r="D30" s="20">
        <v>1</v>
      </c>
      <c r="E30" s="10">
        <v>0</v>
      </c>
      <c r="F30" s="10">
        <v>29</v>
      </c>
      <c r="G30" s="10">
        <v>6</v>
      </c>
      <c r="H30" s="10">
        <v>1</v>
      </c>
      <c r="I30" s="34">
        <f>SUM(C30:H30)</f>
        <v>37</v>
      </c>
      <c r="J30" s="3"/>
      <c r="K30" s="3"/>
      <c r="L30" s="3"/>
      <c r="M30" s="3"/>
      <c r="N30" s="3"/>
      <c r="O30" s="3"/>
      <c r="P30" s="3"/>
      <c r="Q30" s="3"/>
    </row>
    <row r="31" spans="1:17" x14ac:dyDescent="0.25">
      <c r="A31" s="3"/>
      <c r="B31" s="25"/>
      <c r="C31" s="10"/>
      <c r="D31" s="10"/>
      <c r="E31" s="10"/>
      <c r="F31" s="10"/>
      <c r="G31" s="10"/>
      <c r="H31" s="10"/>
      <c r="I31" s="11"/>
      <c r="J31" s="3"/>
      <c r="K31" s="3"/>
      <c r="L31" s="3"/>
      <c r="M31" s="3"/>
      <c r="N31" s="3"/>
      <c r="O31" s="3"/>
      <c r="P31" s="3"/>
      <c r="Q31" s="3"/>
    </row>
    <row r="32" spans="1:17" x14ac:dyDescent="0.25">
      <c r="A32" s="3"/>
      <c r="B32" s="25" t="s">
        <v>5</v>
      </c>
      <c r="C32" s="10">
        <v>6</v>
      </c>
      <c r="D32" s="10">
        <v>2</v>
      </c>
      <c r="E32" s="20">
        <v>89</v>
      </c>
      <c r="F32" s="10">
        <v>38</v>
      </c>
      <c r="G32" s="10">
        <v>24</v>
      </c>
      <c r="H32" s="10">
        <v>46</v>
      </c>
      <c r="I32" s="34">
        <f>SUM(C32:H32)</f>
        <v>205</v>
      </c>
      <c r="J32" s="3"/>
      <c r="K32" s="3"/>
      <c r="L32" s="3"/>
      <c r="M32" s="3"/>
      <c r="N32" s="3"/>
      <c r="O32" s="3"/>
      <c r="P32" s="3"/>
      <c r="Q32" s="3"/>
    </row>
    <row r="33" spans="1:17" x14ac:dyDescent="0.25">
      <c r="A33" s="3"/>
      <c r="B33" s="25"/>
      <c r="C33" s="10"/>
      <c r="D33" s="10"/>
      <c r="E33" s="10"/>
      <c r="F33" s="10"/>
      <c r="G33" s="10"/>
      <c r="H33" s="10"/>
      <c r="I33" s="11"/>
      <c r="J33" s="3"/>
      <c r="K33" s="3"/>
      <c r="L33" s="3"/>
      <c r="M33" s="3"/>
      <c r="N33" s="3"/>
      <c r="O33" s="3"/>
      <c r="P33" s="3"/>
      <c r="Q33" s="3"/>
    </row>
    <row r="34" spans="1:17" x14ac:dyDescent="0.25">
      <c r="A34" s="3"/>
      <c r="B34" s="25" t="s">
        <v>6</v>
      </c>
      <c r="C34" s="10">
        <v>0</v>
      </c>
      <c r="D34" s="10">
        <v>7</v>
      </c>
      <c r="E34" s="10">
        <v>0</v>
      </c>
      <c r="F34" s="20">
        <v>552</v>
      </c>
      <c r="G34" s="10">
        <v>15</v>
      </c>
      <c r="H34" s="10">
        <v>3</v>
      </c>
      <c r="I34" s="34">
        <f>SUM(C34:H34)</f>
        <v>577</v>
      </c>
      <c r="J34" s="3"/>
      <c r="K34" s="3"/>
      <c r="L34" s="3"/>
      <c r="M34" s="3"/>
      <c r="N34" s="3"/>
      <c r="O34" s="3"/>
      <c r="P34" s="3"/>
      <c r="Q34" s="3"/>
    </row>
    <row r="35" spans="1:17" x14ac:dyDescent="0.25">
      <c r="A35" s="3"/>
      <c r="B35" s="25"/>
      <c r="C35" s="10"/>
      <c r="D35" s="10"/>
      <c r="E35" s="10"/>
      <c r="F35" s="10"/>
      <c r="G35" s="10"/>
      <c r="H35" s="10"/>
      <c r="I35" s="11"/>
      <c r="J35" s="3"/>
      <c r="K35" s="3"/>
      <c r="L35" s="3"/>
      <c r="M35" s="3"/>
      <c r="N35" s="3"/>
      <c r="O35" s="3"/>
      <c r="P35" s="3"/>
      <c r="Q35" s="3"/>
    </row>
    <row r="36" spans="1:17" x14ac:dyDescent="0.25">
      <c r="A36" s="3"/>
      <c r="B36" s="25" t="s">
        <v>7</v>
      </c>
      <c r="C36" s="10">
        <v>13</v>
      </c>
      <c r="D36" s="10">
        <v>7</v>
      </c>
      <c r="E36" s="10">
        <v>0</v>
      </c>
      <c r="F36" s="10">
        <v>150</v>
      </c>
      <c r="G36" s="20">
        <v>409</v>
      </c>
      <c r="H36" s="10">
        <v>206</v>
      </c>
      <c r="I36" s="34">
        <f>SUM(C36:H36)</f>
        <v>785</v>
      </c>
      <c r="J36" s="3"/>
      <c r="K36" s="3"/>
      <c r="L36" s="3"/>
      <c r="M36" s="3"/>
      <c r="N36" s="3"/>
      <c r="O36" s="3"/>
      <c r="P36" s="3"/>
      <c r="Q36" s="3"/>
    </row>
    <row r="37" spans="1:17" x14ac:dyDescent="0.25">
      <c r="A37" s="3"/>
      <c r="B37" s="25"/>
      <c r="C37" s="10"/>
      <c r="D37" s="10"/>
      <c r="E37" s="10"/>
      <c r="F37" s="10"/>
      <c r="G37" s="10"/>
      <c r="H37" s="10"/>
      <c r="I37" s="11"/>
      <c r="J37" s="3"/>
      <c r="K37" s="3"/>
      <c r="L37" s="3"/>
      <c r="M37" s="3"/>
      <c r="N37" s="3"/>
      <c r="O37" s="3"/>
      <c r="P37" s="3"/>
      <c r="Q37" s="3"/>
    </row>
    <row r="38" spans="1:17" x14ac:dyDescent="0.25">
      <c r="A38" s="3"/>
      <c r="B38" s="25" t="s">
        <v>8</v>
      </c>
      <c r="C38" s="10">
        <v>40</v>
      </c>
      <c r="D38" s="10">
        <v>0</v>
      </c>
      <c r="E38" s="10">
        <v>0</v>
      </c>
      <c r="F38" s="10">
        <v>4</v>
      </c>
      <c r="G38" s="10">
        <v>18</v>
      </c>
      <c r="H38" s="20">
        <v>595</v>
      </c>
      <c r="I38" s="34">
        <f>SUM(C38:H38)</f>
        <v>657</v>
      </c>
      <c r="J38" s="3"/>
      <c r="K38" s="3"/>
      <c r="L38" s="3"/>
      <c r="M38" s="3"/>
      <c r="N38" s="3"/>
      <c r="O38" s="3"/>
      <c r="P38" s="3"/>
      <c r="Q38" s="3"/>
    </row>
    <row r="39" spans="1:17" x14ac:dyDescent="0.25">
      <c r="A39" s="3"/>
      <c r="B39" s="25"/>
      <c r="C39" s="10"/>
      <c r="D39" s="10"/>
      <c r="E39" s="10"/>
      <c r="F39" s="10"/>
      <c r="G39" s="10"/>
      <c r="H39" s="10"/>
      <c r="I39" s="11"/>
      <c r="J39" s="3"/>
      <c r="K39" s="3"/>
      <c r="L39" s="3"/>
      <c r="M39" s="3"/>
      <c r="N39" s="3"/>
      <c r="O39" s="3"/>
      <c r="P39" s="3"/>
      <c r="Q39" s="3"/>
    </row>
    <row r="40" spans="1:17" x14ac:dyDescent="0.25">
      <c r="A40" s="3"/>
      <c r="B40" s="25" t="s">
        <v>9</v>
      </c>
      <c r="C40" s="17">
        <f t="shared" ref="C40:I40" si="6">SUM(C28:C38)</f>
        <v>65</v>
      </c>
      <c r="D40" s="17">
        <f t="shared" si="6"/>
        <v>18</v>
      </c>
      <c r="E40" s="17">
        <f t="shared" si="6"/>
        <v>89</v>
      </c>
      <c r="F40" s="17">
        <f t="shared" si="6"/>
        <v>794</v>
      </c>
      <c r="G40" s="17">
        <f t="shared" si="6"/>
        <v>505</v>
      </c>
      <c r="H40" s="17">
        <f t="shared" si="6"/>
        <v>873</v>
      </c>
      <c r="I40" s="17">
        <f t="shared" si="6"/>
        <v>2344</v>
      </c>
      <c r="J40" s="3"/>
      <c r="K40" s="3"/>
      <c r="L40" s="3"/>
      <c r="M40" s="3"/>
      <c r="N40" s="3"/>
      <c r="O40" s="3"/>
      <c r="P40" s="3"/>
      <c r="Q40" s="3"/>
    </row>
    <row r="41" spans="1:17" x14ac:dyDescent="0.25">
      <c r="A41" s="3"/>
      <c r="B41" s="3"/>
      <c r="C41" s="3"/>
      <c r="D41" s="3"/>
      <c r="E41" s="3"/>
      <c r="F41" s="3"/>
      <c r="G41" s="3"/>
      <c r="H41" s="3"/>
      <c r="I41" s="3"/>
      <c r="J41" s="3"/>
      <c r="K41" s="3"/>
      <c r="L41" s="3"/>
      <c r="M41" s="3"/>
      <c r="N41" s="3"/>
      <c r="O41" s="3"/>
      <c r="P41" s="3"/>
      <c r="Q41" s="3"/>
    </row>
    <row r="42" spans="1:17" x14ac:dyDescent="0.25">
      <c r="A42" s="3"/>
      <c r="B42" s="3" t="s">
        <v>88</v>
      </c>
      <c r="C42" s="13">
        <f>C28/I28</f>
        <v>7.2289156626506021E-2</v>
      </c>
      <c r="D42" s="13">
        <f>D30/I30</f>
        <v>2.7027027027027029E-2</v>
      </c>
      <c r="E42" s="13">
        <f>E32/I32</f>
        <v>0.43414634146341463</v>
      </c>
      <c r="F42" s="13">
        <f>F34/I34</f>
        <v>0.95667244367417681</v>
      </c>
      <c r="G42" s="13">
        <f>G36/I36</f>
        <v>0.52101910828025477</v>
      </c>
      <c r="H42" s="13">
        <f>H38/I38</f>
        <v>0.9056316590563166</v>
      </c>
      <c r="I42" s="3"/>
      <c r="J42" s="3"/>
      <c r="K42" s="3"/>
      <c r="L42" s="3"/>
      <c r="M42" s="3"/>
      <c r="N42" s="3"/>
      <c r="O42" s="3"/>
      <c r="P42" s="3"/>
      <c r="Q42" s="3"/>
    </row>
    <row r="43" spans="1:17" x14ac:dyDescent="0.25">
      <c r="A43" s="3"/>
      <c r="B43" s="3" t="s">
        <v>89</v>
      </c>
      <c r="C43" s="38">
        <f t="shared" ref="C43:H43" si="7">1-C42</f>
        <v>0.92771084337349397</v>
      </c>
      <c r="D43" s="38">
        <f t="shared" si="7"/>
        <v>0.97297297297297303</v>
      </c>
      <c r="E43" s="38">
        <f t="shared" si="7"/>
        <v>0.56585365853658542</v>
      </c>
      <c r="F43" s="38">
        <f t="shared" si="7"/>
        <v>4.3327556325823191E-2</v>
      </c>
      <c r="G43" s="38">
        <f t="shared" si="7"/>
        <v>0.47898089171974523</v>
      </c>
      <c r="H43" s="38">
        <f t="shared" si="7"/>
        <v>9.4368340943683404E-2</v>
      </c>
      <c r="I43" s="3"/>
      <c r="J43" s="3"/>
      <c r="K43" s="3"/>
      <c r="L43" s="3"/>
      <c r="M43" s="3"/>
      <c r="N43" s="3"/>
      <c r="O43" s="3"/>
      <c r="P43" s="3"/>
      <c r="Q43" s="3"/>
    </row>
    <row r="44" spans="1:17" x14ac:dyDescent="0.25">
      <c r="A44" s="3"/>
      <c r="B44" s="3" t="s">
        <v>90</v>
      </c>
      <c r="C44" s="4">
        <f>I28/I40</f>
        <v>3.5409556313993173E-2</v>
      </c>
      <c r="D44" s="4">
        <f>I30/I40</f>
        <v>1.5784982935153583E-2</v>
      </c>
      <c r="E44" s="4">
        <f>I32/I40</f>
        <v>8.7457337883959041E-2</v>
      </c>
      <c r="F44" s="4">
        <f>I34/I40</f>
        <v>0.24616040955631399</v>
      </c>
      <c r="G44" s="4">
        <f>I36/I40</f>
        <v>0.33489761092150172</v>
      </c>
      <c r="H44" s="4">
        <f>I38/I40</f>
        <v>0.28029010238907848</v>
      </c>
      <c r="I44" s="3"/>
      <c r="J44" s="3"/>
      <c r="K44" s="3"/>
      <c r="L44" s="3"/>
      <c r="M44" s="3"/>
      <c r="N44" s="3"/>
      <c r="O44" s="3"/>
      <c r="P44" s="3"/>
      <c r="Q44" s="3"/>
    </row>
    <row r="45" spans="1:17" x14ac:dyDescent="0.25">
      <c r="A45" s="3"/>
      <c r="B45" s="3"/>
      <c r="C45" s="3"/>
      <c r="D45" s="3"/>
      <c r="E45" s="3"/>
      <c r="F45" s="3"/>
      <c r="G45" s="3"/>
      <c r="H45" s="3"/>
      <c r="I45" s="3"/>
      <c r="J45" s="3"/>
      <c r="K45" s="3"/>
      <c r="L45" s="3"/>
      <c r="M45" s="3"/>
      <c r="N45" s="3"/>
      <c r="O45" s="3"/>
      <c r="P45" s="3"/>
      <c r="Q45" s="3"/>
    </row>
    <row r="46" spans="1:17" x14ac:dyDescent="0.25">
      <c r="A46" t="s">
        <v>108</v>
      </c>
    </row>
  </sheetData>
  <mergeCells count="4">
    <mergeCell ref="G12:H12"/>
    <mergeCell ref="G13:H13"/>
    <mergeCell ref="G15:Q15"/>
    <mergeCell ref="G16:Q22"/>
  </mergeCells>
  <conditionalFormatting sqref="C28:H28">
    <cfRule type="colorScale" priority="10">
      <colorScale>
        <cfvo type="min"/>
        <cfvo type="max"/>
        <color rgb="FF63BE7B"/>
        <color rgb="FFFFEF9C"/>
      </colorScale>
    </cfRule>
  </conditionalFormatting>
  <conditionalFormatting sqref="C30:H30">
    <cfRule type="colorScale" priority="9">
      <colorScale>
        <cfvo type="min"/>
        <cfvo type="max"/>
        <color rgb="FF63BE7B"/>
        <color rgb="FFFFEF9C"/>
      </colorScale>
    </cfRule>
  </conditionalFormatting>
  <conditionalFormatting sqref="C32:H32">
    <cfRule type="colorScale" priority="8">
      <colorScale>
        <cfvo type="min"/>
        <cfvo type="max"/>
        <color rgb="FF63BE7B"/>
        <color rgb="FFFFEF9C"/>
      </colorScale>
    </cfRule>
  </conditionalFormatting>
  <conditionalFormatting sqref="C34:H34">
    <cfRule type="colorScale" priority="7">
      <colorScale>
        <cfvo type="min"/>
        <cfvo type="max"/>
        <color rgb="FF63BE7B"/>
        <color rgb="FFFFEF9C"/>
      </colorScale>
    </cfRule>
  </conditionalFormatting>
  <conditionalFormatting sqref="C36:H36">
    <cfRule type="colorScale" priority="6">
      <colorScale>
        <cfvo type="min"/>
        <cfvo type="max"/>
        <color rgb="FF63BE7B"/>
        <color rgb="FFFFEF9C"/>
      </colorScale>
    </cfRule>
  </conditionalFormatting>
  <conditionalFormatting sqref="C38:H38">
    <cfRule type="colorScale" priority="5">
      <colorScale>
        <cfvo type="min"/>
        <cfvo type="max"/>
        <color rgb="FF63BE7B"/>
        <color rgb="FFFFEF9C"/>
      </colorScale>
    </cfRule>
  </conditionalFormatting>
  <conditionalFormatting sqref="J10:O10">
    <cfRule type="colorScale" priority="2">
      <colorScale>
        <cfvo type="min"/>
        <cfvo type="percentile" val="50"/>
        <cfvo type="max"/>
        <color rgb="FFF8696B"/>
        <color rgb="FFFFEB84"/>
        <color rgb="FF63BE7B"/>
      </colorScale>
    </cfRule>
  </conditionalFormatting>
  <conditionalFormatting sqref="J10:O11">
    <cfRule type="colorScale" priority="1">
      <colorScale>
        <cfvo type="min"/>
        <cfvo type="percentile" val="50"/>
        <cfvo type="max"/>
        <color rgb="FFF8696B"/>
        <color rgb="FFFFEB84"/>
        <color rgb="FF63BE7B"/>
      </colorScale>
    </cfRule>
  </conditionalFormatting>
  <conditionalFormatting sqref="J11:O11">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11D1F-C4D5-44AA-82F0-EF344B68280E}">
  <dimension ref="A1:R46"/>
  <sheetViews>
    <sheetView zoomScaleNormal="100" workbookViewId="0">
      <selection activeCell="G16" sqref="G16:Q22"/>
    </sheetView>
  </sheetViews>
  <sheetFormatPr defaultRowHeight="15" x14ac:dyDescent="0.25"/>
  <cols>
    <col min="9" max="9" width="15" customWidth="1"/>
  </cols>
  <sheetData>
    <row r="1" spans="1:18" x14ac:dyDescent="0.25">
      <c r="A1" s="26" t="s">
        <v>34</v>
      </c>
      <c r="B1" s="1"/>
      <c r="C1" s="1"/>
      <c r="D1" s="1"/>
      <c r="E1" s="1"/>
      <c r="F1" s="1"/>
      <c r="G1" s="1"/>
      <c r="H1" s="1"/>
      <c r="I1" s="1"/>
      <c r="J1" s="1"/>
      <c r="K1" s="1"/>
      <c r="L1" s="1"/>
      <c r="M1" s="1"/>
      <c r="N1" s="1"/>
      <c r="O1" s="1"/>
      <c r="P1" s="1"/>
      <c r="Q1" s="59" t="str" cm="1">
        <f t="array" ref="Q1:R1">'Graphs-TrainValid'!S37:T37</f>
        <v>Coloured Joint</v>
      </c>
      <c r="R1">
        <v>0</v>
      </c>
    </row>
    <row r="2" spans="1:18" x14ac:dyDescent="0.25">
      <c r="A2" s="2" t="s">
        <v>0</v>
      </c>
      <c r="B2" s="4">
        <v>0.95489999999999997</v>
      </c>
      <c r="C2" s="3"/>
      <c r="D2" s="3"/>
      <c r="E2" s="13"/>
      <c r="F2" s="3"/>
      <c r="G2" s="3"/>
      <c r="H2" s="3"/>
      <c r="I2" s="3"/>
      <c r="J2" s="3"/>
      <c r="K2" s="3"/>
      <c r="L2" s="3"/>
      <c r="M2" s="3"/>
      <c r="N2" s="3"/>
      <c r="O2" s="3"/>
      <c r="P2" s="3"/>
      <c r="Q2" s="3"/>
    </row>
    <row r="3" spans="1:18" x14ac:dyDescent="0.25">
      <c r="A3" s="2" t="s">
        <v>11</v>
      </c>
      <c r="B3" s="21">
        <f>SUM(J5:O5)/E15</f>
        <v>0.75767918088737196</v>
      </c>
      <c r="C3" s="3"/>
      <c r="D3" s="3"/>
      <c r="E3" s="13"/>
      <c r="F3" s="3"/>
      <c r="G3" s="3"/>
      <c r="H3" s="3"/>
      <c r="I3" s="28" t="s">
        <v>1</v>
      </c>
      <c r="J3" s="3"/>
      <c r="K3" s="3"/>
      <c r="L3" s="3"/>
      <c r="M3" s="3"/>
      <c r="N3" s="3"/>
      <c r="O3" s="3"/>
      <c r="P3" s="3"/>
      <c r="Q3" s="3"/>
    </row>
    <row r="4" spans="1:18" x14ac:dyDescent="0.25">
      <c r="A4" s="3"/>
      <c r="B4" s="3"/>
      <c r="C4" s="3"/>
      <c r="D4" s="3"/>
      <c r="E4" s="13"/>
      <c r="F4" s="3"/>
      <c r="G4" s="3"/>
      <c r="H4" s="3"/>
      <c r="I4" s="6" t="s">
        <v>10</v>
      </c>
      <c r="J4" s="41" t="s">
        <v>3</v>
      </c>
      <c r="K4" s="6" t="s">
        <v>4</v>
      </c>
      <c r="L4" s="6" t="s">
        <v>5</v>
      </c>
      <c r="M4" s="7" t="s">
        <v>6</v>
      </c>
      <c r="N4" s="6" t="s">
        <v>7</v>
      </c>
      <c r="O4" s="6" t="s">
        <v>8</v>
      </c>
      <c r="P4" s="3"/>
      <c r="Q4" s="3"/>
    </row>
    <row r="5" spans="1:18" x14ac:dyDescent="0.25">
      <c r="A5" s="3"/>
      <c r="B5" s="4"/>
      <c r="C5" s="3"/>
      <c r="D5" s="3"/>
      <c r="E5" s="4"/>
      <c r="F5" s="3"/>
      <c r="G5" s="3"/>
      <c r="H5" s="3"/>
      <c r="I5" s="6" t="s">
        <v>12</v>
      </c>
      <c r="J5" s="42">
        <f>C28</f>
        <v>23</v>
      </c>
      <c r="K5" s="9">
        <f>D30</f>
        <v>12</v>
      </c>
      <c r="L5" s="9">
        <f>E32</f>
        <v>88</v>
      </c>
      <c r="M5" s="9">
        <f>F34</f>
        <v>567</v>
      </c>
      <c r="N5" s="9">
        <f>G36</f>
        <v>463</v>
      </c>
      <c r="O5" s="9">
        <f>H38</f>
        <v>623</v>
      </c>
      <c r="P5" s="12"/>
      <c r="Q5" s="3"/>
    </row>
    <row r="6" spans="1:18" x14ac:dyDescent="0.25">
      <c r="A6" s="2"/>
      <c r="B6" s="2" t="s">
        <v>14</v>
      </c>
      <c r="C6" s="2" t="s">
        <v>15</v>
      </c>
      <c r="D6" s="2" t="s">
        <v>16</v>
      </c>
      <c r="E6" s="2" t="s">
        <v>17</v>
      </c>
      <c r="F6" s="3"/>
      <c r="G6" s="3"/>
      <c r="H6" s="3"/>
      <c r="I6" s="2" t="s">
        <v>13</v>
      </c>
      <c r="J6" s="43">
        <f t="shared" ref="J6:O6" si="0">SUM($C$28:$H$38)-J5-J7-J8</f>
        <v>2197</v>
      </c>
      <c r="K6" s="12">
        <f t="shared" si="0"/>
        <v>2278</v>
      </c>
      <c r="L6" s="12">
        <f t="shared" si="0"/>
        <v>2139</v>
      </c>
      <c r="M6" s="12">
        <f t="shared" si="0"/>
        <v>1559</v>
      </c>
      <c r="N6" s="12">
        <f t="shared" si="0"/>
        <v>1513</v>
      </c>
      <c r="O6" s="12">
        <f t="shared" si="0"/>
        <v>1466</v>
      </c>
      <c r="P6" s="12"/>
      <c r="Q6" s="3"/>
    </row>
    <row r="7" spans="1:18" x14ac:dyDescent="0.25">
      <c r="A7" s="2"/>
      <c r="B7" s="3"/>
      <c r="C7" s="3"/>
      <c r="D7" s="3"/>
      <c r="E7" s="3"/>
      <c r="F7" s="3"/>
      <c r="G7" s="3"/>
      <c r="H7" s="3"/>
      <c r="I7" s="2" t="s">
        <v>18</v>
      </c>
      <c r="J7" s="43">
        <f>SUM(C28:H28)-J5</f>
        <v>60</v>
      </c>
      <c r="K7" s="12">
        <f>SUM(C30:H30)-K5</f>
        <v>25</v>
      </c>
      <c r="L7" s="12">
        <f>SUM(C32:H32)-L5</f>
        <v>117</v>
      </c>
      <c r="M7" s="12">
        <f>SUM(C34:H34)-M5</f>
        <v>10</v>
      </c>
      <c r="N7" s="12">
        <f>SUM(C36:H36)-N5</f>
        <v>322</v>
      </c>
      <c r="O7" s="12">
        <f>SUM(C38:H38)-O5</f>
        <v>34</v>
      </c>
      <c r="P7" s="12"/>
      <c r="Q7" s="3"/>
    </row>
    <row r="8" spans="1:18" ht="15.75" thickBot="1" x14ac:dyDescent="0.3">
      <c r="A8" s="2" t="s">
        <v>3</v>
      </c>
      <c r="B8" s="13">
        <f>J12</f>
        <v>0.26436781609195403</v>
      </c>
      <c r="C8" s="13">
        <f>J10</f>
        <v>0.27710843373493976</v>
      </c>
      <c r="D8" s="13">
        <f t="shared" ref="D8:D13" si="1">2*((B8*C8)/(B8+C8))</f>
        <v>0.27058823529411768</v>
      </c>
      <c r="E8" s="12">
        <f>I28</f>
        <v>83</v>
      </c>
      <c r="F8" s="3"/>
      <c r="G8" s="3"/>
      <c r="H8" s="3"/>
      <c r="I8" s="2" t="s">
        <v>19</v>
      </c>
      <c r="J8" s="43">
        <f t="shared" ref="J8:O8" si="2">SUM(C28:C38)-J5</f>
        <v>64</v>
      </c>
      <c r="K8" s="12">
        <f t="shared" si="2"/>
        <v>29</v>
      </c>
      <c r="L8" s="12">
        <f t="shared" si="2"/>
        <v>0</v>
      </c>
      <c r="M8" s="12">
        <f t="shared" si="2"/>
        <v>208</v>
      </c>
      <c r="N8" s="12">
        <f t="shared" si="2"/>
        <v>46</v>
      </c>
      <c r="O8" s="12">
        <f t="shared" si="2"/>
        <v>221</v>
      </c>
      <c r="P8" s="12"/>
      <c r="Q8" s="3"/>
    </row>
    <row r="9" spans="1:18" ht="15.75" thickBot="1" x14ac:dyDescent="0.3">
      <c r="A9" s="2" t="s">
        <v>4</v>
      </c>
      <c r="B9" s="13">
        <f>K12</f>
        <v>0.29268292682926828</v>
      </c>
      <c r="C9" s="13">
        <f>K10</f>
        <v>0.32432432432432434</v>
      </c>
      <c r="D9" s="13">
        <f t="shared" si="1"/>
        <v>0.30769230769230765</v>
      </c>
      <c r="E9" s="12">
        <f>I30</f>
        <v>37</v>
      </c>
      <c r="F9" s="3"/>
      <c r="G9" s="3"/>
      <c r="H9" s="3"/>
      <c r="I9" s="35" t="s">
        <v>20</v>
      </c>
      <c r="J9" s="44">
        <f t="shared" ref="J9:O9" si="3">(J5+J6)/(SUM(J5:J8))</f>
        <v>0.94709897610921501</v>
      </c>
      <c r="K9" s="36">
        <f t="shared" si="3"/>
        <v>0.976962457337884</v>
      </c>
      <c r="L9" s="36">
        <f t="shared" si="3"/>
        <v>0.95008532423208192</v>
      </c>
      <c r="M9" s="36">
        <f t="shared" si="3"/>
        <v>0.90699658703071673</v>
      </c>
      <c r="N9" s="36">
        <f t="shared" si="3"/>
        <v>0.84300341296928327</v>
      </c>
      <c r="O9" s="40">
        <f t="shared" si="3"/>
        <v>0.8912116040955631</v>
      </c>
      <c r="P9" s="39"/>
      <c r="Q9" s="3"/>
    </row>
    <row r="10" spans="1:18" x14ac:dyDescent="0.25">
      <c r="A10" s="2" t="s">
        <v>5</v>
      </c>
      <c r="B10" s="13">
        <f>L12</f>
        <v>1</v>
      </c>
      <c r="C10" s="13">
        <f>L10</f>
        <v>0.42926829268292682</v>
      </c>
      <c r="D10" s="13">
        <f t="shared" si="1"/>
        <v>0.60068259385665534</v>
      </c>
      <c r="E10" s="12">
        <f>I32</f>
        <v>205</v>
      </c>
      <c r="F10" s="3"/>
      <c r="G10" s="3"/>
      <c r="H10" s="29" t="s">
        <v>30</v>
      </c>
      <c r="I10" s="15" t="s">
        <v>29</v>
      </c>
      <c r="J10" s="45">
        <f>J5/(J5+J7)</f>
        <v>0.27710843373493976</v>
      </c>
      <c r="K10" s="16">
        <f t="shared" ref="J10:O11" si="4">K5/(K5+K7)</f>
        <v>0.32432432432432434</v>
      </c>
      <c r="L10" s="16">
        <f t="shared" si="4"/>
        <v>0.42926829268292682</v>
      </c>
      <c r="M10" s="16">
        <f t="shared" si="4"/>
        <v>0.98266897746967075</v>
      </c>
      <c r="N10" s="16">
        <f t="shared" si="4"/>
        <v>0.58980891719745221</v>
      </c>
      <c r="O10" s="16">
        <f t="shared" si="4"/>
        <v>0.9482496194824962</v>
      </c>
      <c r="P10" s="52">
        <f>AVERAGE(J10:O10)</f>
        <v>0.59190476081530174</v>
      </c>
      <c r="Q10" s="3"/>
    </row>
    <row r="11" spans="1:18" x14ac:dyDescent="0.25">
      <c r="A11" s="2" t="s">
        <v>6</v>
      </c>
      <c r="B11" s="13">
        <f>M12</f>
        <v>0.73161290322580641</v>
      </c>
      <c r="C11" s="13">
        <f>M10</f>
        <v>0.98266897746967075</v>
      </c>
      <c r="D11" s="13">
        <f t="shared" si="1"/>
        <v>0.83875739644970415</v>
      </c>
      <c r="E11" s="12">
        <f>I34</f>
        <v>577</v>
      </c>
      <c r="F11" s="3"/>
      <c r="G11" s="3"/>
      <c r="H11" s="29" t="s">
        <v>31</v>
      </c>
      <c r="I11" s="15" t="s">
        <v>21</v>
      </c>
      <c r="J11" s="45">
        <f t="shared" si="4"/>
        <v>0.97169394073418847</v>
      </c>
      <c r="K11" s="16">
        <f t="shared" si="4"/>
        <v>0.98742956220199396</v>
      </c>
      <c r="L11" s="16">
        <f t="shared" si="4"/>
        <v>1</v>
      </c>
      <c r="M11" s="16">
        <f t="shared" si="4"/>
        <v>0.8822863610639502</v>
      </c>
      <c r="N11" s="16">
        <f t="shared" si="4"/>
        <v>0.97049390635022448</v>
      </c>
      <c r="O11" s="16">
        <f t="shared" si="4"/>
        <v>0.86899822169531715</v>
      </c>
      <c r="P11" s="52">
        <f>AVERAGE(J11:O11)</f>
        <v>0.94681699867427904</v>
      </c>
      <c r="Q11" s="3"/>
    </row>
    <row r="12" spans="1:18" x14ac:dyDescent="0.25">
      <c r="A12" s="2" t="s">
        <v>7</v>
      </c>
      <c r="B12" s="13">
        <f>N12</f>
        <v>0.90962671905697445</v>
      </c>
      <c r="C12" s="13">
        <f>N10</f>
        <v>0.58980891719745221</v>
      </c>
      <c r="D12" s="13">
        <f t="shared" si="1"/>
        <v>0.715610510046368</v>
      </c>
      <c r="E12" s="12">
        <f>I36</f>
        <v>785</v>
      </c>
      <c r="F12" s="3"/>
      <c r="G12" s="79" t="s">
        <v>41</v>
      </c>
      <c r="H12" s="79"/>
      <c r="I12" s="15" t="s">
        <v>22</v>
      </c>
      <c r="J12" s="45">
        <f>J5/(J5+J8)</f>
        <v>0.26436781609195403</v>
      </c>
      <c r="K12" s="16">
        <f t="shared" ref="K12:O12" si="5">K5/(K5+K8)</f>
        <v>0.29268292682926828</v>
      </c>
      <c r="L12" s="16">
        <f t="shared" si="5"/>
        <v>1</v>
      </c>
      <c r="M12" s="16">
        <f t="shared" si="5"/>
        <v>0.73161290322580641</v>
      </c>
      <c r="N12" s="16">
        <f t="shared" si="5"/>
        <v>0.90962671905697445</v>
      </c>
      <c r="O12" s="16">
        <f t="shared" si="5"/>
        <v>0.73815165876777256</v>
      </c>
      <c r="P12" s="38"/>
      <c r="Q12" s="3"/>
    </row>
    <row r="13" spans="1:18" x14ac:dyDescent="0.25">
      <c r="A13" s="2" t="s">
        <v>8</v>
      </c>
      <c r="B13" s="13">
        <f>O12</f>
        <v>0.73815165876777256</v>
      </c>
      <c r="C13" s="13">
        <f>O10</f>
        <v>0.9482496194824962</v>
      </c>
      <c r="D13" s="13">
        <f t="shared" si="1"/>
        <v>0.83011325782811474</v>
      </c>
      <c r="E13" s="12">
        <f>I38</f>
        <v>657</v>
      </c>
      <c r="F13" s="3"/>
      <c r="G13" s="79" t="s">
        <v>42</v>
      </c>
      <c r="H13" s="79"/>
      <c r="I13" s="15" t="s">
        <v>43</v>
      </c>
      <c r="J13" s="49">
        <f>J6/(J6+J7)</f>
        <v>0.97341603898980944</v>
      </c>
      <c r="K13" s="46">
        <f>100%-K12</f>
        <v>0.70731707317073167</v>
      </c>
      <c r="L13" s="46">
        <f>100%-L12</f>
        <v>0</v>
      </c>
      <c r="M13" s="46">
        <f>100%-M12</f>
        <v>0.26838709677419359</v>
      </c>
      <c r="N13" s="46">
        <f>100%-N12</f>
        <v>9.0373280943025547E-2</v>
      </c>
      <c r="O13" s="46">
        <f>100%-O12</f>
        <v>0.26184834123222744</v>
      </c>
      <c r="P13" s="38"/>
      <c r="Q13" s="3"/>
    </row>
    <row r="14" spans="1:18" x14ac:dyDescent="0.25">
      <c r="A14" s="2"/>
      <c r="B14" s="13"/>
      <c r="C14" s="13"/>
      <c r="D14" s="13"/>
      <c r="E14" s="3"/>
      <c r="F14" s="3"/>
      <c r="G14" s="3"/>
      <c r="H14" s="3"/>
      <c r="I14" s="14"/>
      <c r="J14" s="3"/>
      <c r="K14" s="3"/>
      <c r="L14" s="3"/>
      <c r="M14" s="3"/>
      <c r="N14" s="3"/>
      <c r="O14" s="3"/>
      <c r="P14" s="3"/>
      <c r="Q14" s="3"/>
    </row>
    <row r="15" spans="1:18" ht="14.45" customHeight="1" x14ac:dyDescent="0.25">
      <c r="A15" s="2" t="s">
        <v>23</v>
      </c>
      <c r="B15" s="3"/>
      <c r="C15" s="3"/>
      <c r="D15" s="13">
        <f>SUM(J5:O5)/E15</f>
        <v>0.75767918088737196</v>
      </c>
      <c r="E15" s="19">
        <f>SUM(E8:E13)</f>
        <v>2344</v>
      </c>
      <c r="F15" s="3"/>
      <c r="G15" s="80" t="s">
        <v>28</v>
      </c>
      <c r="H15" s="81"/>
      <c r="I15" s="81"/>
      <c r="J15" s="81"/>
      <c r="K15" s="81"/>
      <c r="L15" s="81"/>
      <c r="M15" s="81"/>
      <c r="N15" s="81"/>
      <c r="O15" s="81"/>
      <c r="P15" s="81"/>
      <c r="Q15" s="82"/>
    </row>
    <row r="16" spans="1:18" x14ac:dyDescent="0.25">
      <c r="A16" s="2" t="s">
        <v>24</v>
      </c>
      <c r="B16" s="50">
        <f>AVERAGE(B8:B13)</f>
        <v>0.65607367066196265</v>
      </c>
      <c r="C16" s="50">
        <f>AVERAGE(C8:C13)</f>
        <v>0.59190476081530174</v>
      </c>
      <c r="D16" s="50">
        <f>AVERAGE(D8:D13)</f>
        <v>0.59390738352787797</v>
      </c>
      <c r="E16" s="12">
        <f>E15</f>
        <v>2344</v>
      </c>
      <c r="F16" s="3"/>
      <c r="G16" s="83" t="s">
        <v>123</v>
      </c>
      <c r="H16" s="84"/>
      <c r="I16" s="84"/>
      <c r="J16" s="84"/>
      <c r="K16" s="84"/>
      <c r="L16" s="84"/>
      <c r="M16" s="84"/>
      <c r="N16" s="84"/>
      <c r="O16" s="84"/>
      <c r="P16" s="84"/>
      <c r="Q16" s="85"/>
    </row>
    <row r="17" spans="1:17" x14ac:dyDescent="0.25">
      <c r="A17" s="2" t="s">
        <v>25</v>
      </c>
      <c r="B17" s="51">
        <f>SUMPRODUCT(B8:B13,$E$8:$E$13)/SUM($E$8:$E$13)</f>
        <v>0.79306103091286562</v>
      </c>
      <c r="C17" s="51">
        <f>SUMPRODUCT(C8:C13,$E$8:$E$13)/SUM($E$8:$E$13)</f>
        <v>0.75767918088737196</v>
      </c>
      <c r="D17" s="51">
        <f>SUMPRODUCT(D8:D13,$E$8:$E$13)/SUM($E$8:$E$13)</f>
        <v>0.74577007217815328</v>
      </c>
      <c r="E17" s="12">
        <f>E15</f>
        <v>2344</v>
      </c>
      <c r="F17" s="3"/>
      <c r="G17" s="86"/>
      <c r="H17" s="87"/>
      <c r="I17" s="87"/>
      <c r="J17" s="87"/>
      <c r="K17" s="87"/>
      <c r="L17" s="87"/>
      <c r="M17" s="87"/>
      <c r="N17" s="87"/>
      <c r="O17" s="87"/>
      <c r="P17" s="87"/>
      <c r="Q17" s="88"/>
    </row>
    <row r="18" spans="1:17" x14ac:dyDescent="0.25">
      <c r="A18" s="3"/>
      <c r="B18" s="3"/>
      <c r="C18" s="3"/>
      <c r="D18" s="3"/>
      <c r="E18" s="3"/>
      <c r="F18" s="3"/>
      <c r="G18" s="86"/>
      <c r="H18" s="87"/>
      <c r="I18" s="87"/>
      <c r="J18" s="87"/>
      <c r="K18" s="87"/>
      <c r="L18" s="87"/>
      <c r="M18" s="87"/>
      <c r="N18" s="87"/>
      <c r="O18" s="87"/>
      <c r="P18" s="87"/>
      <c r="Q18" s="88"/>
    </row>
    <row r="19" spans="1:17" x14ac:dyDescent="0.25">
      <c r="A19" s="3"/>
      <c r="B19" s="3"/>
      <c r="C19" s="3"/>
      <c r="D19" s="3"/>
      <c r="E19" s="3"/>
      <c r="F19" s="3"/>
      <c r="G19" s="86"/>
      <c r="H19" s="87"/>
      <c r="I19" s="87"/>
      <c r="J19" s="87"/>
      <c r="K19" s="87"/>
      <c r="L19" s="87"/>
      <c r="M19" s="87"/>
      <c r="N19" s="87"/>
      <c r="O19" s="87"/>
      <c r="P19" s="87"/>
      <c r="Q19" s="88"/>
    </row>
    <row r="20" spans="1:17" x14ac:dyDescent="0.25">
      <c r="A20" s="3"/>
      <c r="B20" s="3"/>
      <c r="C20" s="3"/>
      <c r="D20" s="3"/>
      <c r="E20" s="3"/>
      <c r="F20" s="3"/>
      <c r="G20" s="86"/>
      <c r="H20" s="87"/>
      <c r="I20" s="87"/>
      <c r="J20" s="87"/>
      <c r="K20" s="87"/>
      <c r="L20" s="87"/>
      <c r="M20" s="87"/>
      <c r="N20" s="87"/>
      <c r="O20" s="87"/>
      <c r="P20" s="87"/>
      <c r="Q20" s="88"/>
    </row>
    <row r="21" spans="1:17" x14ac:dyDescent="0.25">
      <c r="A21" s="3"/>
      <c r="B21" s="3"/>
      <c r="C21" s="3"/>
      <c r="D21" s="3"/>
      <c r="E21" s="3"/>
      <c r="F21" s="3"/>
      <c r="G21" s="86"/>
      <c r="H21" s="87"/>
      <c r="I21" s="87"/>
      <c r="J21" s="87"/>
      <c r="K21" s="87"/>
      <c r="L21" s="87"/>
      <c r="M21" s="87"/>
      <c r="N21" s="87"/>
      <c r="O21" s="87"/>
      <c r="P21" s="87"/>
      <c r="Q21" s="88"/>
    </row>
    <row r="22" spans="1:17" x14ac:dyDescent="0.25">
      <c r="A22" s="3"/>
      <c r="B22" s="3"/>
      <c r="C22" s="3"/>
      <c r="D22" s="3"/>
      <c r="E22" s="3"/>
      <c r="F22" s="3"/>
      <c r="G22" s="89"/>
      <c r="H22" s="90"/>
      <c r="I22" s="90"/>
      <c r="J22" s="90"/>
      <c r="K22" s="90"/>
      <c r="L22" s="90"/>
      <c r="M22" s="90"/>
      <c r="N22" s="90"/>
      <c r="O22" s="90"/>
      <c r="P22" s="90"/>
      <c r="Q22" s="91"/>
    </row>
    <row r="23" spans="1:17" x14ac:dyDescent="0.25">
      <c r="A23" s="27" t="s">
        <v>27</v>
      </c>
      <c r="B23" s="18"/>
      <c r="C23" s="18"/>
      <c r="D23" s="18"/>
      <c r="E23" s="18"/>
      <c r="F23" s="18"/>
      <c r="G23" s="18"/>
      <c r="H23" s="18"/>
      <c r="I23" s="2"/>
      <c r="J23" s="2"/>
      <c r="K23" s="2"/>
      <c r="L23" s="2"/>
      <c r="M23" s="2"/>
      <c r="N23" s="2"/>
      <c r="O23" s="2"/>
      <c r="P23" s="2"/>
      <c r="Q23" s="2"/>
    </row>
    <row r="24" spans="1:17" x14ac:dyDescent="0.25">
      <c r="A24" s="3"/>
      <c r="B24" s="3"/>
      <c r="C24" s="3"/>
      <c r="D24" s="3"/>
      <c r="E24" s="3"/>
      <c r="F24" s="3"/>
      <c r="G24" s="3"/>
      <c r="H24" s="3"/>
      <c r="I24" s="3"/>
      <c r="J24" s="3"/>
      <c r="K24" s="3"/>
      <c r="L24" s="3"/>
      <c r="M24" s="3"/>
      <c r="N24" s="3"/>
      <c r="O24" s="3"/>
      <c r="P24" s="3"/>
      <c r="Q24" s="3"/>
    </row>
    <row r="25" spans="1:17" x14ac:dyDescent="0.25">
      <c r="A25" s="3"/>
      <c r="B25" s="5"/>
      <c r="C25" s="5"/>
      <c r="D25" s="5"/>
      <c r="E25" s="5"/>
      <c r="F25" s="5"/>
      <c r="G25" s="5"/>
      <c r="H25" s="3"/>
      <c r="I25" s="3"/>
      <c r="J25" s="3"/>
      <c r="K25" s="3" t="s">
        <v>32</v>
      </c>
      <c r="L25" s="3"/>
      <c r="M25" s="3"/>
      <c r="N25" s="3"/>
      <c r="O25" s="3"/>
      <c r="P25" s="3"/>
      <c r="Q25" s="3"/>
    </row>
    <row r="26" spans="1:17" x14ac:dyDescent="0.25">
      <c r="A26" s="3"/>
      <c r="B26" s="22" t="s">
        <v>2</v>
      </c>
      <c r="C26" s="23" t="s">
        <v>3</v>
      </c>
      <c r="D26" s="23" t="s">
        <v>4</v>
      </c>
      <c r="E26" s="23" t="s">
        <v>5</v>
      </c>
      <c r="F26" s="23" t="s">
        <v>6</v>
      </c>
      <c r="G26" s="23" t="s">
        <v>7</v>
      </c>
      <c r="H26" s="23" t="s">
        <v>8</v>
      </c>
      <c r="I26" s="22" t="s">
        <v>9</v>
      </c>
      <c r="J26" s="3"/>
      <c r="K26" s="3"/>
      <c r="L26" s="3"/>
      <c r="M26" s="3"/>
      <c r="N26" s="3"/>
      <c r="O26" s="3"/>
      <c r="P26" s="3"/>
      <c r="Q26" s="3"/>
    </row>
    <row r="27" spans="1:17" x14ac:dyDescent="0.25">
      <c r="A27" s="3"/>
      <c r="B27" s="24" t="b">
        <v>1</v>
      </c>
      <c r="C27" s="3"/>
      <c r="D27" s="3"/>
      <c r="E27" s="3"/>
      <c r="F27" s="3"/>
      <c r="G27" s="3"/>
      <c r="H27" s="3"/>
      <c r="I27" s="8"/>
      <c r="J27" s="3"/>
      <c r="K27" s="3"/>
      <c r="L27" s="3"/>
      <c r="M27" s="3"/>
      <c r="N27" s="3"/>
      <c r="O27" s="3"/>
      <c r="P27" s="3"/>
      <c r="Q27" s="3"/>
    </row>
    <row r="28" spans="1:17" x14ac:dyDescent="0.25">
      <c r="A28" s="3"/>
      <c r="B28" s="25" t="s">
        <v>3</v>
      </c>
      <c r="C28" s="20">
        <v>23</v>
      </c>
      <c r="D28" s="10">
        <v>5</v>
      </c>
      <c r="E28" s="10">
        <v>0</v>
      </c>
      <c r="F28" s="10">
        <v>21</v>
      </c>
      <c r="G28" s="10">
        <v>14</v>
      </c>
      <c r="H28" s="10">
        <v>20</v>
      </c>
      <c r="I28" s="34">
        <f>SUM(C28:H28)</f>
        <v>83</v>
      </c>
      <c r="J28" s="3"/>
      <c r="K28" s="3"/>
      <c r="L28" s="3"/>
      <c r="M28" s="3"/>
      <c r="N28" s="3"/>
      <c r="O28" s="3"/>
      <c r="P28" s="3"/>
      <c r="Q28" s="3"/>
    </row>
    <row r="29" spans="1:17" x14ac:dyDescent="0.25">
      <c r="A29" s="3"/>
      <c r="B29" s="25"/>
      <c r="C29" s="10"/>
      <c r="D29" s="10"/>
      <c r="E29" s="10"/>
      <c r="F29" s="10"/>
      <c r="G29" s="10"/>
      <c r="H29" s="10"/>
      <c r="I29" s="11"/>
      <c r="J29" s="3"/>
      <c r="K29" s="3"/>
      <c r="L29" s="3"/>
      <c r="M29" s="3"/>
      <c r="N29" s="3"/>
      <c r="O29" s="3"/>
      <c r="P29" s="3"/>
      <c r="Q29" s="3"/>
    </row>
    <row r="30" spans="1:17" x14ac:dyDescent="0.25">
      <c r="A30" s="3"/>
      <c r="B30" s="25" t="s">
        <v>4</v>
      </c>
      <c r="C30" s="10">
        <v>2</v>
      </c>
      <c r="D30" s="20">
        <v>12</v>
      </c>
      <c r="E30" s="10">
        <v>0</v>
      </c>
      <c r="F30" s="10">
        <v>20</v>
      </c>
      <c r="G30" s="10">
        <v>2</v>
      </c>
      <c r="H30" s="10">
        <v>1</v>
      </c>
      <c r="I30" s="34">
        <f>SUM(C30:H30)</f>
        <v>37</v>
      </c>
      <c r="J30" s="3"/>
      <c r="K30" s="3"/>
      <c r="L30" s="3"/>
      <c r="M30" s="3"/>
      <c r="N30" s="3"/>
      <c r="O30" s="3"/>
      <c r="P30" s="3"/>
      <c r="Q30" s="3"/>
    </row>
    <row r="31" spans="1:17" x14ac:dyDescent="0.25">
      <c r="A31" s="3"/>
      <c r="B31" s="25"/>
      <c r="C31" s="10"/>
      <c r="D31" s="10"/>
      <c r="E31" s="10"/>
      <c r="F31" s="10"/>
      <c r="G31" s="10"/>
      <c r="H31" s="10"/>
      <c r="I31" s="11"/>
      <c r="J31" s="3"/>
      <c r="K31" s="3"/>
      <c r="L31" s="3"/>
      <c r="M31" s="3"/>
      <c r="N31" s="3"/>
      <c r="O31" s="3"/>
      <c r="P31" s="3"/>
      <c r="Q31" s="3"/>
    </row>
    <row r="32" spans="1:17" x14ac:dyDescent="0.25">
      <c r="A32" s="3"/>
      <c r="B32" s="25" t="s">
        <v>5</v>
      </c>
      <c r="C32" s="10">
        <v>3</v>
      </c>
      <c r="D32" s="10">
        <v>0</v>
      </c>
      <c r="E32" s="20">
        <v>88</v>
      </c>
      <c r="F32" s="10">
        <v>13</v>
      </c>
      <c r="G32" s="10">
        <v>11</v>
      </c>
      <c r="H32" s="10">
        <v>90</v>
      </c>
      <c r="I32" s="34">
        <f>SUM(C32:H32)</f>
        <v>205</v>
      </c>
      <c r="J32" s="3"/>
      <c r="K32" s="3"/>
      <c r="L32" s="3"/>
      <c r="M32" s="3"/>
      <c r="N32" s="3"/>
      <c r="O32" s="3"/>
      <c r="P32" s="3"/>
      <c r="Q32" s="3"/>
    </row>
    <row r="33" spans="1:17" x14ac:dyDescent="0.25">
      <c r="A33" s="3"/>
      <c r="B33" s="25"/>
      <c r="C33" s="10"/>
      <c r="D33" s="10"/>
      <c r="E33" s="10"/>
      <c r="F33" s="10"/>
      <c r="G33" s="10"/>
      <c r="H33" s="10"/>
      <c r="I33" s="11"/>
      <c r="J33" s="3"/>
      <c r="K33" s="3"/>
      <c r="L33" s="3"/>
      <c r="M33" s="3"/>
      <c r="N33" s="3"/>
      <c r="O33" s="3"/>
      <c r="P33" s="3"/>
      <c r="Q33" s="3"/>
    </row>
    <row r="34" spans="1:17" x14ac:dyDescent="0.25">
      <c r="A34" s="3"/>
      <c r="B34" s="25" t="s">
        <v>6</v>
      </c>
      <c r="C34" s="10">
        <v>0</v>
      </c>
      <c r="D34" s="10">
        <v>5</v>
      </c>
      <c r="E34" s="10">
        <v>0</v>
      </c>
      <c r="F34" s="20">
        <v>567</v>
      </c>
      <c r="G34" s="10">
        <v>5</v>
      </c>
      <c r="H34" s="10">
        <v>0</v>
      </c>
      <c r="I34" s="34">
        <f>SUM(C34:H34)</f>
        <v>577</v>
      </c>
      <c r="J34" s="3"/>
      <c r="K34" s="3"/>
      <c r="L34" s="3"/>
      <c r="M34" s="3"/>
      <c r="N34" s="3"/>
      <c r="O34" s="3"/>
      <c r="P34" s="3"/>
      <c r="Q34" s="3"/>
    </row>
    <row r="35" spans="1:17" x14ac:dyDescent="0.25">
      <c r="A35" s="3"/>
      <c r="B35" s="25"/>
      <c r="C35" s="10"/>
      <c r="D35" s="10"/>
      <c r="E35" s="10"/>
      <c r="F35" s="10"/>
      <c r="G35" s="10"/>
      <c r="H35" s="10"/>
      <c r="I35" s="11"/>
      <c r="J35" s="3"/>
      <c r="K35" s="3"/>
      <c r="L35" s="3"/>
      <c r="M35" s="3"/>
      <c r="N35" s="3"/>
      <c r="O35" s="3"/>
      <c r="P35" s="3"/>
      <c r="Q35" s="3"/>
    </row>
    <row r="36" spans="1:17" x14ac:dyDescent="0.25">
      <c r="A36" s="3"/>
      <c r="B36" s="25" t="s">
        <v>7</v>
      </c>
      <c r="C36" s="10">
        <v>43</v>
      </c>
      <c r="D36" s="10">
        <v>19</v>
      </c>
      <c r="E36" s="10">
        <v>0</v>
      </c>
      <c r="F36" s="10">
        <v>150</v>
      </c>
      <c r="G36" s="20">
        <v>463</v>
      </c>
      <c r="H36" s="10">
        <v>110</v>
      </c>
      <c r="I36" s="34">
        <f>SUM(C36:H36)</f>
        <v>785</v>
      </c>
      <c r="J36" s="3"/>
      <c r="K36" s="3"/>
      <c r="L36" s="3"/>
      <c r="M36" s="3"/>
      <c r="N36" s="3"/>
      <c r="O36" s="3"/>
      <c r="P36" s="3"/>
      <c r="Q36" s="3"/>
    </row>
    <row r="37" spans="1:17" x14ac:dyDescent="0.25">
      <c r="A37" s="3"/>
      <c r="B37" s="25"/>
      <c r="C37" s="10"/>
      <c r="D37" s="10"/>
      <c r="E37" s="10"/>
      <c r="F37" s="10"/>
      <c r="G37" s="10"/>
      <c r="H37" s="10"/>
      <c r="I37" s="11"/>
      <c r="J37" s="3"/>
      <c r="K37" s="3"/>
      <c r="L37" s="3"/>
      <c r="M37" s="3"/>
      <c r="N37" s="3"/>
      <c r="O37" s="3"/>
      <c r="P37" s="3"/>
      <c r="Q37" s="3"/>
    </row>
    <row r="38" spans="1:17" x14ac:dyDescent="0.25">
      <c r="A38" s="3"/>
      <c r="B38" s="25" t="s">
        <v>8</v>
      </c>
      <c r="C38" s="10">
        <v>16</v>
      </c>
      <c r="D38" s="10">
        <v>0</v>
      </c>
      <c r="E38" s="10">
        <v>0</v>
      </c>
      <c r="F38" s="10">
        <v>4</v>
      </c>
      <c r="G38" s="10">
        <v>14</v>
      </c>
      <c r="H38" s="20">
        <v>623</v>
      </c>
      <c r="I38" s="34">
        <f>SUM(C38:H38)</f>
        <v>657</v>
      </c>
      <c r="J38" s="3"/>
      <c r="K38" s="3"/>
      <c r="L38" s="3"/>
      <c r="M38" s="3"/>
      <c r="N38" s="3"/>
      <c r="O38" s="3"/>
      <c r="P38" s="3"/>
      <c r="Q38" s="3"/>
    </row>
    <row r="39" spans="1:17" x14ac:dyDescent="0.25">
      <c r="A39" s="3"/>
      <c r="B39" s="25"/>
      <c r="C39" s="10"/>
      <c r="D39" s="10"/>
      <c r="E39" s="10"/>
      <c r="F39" s="10"/>
      <c r="G39" s="10"/>
      <c r="H39" s="10"/>
      <c r="I39" s="11"/>
      <c r="J39" s="3"/>
      <c r="K39" s="3"/>
      <c r="L39" s="3"/>
      <c r="M39" s="3"/>
      <c r="N39" s="3"/>
      <c r="O39" s="3"/>
      <c r="P39" s="3"/>
      <c r="Q39" s="3"/>
    </row>
    <row r="40" spans="1:17" x14ac:dyDescent="0.25">
      <c r="A40" s="3"/>
      <c r="B40" s="25" t="s">
        <v>9</v>
      </c>
      <c r="C40" s="17">
        <f t="shared" ref="C40:I40" si="6">SUM(C28:C38)</f>
        <v>87</v>
      </c>
      <c r="D40" s="17">
        <f t="shared" si="6"/>
        <v>41</v>
      </c>
      <c r="E40" s="17">
        <f t="shared" si="6"/>
        <v>88</v>
      </c>
      <c r="F40" s="17">
        <f t="shared" si="6"/>
        <v>775</v>
      </c>
      <c r="G40" s="17">
        <f t="shared" si="6"/>
        <v>509</v>
      </c>
      <c r="H40" s="17">
        <f t="shared" si="6"/>
        <v>844</v>
      </c>
      <c r="I40" s="17">
        <f t="shared" si="6"/>
        <v>2344</v>
      </c>
      <c r="J40" s="3"/>
      <c r="K40" s="3"/>
      <c r="L40" s="3"/>
      <c r="M40" s="3"/>
      <c r="N40" s="3"/>
      <c r="O40" s="3"/>
      <c r="P40" s="3"/>
      <c r="Q40" s="3"/>
    </row>
    <row r="41" spans="1:17" x14ac:dyDescent="0.25">
      <c r="A41" s="3"/>
      <c r="B41" s="3"/>
      <c r="C41" s="3"/>
      <c r="D41" s="3"/>
      <c r="E41" s="3"/>
      <c r="F41" s="3"/>
      <c r="G41" s="3"/>
      <c r="H41" s="3"/>
      <c r="I41" s="3"/>
      <c r="J41" s="3"/>
      <c r="K41" s="3"/>
      <c r="L41" s="3"/>
      <c r="M41" s="3"/>
      <c r="N41" s="3"/>
      <c r="O41" s="3"/>
      <c r="P41" s="3"/>
      <c r="Q41" s="3"/>
    </row>
    <row r="42" spans="1:17" x14ac:dyDescent="0.25">
      <c r="A42" s="3"/>
      <c r="B42" s="3"/>
      <c r="C42" s="3"/>
      <c r="D42" s="3"/>
      <c r="E42" s="3"/>
      <c r="F42" s="3"/>
      <c r="G42" s="3"/>
      <c r="H42" s="3"/>
      <c r="I42" s="3"/>
      <c r="J42" s="3"/>
      <c r="K42" s="3"/>
      <c r="L42" s="3"/>
      <c r="M42" s="3"/>
      <c r="N42" s="3"/>
      <c r="O42" s="3"/>
      <c r="P42" s="3"/>
      <c r="Q42" s="3"/>
    </row>
    <row r="43" spans="1:17" x14ac:dyDescent="0.25">
      <c r="A43" s="3"/>
      <c r="B43" s="3"/>
      <c r="C43" s="3"/>
      <c r="D43" s="3"/>
      <c r="E43" s="3"/>
      <c r="F43" s="3"/>
      <c r="G43" s="3"/>
      <c r="H43" s="3"/>
      <c r="I43" s="3"/>
      <c r="J43" s="3"/>
      <c r="K43" s="3"/>
      <c r="L43" s="3"/>
      <c r="M43" s="3"/>
      <c r="N43" s="3"/>
      <c r="O43" s="3"/>
      <c r="P43" s="3"/>
      <c r="Q43" s="3"/>
    </row>
    <row r="44" spans="1:17" x14ac:dyDescent="0.25">
      <c r="A44" s="3"/>
      <c r="B44" s="3"/>
      <c r="C44" s="3"/>
      <c r="D44" s="3"/>
      <c r="E44" s="3"/>
      <c r="F44" s="3"/>
      <c r="G44" s="3"/>
      <c r="H44" s="3"/>
      <c r="I44" s="3"/>
      <c r="J44" s="3"/>
      <c r="K44" s="3"/>
      <c r="L44" s="3"/>
      <c r="M44" s="3"/>
      <c r="N44" s="3"/>
      <c r="O44" s="3"/>
      <c r="P44" s="3"/>
      <c r="Q44" s="3"/>
    </row>
    <row r="45" spans="1:17" x14ac:dyDescent="0.25">
      <c r="A45" s="3"/>
      <c r="B45" s="3"/>
      <c r="C45" s="3"/>
      <c r="D45" s="3"/>
      <c r="E45" s="3"/>
      <c r="F45" s="3"/>
      <c r="G45" s="3"/>
      <c r="H45" s="3"/>
      <c r="I45" s="3"/>
      <c r="J45" s="3"/>
      <c r="K45" s="3"/>
      <c r="L45" s="3"/>
      <c r="M45" s="3"/>
      <c r="N45" s="3"/>
      <c r="O45" s="3"/>
      <c r="P45" s="3"/>
      <c r="Q45" s="3"/>
    </row>
    <row r="46" spans="1:17" x14ac:dyDescent="0.25">
      <c r="A46" t="s">
        <v>110</v>
      </c>
    </row>
  </sheetData>
  <mergeCells count="4">
    <mergeCell ref="G12:H12"/>
    <mergeCell ref="G13:H13"/>
    <mergeCell ref="G15:Q15"/>
    <mergeCell ref="G16:Q22"/>
  </mergeCells>
  <conditionalFormatting sqref="C28:H28">
    <cfRule type="colorScale" priority="12">
      <colorScale>
        <cfvo type="min"/>
        <cfvo type="max"/>
        <color rgb="FF63BE7B"/>
        <color rgb="FFFFEF9C"/>
      </colorScale>
    </cfRule>
  </conditionalFormatting>
  <conditionalFormatting sqref="C30:H30">
    <cfRule type="colorScale" priority="11">
      <colorScale>
        <cfvo type="min"/>
        <cfvo type="max"/>
        <color rgb="FF63BE7B"/>
        <color rgb="FFFFEF9C"/>
      </colorScale>
    </cfRule>
  </conditionalFormatting>
  <conditionalFormatting sqref="C32:H32">
    <cfRule type="colorScale" priority="10">
      <colorScale>
        <cfvo type="min"/>
        <cfvo type="max"/>
        <color rgb="FF63BE7B"/>
        <color rgb="FFFFEF9C"/>
      </colorScale>
    </cfRule>
  </conditionalFormatting>
  <conditionalFormatting sqref="C34:H34">
    <cfRule type="colorScale" priority="9">
      <colorScale>
        <cfvo type="min"/>
        <cfvo type="max"/>
        <color rgb="FF63BE7B"/>
        <color rgb="FFFFEF9C"/>
      </colorScale>
    </cfRule>
  </conditionalFormatting>
  <conditionalFormatting sqref="C36:H36">
    <cfRule type="colorScale" priority="8">
      <colorScale>
        <cfvo type="min"/>
        <cfvo type="max"/>
        <color rgb="FF63BE7B"/>
        <color rgb="FFFFEF9C"/>
      </colorScale>
    </cfRule>
  </conditionalFormatting>
  <conditionalFormatting sqref="C38:H38">
    <cfRule type="colorScale" priority="7">
      <colorScale>
        <cfvo type="min"/>
        <cfvo type="max"/>
        <color rgb="FF63BE7B"/>
        <color rgb="FFFFEF9C"/>
      </colorScale>
    </cfRule>
  </conditionalFormatting>
  <conditionalFormatting sqref="J10:O10">
    <cfRule type="colorScale" priority="2">
      <colorScale>
        <cfvo type="min"/>
        <cfvo type="percentile" val="50"/>
        <cfvo type="max"/>
        <color rgb="FFF8696B"/>
        <color rgb="FFFFEB84"/>
        <color rgb="FF63BE7B"/>
      </colorScale>
    </cfRule>
  </conditionalFormatting>
  <conditionalFormatting sqref="J10:O11">
    <cfRule type="colorScale" priority="1">
      <colorScale>
        <cfvo type="min"/>
        <cfvo type="percentile" val="50"/>
        <cfvo type="max"/>
        <color rgb="FFF8696B"/>
        <color rgb="FFFFEB84"/>
        <color rgb="FF63BE7B"/>
      </colorScale>
    </cfRule>
  </conditionalFormatting>
  <conditionalFormatting sqref="J11:O11">
    <cfRule type="colorScale" priority="3">
      <colorScale>
        <cfvo type="min"/>
        <cfvo type="percentile" val="50"/>
        <cfvo type="max"/>
        <color rgb="FFF8696B"/>
        <color rgb="FFFFEB84"/>
        <color rgb="FF63BE7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E45D-77BE-47CC-A110-7037B857CF87}">
  <dimension ref="A1:R46"/>
  <sheetViews>
    <sheetView zoomScaleNormal="100" workbookViewId="0"/>
  </sheetViews>
  <sheetFormatPr defaultRowHeight="15" x14ac:dyDescent="0.25"/>
  <cols>
    <col min="9" max="9" width="15" customWidth="1"/>
  </cols>
  <sheetData>
    <row r="1" spans="1:18" x14ac:dyDescent="0.25">
      <c r="A1" s="26" t="s">
        <v>36</v>
      </c>
      <c r="B1" s="1"/>
      <c r="C1" s="1"/>
      <c r="D1" s="1"/>
      <c r="E1" s="1"/>
      <c r="F1" s="1"/>
      <c r="G1" s="1"/>
      <c r="H1" s="1"/>
      <c r="I1" s="1"/>
      <c r="J1" s="1"/>
      <c r="K1" s="1"/>
      <c r="L1" s="1"/>
      <c r="M1" s="1"/>
      <c r="N1" s="1"/>
      <c r="O1" s="1"/>
      <c r="P1" s="1"/>
      <c r="Q1" s="59" t="str" cm="1">
        <f t="array" ref="Q1:R1">'Graphs-TrainValid'!L70:M70</f>
        <v>Gradient Radial</v>
      </c>
      <c r="R1">
        <v>0</v>
      </c>
    </row>
    <row r="2" spans="1:18" x14ac:dyDescent="0.25">
      <c r="A2" s="2" t="s">
        <v>0</v>
      </c>
      <c r="B2" s="4">
        <v>0.95850000000000002</v>
      </c>
      <c r="C2" s="3"/>
      <c r="D2" s="3"/>
      <c r="E2" s="13"/>
      <c r="F2" s="3"/>
      <c r="G2" s="3"/>
      <c r="H2" s="3"/>
      <c r="I2" s="3"/>
      <c r="J2" s="3"/>
      <c r="K2" s="3"/>
      <c r="L2" s="3"/>
      <c r="M2" s="3"/>
      <c r="N2" s="3"/>
      <c r="O2" s="3"/>
      <c r="P2" s="3"/>
      <c r="Q2" s="3"/>
    </row>
    <row r="3" spans="1:18" x14ac:dyDescent="0.25">
      <c r="A3" s="2" t="s">
        <v>11</v>
      </c>
      <c r="B3" s="21">
        <f>SUM(J5:O5)/E15</f>
        <v>0.80460750853242324</v>
      </c>
      <c r="C3" s="3"/>
      <c r="D3" s="3"/>
      <c r="E3" s="13"/>
      <c r="F3" s="3"/>
      <c r="G3" s="3"/>
      <c r="H3" s="3"/>
      <c r="I3" s="28" t="s">
        <v>1</v>
      </c>
      <c r="J3" s="3"/>
      <c r="K3" s="3"/>
      <c r="L3" s="3"/>
      <c r="M3" s="3"/>
      <c r="N3" s="3"/>
      <c r="O3" s="3"/>
      <c r="P3" s="3"/>
      <c r="Q3" s="3"/>
    </row>
    <row r="4" spans="1:18" x14ac:dyDescent="0.25">
      <c r="A4" s="3"/>
      <c r="B4" s="3"/>
      <c r="C4" s="3"/>
      <c r="D4" s="3"/>
      <c r="E4" s="13"/>
      <c r="F4" s="3"/>
      <c r="G4" s="3"/>
      <c r="H4" s="3"/>
      <c r="I4" s="6" t="s">
        <v>10</v>
      </c>
      <c r="J4" s="41" t="s">
        <v>3</v>
      </c>
      <c r="K4" s="6" t="s">
        <v>4</v>
      </c>
      <c r="L4" s="6" t="s">
        <v>5</v>
      </c>
      <c r="M4" s="7" t="s">
        <v>6</v>
      </c>
      <c r="N4" s="6" t="s">
        <v>7</v>
      </c>
      <c r="O4" s="6" t="s">
        <v>8</v>
      </c>
      <c r="P4" s="3"/>
      <c r="Q4" s="3"/>
    </row>
    <row r="5" spans="1:18" x14ac:dyDescent="0.25">
      <c r="A5" s="3"/>
      <c r="B5" s="4"/>
      <c r="C5" s="3"/>
      <c r="D5" s="3"/>
      <c r="E5" s="4"/>
      <c r="F5" s="3"/>
      <c r="G5" s="3"/>
      <c r="H5" s="3"/>
      <c r="I5" s="6" t="s">
        <v>12</v>
      </c>
      <c r="J5" s="42">
        <f>C28</f>
        <v>30</v>
      </c>
      <c r="K5" s="9">
        <f>D30</f>
        <v>9</v>
      </c>
      <c r="L5" s="9">
        <f>E32</f>
        <v>149</v>
      </c>
      <c r="M5" s="9">
        <f>F34</f>
        <v>570</v>
      </c>
      <c r="N5" s="9">
        <f>G36</f>
        <v>507</v>
      </c>
      <c r="O5" s="9">
        <f>H38</f>
        <v>621</v>
      </c>
      <c r="P5" s="12"/>
      <c r="Q5" s="3"/>
    </row>
    <row r="6" spans="1:18" x14ac:dyDescent="0.25">
      <c r="A6" s="2"/>
      <c r="B6" s="2" t="s">
        <v>14</v>
      </c>
      <c r="C6" s="2" t="s">
        <v>15</v>
      </c>
      <c r="D6" s="2" t="s">
        <v>16</v>
      </c>
      <c r="E6" s="2" t="s">
        <v>17</v>
      </c>
      <c r="F6" s="3"/>
      <c r="G6" s="3"/>
      <c r="H6" s="3"/>
      <c r="I6" s="2" t="s">
        <v>13</v>
      </c>
      <c r="J6" s="43">
        <f t="shared" ref="J6:O6" si="0">SUM($C$28:$H$38)-J5-J7-J8</f>
        <v>2171</v>
      </c>
      <c r="K6" s="12">
        <f t="shared" si="0"/>
        <v>2293</v>
      </c>
      <c r="L6" s="12">
        <f t="shared" si="0"/>
        <v>2139</v>
      </c>
      <c r="M6" s="12">
        <f t="shared" si="0"/>
        <v>1636</v>
      </c>
      <c r="N6" s="12">
        <f t="shared" si="0"/>
        <v>1521</v>
      </c>
      <c r="O6" s="12">
        <f t="shared" si="0"/>
        <v>1502</v>
      </c>
      <c r="P6" s="12"/>
      <c r="Q6" s="3"/>
    </row>
    <row r="7" spans="1:18" ht="15.75" customHeight="1" x14ac:dyDescent="0.25">
      <c r="A7" s="2"/>
      <c r="B7" s="3"/>
      <c r="C7" s="3"/>
      <c r="D7" s="3"/>
      <c r="E7" s="3"/>
      <c r="F7" s="3"/>
      <c r="G7" s="3"/>
      <c r="H7" s="3"/>
      <c r="I7" s="2" t="s">
        <v>18</v>
      </c>
      <c r="J7" s="43">
        <f>SUM(C28:H28)-J5</f>
        <v>53</v>
      </c>
      <c r="K7" s="12">
        <f>SUM(C30:H30)-K5</f>
        <v>28</v>
      </c>
      <c r="L7" s="12">
        <f>SUM(C32:H32)-L5</f>
        <v>56</v>
      </c>
      <c r="M7" s="12">
        <f>SUM(C34:H34)-M5</f>
        <v>7</v>
      </c>
      <c r="N7" s="12">
        <f>SUM(C36:H36)-N5</f>
        <v>278</v>
      </c>
      <c r="O7" s="12">
        <f>SUM(C38:H38)-O5</f>
        <v>36</v>
      </c>
      <c r="P7" s="12"/>
      <c r="Q7" s="3"/>
    </row>
    <row r="8" spans="1:18" ht="15.75" thickBot="1" x14ac:dyDescent="0.3">
      <c r="A8" s="2" t="s">
        <v>3</v>
      </c>
      <c r="B8" s="13">
        <f>J12</f>
        <v>0.25</v>
      </c>
      <c r="C8" s="13">
        <f>J10</f>
        <v>0.36144578313253012</v>
      </c>
      <c r="D8" s="13">
        <f t="shared" ref="D8:D13" si="1">2*((B8*C8)/(B8+C8))</f>
        <v>0.29556650246305416</v>
      </c>
      <c r="E8" s="12">
        <f>I28</f>
        <v>83</v>
      </c>
      <c r="F8" s="3"/>
      <c r="G8" s="3"/>
      <c r="H8" s="3"/>
      <c r="I8" s="2" t="s">
        <v>19</v>
      </c>
      <c r="J8" s="43">
        <f t="shared" ref="J8:O8" si="2">SUM(C28:C38)-J5</f>
        <v>90</v>
      </c>
      <c r="K8" s="12">
        <f t="shared" si="2"/>
        <v>14</v>
      </c>
      <c r="L8" s="12">
        <f t="shared" si="2"/>
        <v>0</v>
      </c>
      <c r="M8" s="12">
        <f t="shared" si="2"/>
        <v>131</v>
      </c>
      <c r="N8" s="12">
        <f t="shared" si="2"/>
        <v>38</v>
      </c>
      <c r="O8" s="12">
        <f t="shared" si="2"/>
        <v>185</v>
      </c>
      <c r="P8" s="12"/>
      <c r="Q8" s="3"/>
    </row>
    <row r="9" spans="1:18" ht="15.75" thickBot="1" x14ac:dyDescent="0.3">
      <c r="A9" s="2" t="s">
        <v>4</v>
      </c>
      <c r="B9" s="13">
        <f>K12</f>
        <v>0.39130434782608697</v>
      </c>
      <c r="C9" s="13">
        <f>K10</f>
        <v>0.24324324324324326</v>
      </c>
      <c r="D9" s="13">
        <f t="shared" si="1"/>
        <v>0.30000000000000004</v>
      </c>
      <c r="E9" s="12">
        <f>I30</f>
        <v>37</v>
      </c>
      <c r="F9" s="3"/>
      <c r="G9" s="3"/>
      <c r="H9" s="3"/>
      <c r="I9" s="35" t="s">
        <v>20</v>
      </c>
      <c r="J9" s="44">
        <f t="shared" ref="J9:O9" si="3">(J5+J6)/(SUM(J5:J8))</f>
        <v>0.93899317406143346</v>
      </c>
      <c r="K9" s="36">
        <f t="shared" si="3"/>
        <v>0.98208191126279865</v>
      </c>
      <c r="L9" s="36">
        <f t="shared" si="3"/>
        <v>0.97610921501706482</v>
      </c>
      <c r="M9" s="36">
        <f t="shared" si="3"/>
        <v>0.94112627986348119</v>
      </c>
      <c r="N9" s="36">
        <f t="shared" si="3"/>
        <v>0.8651877133105802</v>
      </c>
      <c r="O9" s="40">
        <f t="shared" si="3"/>
        <v>0.90571672354948807</v>
      </c>
      <c r="P9" s="39"/>
      <c r="Q9" s="3"/>
    </row>
    <row r="10" spans="1:18" x14ac:dyDescent="0.25">
      <c r="A10" s="2" t="s">
        <v>5</v>
      </c>
      <c r="B10" s="13">
        <f>L12</f>
        <v>1</v>
      </c>
      <c r="C10" s="13">
        <f>L10</f>
        <v>0.72682926829268291</v>
      </c>
      <c r="D10" s="13">
        <f t="shared" si="1"/>
        <v>0.84180790960451979</v>
      </c>
      <c r="E10" s="12">
        <f>I32</f>
        <v>205</v>
      </c>
      <c r="F10" s="3"/>
      <c r="G10" s="3"/>
      <c r="H10" s="29" t="s">
        <v>30</v>
      </c>
      <c r="I10" s="15" t="s">
        <v>29</v>
      </c>
      <c r="J10" s="45">
        <f>J5/(J5+J7)</f>
        <v>0.36144578313253012</v>
      </c>
      <c r="K10" s="16">
        <f t="shared" ref="K10:O11" si="4">K5/(K5+K7)</f>
        <v>0.24324324324324326</v>
      </c>
      <c r="L10" s="16">
        <f t="shared" si="4"/>
        <v>0.72682926829268291</v>
      </c>
      <c r="M10" s="16">
        <f t="shared" si="4"/>
        <v>0.98786828422876949</v>
      </c>
      <c r="N10" s="16">
        <f t="shared" si="4"/>
        <v>0.64585987261146494</v>
      </c>
      <c r="O10" s="16">
        <f t="shared" si="4"/>
        <v>0.9452054794520548</v>
      </c>
      <c r="P10" s="52">
        <f>AVERAGE(J10:O10)</f>
        <v>0.65174198849345766</v>
      </c>
      <c r="Q10" s="3"/>
    </row>
    <row r="11" spans="1:18" x14ac:dyDescent="0.25">
      <c r="A11" s="2" t="s">
        <v>6</v>
      </c>
      <c r="B11" s="13">
        <f>M12</f>
        <v>0.81312410841654781</v>
      </c>
      <c r="C11" s="13">
        <f>M10</f>
        <v>0.98786828422876949</v>
      </c>
      <c r="D11" s="13">
        <f t="shared" si="1"/>
        <v>0.89201877934272311</v>
      </c>
      <c r="E11" s="12">
        <f>I34</f>
        <v>577</v>
      </c>
      <c r="F11" s="3"/>
      <c r="G11" s="3"/>
      <c r="H11" s="29" t="s">
        <v>31</v>
      </c>
      <c r="I11" s="15" t="s">
        <v>21</v>
      </c>
      <c r="J11" s="45">
        <f>J6/(J6+J8)</f>
        <v>0.9601946041574525</v>
      </c>
      <c r="K11" s="16">
        <f t="shared" si="4"/>
        <v>0.99393151278716951</v>
      </c>
      <c r="L11" s="16">
        <f t="shared" si="4"/>
        <v>1</v>
      </c>
      <c r="M11" s="16">
        <f t="shared" si="4"/>
        <v>0.92586304470854552</v>
      </c>
      <c r="N11" s="16">
        <f t="shared" si="4"/>
        <v>0.97562540089801153</v>
      </c>
      <c r="O11" s="16">
        <f t="shared" si="4"/>
        <v>0.89033787788974506</v>
      </c>
      <c r="P11" s="52">
        <f>AVERAGE(J11:O11)</f>
        <v>0.95765874007348728</v>
      </c>
      <c r="Q11" s="3"/>
    </row>
    <row r="12" spans="1:18" x14ac:dyDescent="0.25">
      <c r="A12" s="2" t="s">
        <v>7</v>
      </c>
      <c r="B12" s="13">
        <f>N12</f>
        <v>0.93027522935779816</v>
      </c>
      <c r="C12" s="13">
        <f>N10</f>
        <v>0.64585987261146494</v>
      </c>
      <c r="D12" s="13">
        <f t="shared" si="1"/>
        <v>0.76240601503759398</v>
      </c>
      <c r="E12" s="12">
        <f>I36</f>
        <v>785</v>
      </c>
      <c r="F12" s="3"/>
      <c r="G12" s="79" t="s">
        <v>41</v>
      </c>
      <c r="H12" s="79"/>
      <c r="I12" s="15" t="s">
        <v>22</v>
      </c>
      <c r="J12" s="45">
        <f>J5/(J5+J8)</f>
        <v>0.25</v>
      </c>
      <c r="K12" s="16">
        <f t="shared" ref="K12:O12" si="5">K5/(K5+K8)</f>
        <v>0.39130434782608697</v>
      </c>
      <c r="L12" s="16">
        <f t="shared" si="5"/>
        <v>1</v>
      </c>
      <c r="M12" s="16">
        <f t="shared" si="5"/>
        <v>0.81312410841654781</v>
      </c>
      <c r="N12" s="16">
        <f t="shared" si="5"/>
        <v>0.93027522935779816</v>
      </c>
      <c r="O12" s="16">
        <f t="shared" si="5"/>
        <v>0.77047146401985112</v>
      </c>
      <c r="P12" s="38"/>
      <c r="Q12" s="3"/>
    </row>
    <row r="13" spans="1:18" x14ac:dyDescent="0.25">
      <c r="A13" s="2" t="s">
        <v>8</v>
      </c>
      <c r="B13" s="13">
        <f>O12</f>
        <v>0.77047146401985112</v>
      </c>
      <c r="C13" s="13">
        <f>O10</f>
        <v>0.9452054794520548</v>
      </c>
      <c r="D13" s="13">
        <f t="shared" si="1"/>
        <v>0.84894053315105944</v>
      </c>
      <c r="E13" s="12">
        <f>I38</f>
        <v>657</v>
      </c>
      <c r="F13" s="3"/>
      <c r="G13" s="79" t="s">
        <v>42</v>
      </c>
      <c r="H13" s="79"/>
      <c r="I13" s="15" t="s">
        <v>43</v>
      </c>
      <c r="J13" s="49">
        <f>J6/(J6+J7)</f>
        <v>0.97616906474820142</v>
      </c>
      <c r="K13" s="46">
        <f>100%-K12</f>
        <v>0.60869565217391308</v>
      </c>
      <c r="L13" s="46">
        <f>100%-L12</f>
        <v>0</v>
      </c>
      <c r="M13" s="46">
        <f>100%-M12</f>
        <v>0.18687589158345219</v>
      </c>
      <c r="N13" s="46">
        <f>100%-N12</f>
        <v>6.9724770642201839E-2</v>
      </c>
      <c r="O13" s="46">
        <f>100%-O12</f>
        <v>0.22952853598014888</v>
      </c>
      <c r="P13" s="38"/>
      <c r="Q13" s="3"/>
    </row>
    <row r="14" spans="1:18" x14ac:dyDescent="0.25">
      <c r="A14" s="2" t="s">
        <v>121</v>
      </c>
      <c r="B14" s="72">
        <f>AVERAGE(B8:B13)</f>
        <v>0.69252919160338067</v>
      </c>
      <c r="C14" s="72">
        <f t="shared" ref="C14:D14" si="6">AVERAGE(C8:C13)</f>
        <v>0.65174198849345766</v>
      </c>
      <c r="D14" s="72">
        <f t="shared" si="6"/>
        <v>0.65678995659982509</v>
      </c>
      <c r="E14" s="2"/>
      <c r="F14" s="3"/>
      <c r="G14" s="3"/>
      <c r="H14" s="3"/>
      <c r="I14" s="14"/>
      <c r="J14" s="3"/>
      <c r="K14" s="3"/>
      <c r="L14" s="3"/>
      <c r="M14" s="3"/>
      <c r="N14" s="3"/>
      <c r="O14" s="3"/>
      <c r="P14" s="3"/>
      <c r="Q14" s="3"/>
    </row>
    <row r="15" spans="1:18" ht="14.45" customHeight="1" x14ac:dyDescent="0.25">
      <c r="A15" s="2" t="s">
        <v>23</v>
      </c>
      <c r="B15" s="3"/>
      <c r="C15" s="3"/>
      <c r="D15" s="13">
        <f>SUM(J5:O5)/E15</f>
        <v>0.80460750853242324</v>
      </c>
      <c r="E15" s="19">
        <f>SUM(E8:E13)</f>
        <v>2344</v>
      </c>
      <c r="F15" s="3"/>
      <c r="G15" s="80" t="s">
        <v>28</v>
      </c>
      <c r="H15" s="81"/>
      <c r="I15" s="81"/>
      <c r="J15" s="81"/>
      <c r="K15" s="81"/>
      <c r="L15" s="81"/>
      <c r="M15" s="81"/>
      <c r="N15" s="81"/>
      <c r="O15" s="81"/>
      <c r="P15" s="81"/>
      <c r="Q15" s="82"/>
    </row>
    <row r="16" spans="1:18" x14ac:dyDescent="0.25">
      <c r="A16" s="2" t="s">
        <v>24</v>
      </c>
      <c r="B16" s="50">
        <f>AVERAGE(B8:B13)</f>
        <v>0.69252919160338067</v>
      </c>
      <c r="C16" s="50">
        <f>AVERAGE(C8:C13)</f>
        <v>0.65174198849345766</v>
      </c>
      <c r="D16" s="50">
        <f>AVERAGE(D8:D13)</f>
        <v>0.65678995659982509</v>
      </c>
      <c r="E16" s="12">
        <f>E15</f>
        <v>2344</v>
      </c>
      <c r="F16" s="3"/>
      <c r="G16" s="83" t="s">
        <v>124</v>
      </c>
      <c r="H16" s="84"/>
      <c r="I16" s="84"/>
      <c r="J16" s="84"/>
      <c r="K16" s="84"/>
      <c r="L16" s="84"/>
      <c r="M16" s="84"/>
      <c r="N16" s="84"/>
      <c r="O16" s="84"/>
      <c r="P16" s="84"/>
      <c r="Q16" s="85"/>
    </row>
    <row r="17" spans="1:17" x14ac:dyDescent="0.25">
      <c r="A17" s="2" t="s">
        <v>25</v>
      </c>
      <c r="B17" s="51">
        <f>SUMPRODUCT(B8:B13,$E$8:$E$13)/SUM($E$8:$E$13)</f>
        <v>0.83014790031263952</v>
      </c>
      <c r="C17" s="51">
        <f>SUMPRODUCT(C8:C13,$E$8:$E$13)/SUM($E$8:$E$13)</f>
        <v>0.80460750853242324</v>
      </c>
      <c r="D17" s="51">
        <f>SUMPRODUCT(D8:D13,$E$8:$E$13)/SUM($E$8:$E$13)</f>
        <v>0.80168094238006338</v>
      </c>
      <c r="E17" s="12">
        <f>E15</f>
        <v>2344</v>
      </c>
      <c r="F17" s="3"/>
      <c r="G17" s="86"/>
      <c r="H17" s="87"/>
      <c r="I17" s="87"/>
      <c r="J17" s="87"/>
      <c r="K17" s="87"/>
      <c r="L17" s="87"/>
      <c r="M17" s="87"/>
      <c r="N17" s="87"/>
      <c r="O17" s="87"/>
      <c r="P17" s="87"/>
      <c r="Q17" s="88"/>
    </row>
    <row r="18" spans="1:17" x14ac:dyDescent="0.25">
      <c r="A18" s="3"/>
      <c r="B18" s="3"/>
      <c r="C18" s="3"/>
      <c r="D18" s="3"/>
      <c r="E18" s="3"/>
      <c r="F18" s="3"/>
      <c r="G18" s="86"/>
      <c r="H18" s="87"/>
      <c r="I18" s="87"/>
      <c r="J18" s="87"/>
      <c r="K18" s="87"/>
      <c r="L18" s="87"/>
      <c r="M18" s="87"/>
      <c r="N18" s="87"/>
      <c r="O18" s="87"/>
      <c r="P18" s="87"/>
      <c r="Q18" s="88"/>
    </row>
    <row r="19" spans="1:17" x14ac:dyDescent="0.25">
      <c r="A19" s="3"/>
      <c r="B19" s="3"/>
      <c r="C19" s="3"/>
      <c r="D19" s="3"/>
      <c r="E19" s="3"/>
      <c r="F19" s="3"/>
      <c r="G19" s="86"/>
      <c r="H19" s="87"/>
      <c r="I19" s="87"/>
      <c r="J19" s="87"/>
      <c r="K19" s="87"/>
      <c r="L19" s="87"/>
      <c r="M19" s="87"/>
      <c r="N19" s="87"/>
      <c r="O19" s="87"/>
      <c r="P19" s="87"/>
      <c r="Q19" s="88"/>
    </row>
    <row r="20" spans="1:17" x14ac:dyDescent="0.25">
      <c r="A20" s="3"/>
      <c r="B20" s="3"/>
      <c r="C20" s="3"/>
      <c r="D20" s="3"/>
      <c r="E20" s="3"/>
      <c r="F20" s="3"/>
      <c r="G20" s="86"/>
      <c r="H20" s="87"/>
      <c r="I20" s="87"/>
      <c r="J20" s="87"/>
      <c r="K20" s="87"/>
      <c r="L20" s="87"/>
      <c r="M20" s="87"/>
      <c r="N20" s="87"/>
      <c r="O20" s="87"/>
      <c r="P20" s="87"/>
      <c r="Q20" s="88"/>
    </row>
    <row r="21" spans="1:17" x14ac:dyDescent="0.25">
      <c r="A21" s="3"/>
      <c r="B21" s="3"/>
      <c r="C21" s="3"/>
      <c r="D21" s="3"/>
      <c r="E21" s="3"/>
      <c r="F21" s="3"/>
      <c r="G21" s="86"/>
      <c r="H21" s="87"/>
      <c r="I21" s="87"/>
      <c r="J21" s="87"/>
      <c r="K21" s="87"/>
      <c r="L21" s="87"/>
      <c r="M21" s="87"/>
      <c r="N21" s="87"/>
      <c r="O21" s="87"/>
      <c r="P21" s="87"/>
      <c r="Q21" s="88"/>
    </row>
    <row r="22" spans="1:17" x14ac:dyDescent="0.25">
      <c r="A22" s="3"/>
      <c r="B22" s="3"/>
      <c r="C22" s="3"/>
      <c r="D22" s="3"/>
      <c r="E22" s="3"/>
      <c r="F22" s="3"/>
      <c r="G22" s="89"/>
      <c r="H22" s="90"/>
      <c r="I22" s="90"/>
      <c r="J22" s="90"/>
      <c r="K22" s="90"/>
      <c r="L22" s="90"/>
      <c r="M22" s="90"/>
      <c r="N22" s="90"/>
      <c r="O22" s="90"/>
      <c r="P22" s="90"/>
      <c r="Q22" s="91"/>
    </row>
    <row r="23" spans="1:17" x14ac:dyDescent="0.25">
      <c r="A23" s="27" t="s">
        <v>27</v>
      </c>
      <c r="B23" s="18"/>
      <c r="C23" s="18"/>
      <c r="D23" s="18"/>
      <c r="E23" s="18"/>
      <c r="F23" s="18"/>
      <c r="G23" s="18"/>
      <c r="H23" s="18"/>
      <c r="I23" s="2"/>
      <c r="J23" s="2"/>
      <c r="K23" s="2"/>
      <c r="L23" s="2"/>
      <c r="M23" s="2"/>
      <c r="N23" s="2"/>
      <c r="O23" s="2"/>
      <c r="P23" s="2"/>
      <c r="Q23" s="2"/>
    </row>
    <row r="24" spans="1:17" x14ac:dyDescent="0.25">
      <c r="A24" s="3"/>
      <c r="B24" s="3"/>
      <c r="C24" s="3"/>
      <c r="D24" s="3"/>
      <c r="E24" s="3"/>
      <c r="F24" s="3"/>
      <c r="G24" s="3"/>
      <c r="H24" s="3"/>
      <c r="I24" s="3"/>
      <c r="J24" s="3"/>
      <c r="K24" s="3"/>
      <c r="L24" s="3"/>
      <c r="M24" s="3"/>
      <c r="N24" s="3"/>
      <c r="O24" s="3"/>
      <c r="P24" s="3"/>
      <c r="Q24" s="3"/>
    </row>
    <row r="25" spans="1:17" x14ac:dyDescent="0.25">
      <c r="A25" s="3"/>
      <c r="B25" s="5"/>
      <c r="C25" s="5"/>
      <c r="D25" s="5"/>
      <c r="E25" s="5"/>
      <c r="F25" s="5"/>
      <c r="G25" s="5"/>
      <c r="H25" s="3"/>
      <c r="I25" s="3"/>
      <c r="J25" s="3"/>
      <c r="K25" s="3" t="s">
        <v>32</v>
      </c>
      <c r="L25" s="3"/>
      <c r="M25" s="3"/>
      <c r="N25" s="3"/>
      <c r="O25" s="3"/>
      <c r="P25" s="3"/>
      <c r="Q25" s="3"/>
    </row>
    <row r="26" spans="1:17" x14ac:dyDescent="0.25">
      <c r="A26" s="3"/>
      <c r="B26" s="22" t="s">
        <v>2</v>
      </c>
      <c r="C26" s="23" t="s">
        <v>3</v>
      </c>
      <c r="D26" s="23" t="s">
        <v>4</v>
      </c>
      <c r="E26" s="23" t="s">
        <v>5</v>
      </c>
      <c r="F26" s="23" t="s">
        <v>6</v>
      </c>
      <c r="G26" s="23" t="s">
        <v>7</v>
      </c>
      <c r="H26" s="23" t="s">
        <v>8</v>
      </c>
      <c r="I26" s="22" t="s">
        <v>9</v>
      </c>
      <c r="J26" s="3"/>
      <c r="K26" s="3"/>
      <c r="L26" s="3"/>
      <c r="M26" s="3"/>
      <c r="N26" s="3"/>
      <c r="O26" s="3"/>
      <c r="P26" s="3"/>
      <c r="Q26" s="3"/>
    </row>
    <row r="27" spans="1:17" x14ac:dyDescent="0.25">
      <c r="A27" s="3"/>
      <c r="B27" s="24" t="b">
        <v>1</v>
      </c>
      <c r="C27" s="3"/>
      <c r="D27" s="3"/>
      <c r="E27" s="3"/>
      <c r="F27" s="3"/>
      <c r="G27" s="3"/>
      <c r="H27" s="3"/>
      <c r="I27" s="8"/>
      <c r="J27" s="3"/>
      <c r="K27" s="3"/>
      <c r="L27" s="3"/>
      <c r="M27" s="3"/>
      <c r="N27" s="3"/>
      <c r="O27" s="3"/>
      <c r="P27" s="3"/>
      <c r="Q27" s="3"/>
    </row>
    <row r="28" spans="1:17" x14ac:dyDescent="0.25">
      <c r="A28" s="3"/>
      <c r="B28" s="25" t="s">
        <v>3</v>
      </c>
      <c r="C28" s="20">
        <v>30</v>
      </c>
      <c r="D28" s="10">
        <v>4</v>
      </c>
      <c r="E28" s="10">
        <v>0</v>
      </c>
      <c r="F28" s="10">
        <v>9</v>
      </c>
      <c r="G28" s="10">
        <v>16</v>
      </c>
      <c r="H28" s="10">
        <v>24</v>
      </c>
      <c r="I28" s="34">
        <f>SUM(C28:H28)</f>
        <v>83</v>
      </c>
      <c r="J28" s="3"/>
      <c r="K28" s="3"/>
      <c r="L28" s="3"/>
      <c r="M28" s="3"/>
      <c r="N28" s="3"/>
      <c r="O28" s="3"/>
      <c r="P28" s="3"/>
      <c r="Q28" s="3"/>
    </row>
    <row r="29" spans="1:17" x14ac:dyDescent="0.25">
      <c r="A29" s="3"/>
      <c r="B29" s="25"/>
      <c r="C29" s="10"/>
      <c r="D29" s="10"/>
      <c r="E29" s="10"/>
      <c r="F29" s="10"/>
      <c r="G29" s="10"/>
      <c r="H29" s="10"/>
      <c r="I29" s="11"/>
      <c r="J29" s="3"/>
      <c r="K29" s="3"/>
      <c r="L29" s="3"/>
      <c r="M29" s="3"/>
      <c r="N29" s="3"/>
      <c r="O29" s="3"/>
      <c r="P29" s="3"/>
      <c r="Q29" s="3"/>
    </row>
    <row r="30" spans="1:17" x14ac:dyDescent="0.25">
      <c r="A30" s="3"/>
      <c r="B30" s="25" t="s">
        <v>4</v>
      </c>
      <c r="C30" s="10">
        <v>5</v>
      </c>
      <c r="D30" s="20">
        <v>9</v>
      </c>
      <c r="E30" s="10">
        <v>0</v>
      </c>
      <c r="F30" s="10">
        <v>15</v>
      </c>
      <c r="G30" s="10">
        <v>6</v>
      </c>
      <c r="H30" s="10">
        <v>2</v>
      </c>
      <c r="I30" s="34">
        <f>SUM(C30:H30)</f>
        <v>37</v>
      </c>
      <c r="J30" s="3"/>
      <c r="K30" s="3"/>
      <c r="L30" s="3"/>
      <c r="M30" s="3"/>
      <c r="N30" s="3"/>
      <c r="O30" s="3"/>
      <c r="P30" s="3"/>
      <c r="Q30" s="3"/>
    </row>
    <row r="31" spans="1:17" x14ac:dyDescent="0.25">
      <c r="A31" s="3"/>
      <c r="B31" s="25"/>
      <c r="C31" s="10"/>
      <c r="D31" s="10"/>
      <c r="E31" s="10"/>
      <c r="F31" s="10"/>
      <c r="G31" s="10"/>
      <c r="H31" s="10"/>
      <c r="I31" s="11"/>
      <c r="J31" s="3"/>
      <c r="K31" s="3"/>
      <c r="L31" s="3"/>
      <c r="M31" s="3"/>
      <c r="N31" s="3"/>
      <c r="O31" s="3"/>
      <c r="P31" s="3"/>
      <c r="Q31" s="3"/>
    </row>
    <row r="32" spans="1:17" x14ac:dyDescent="0.25">
      <c r="A32" s="3"/>
      <c r="B32" s="25" t="s">
        <v>5</v>
      </c>
      <c r="C32" s="10">
        <v>1</v>
      </c>
      <c r="D32" s="10">
        <v>0</v>
      </c>
      <c r="E32" s="20">
        <v>149</v>
      </c>
      <c r="F32" s="10">
        <v>9</v>
      </c>
      <c r="G32" s="10">
        <v>6</v>
      </c>
      <c r="H32" s="10">
        <v>40</v>
      </c>
      <c r="I32" s="34">
        <f>SUM(C32:H32)</f>
        <v>205</v>
      </c>
      <c r="J32" s="3"/>
      <c r="K32" s="3"/>
      <c r="L32" s="3"/>
      <c r="M32" s="3"/>
      <c r="N32" s="3"/>
      <c r="O32" s="3"/>
      <c r="P32" s="3"/>
      <c r="Q32" s="3"/>
    </row>
    <row r="33" spans="1:17" x14ac:dyDescent="0.25">
      <c r="A33" s="3"/>
      <c r="B33" s="25"/>
      <c r="C33" s="10"/>
      <c r="D33" s="10"/>
      <c r="E33" s="10"/>
      <c r="F33" s="10"/>
      <c r="G33" s="10"/>
      <c r="H33" s="10"/>
      <c r="I33" s="11"/>
      <c r="J33" s="3"/>
      <c r="K33" s="3"/>
      <c r="L33" s="3"/>
      <c r="M33" s="3"/>
      <c r="N33" s="3"/>
      <c r="O33" s="3"/>
      <c r="P33" s="3"/>
      <c r="Q33" s="3"/>
    </row>
    <row r="34" spans="1:17" x14ac:dyDescent="0.25">
      <c r="A34" s="3"/>
      <c r="B34" s="25" t="s">
        <v>6</v>
      </c>
      <c r="C34" s="10">
        <v>0</v>
      </c>
      <c r="D34" s="10">
        <v>3</v>
      </c>
      <c r="E34" s="10">
        <v>0</v>
      </c>
      <c r="F34" s="20">
        <v>570</v>
      </c>
      <c r="G34" s="10">
        <v>4</v>
      </c>
      <c r="H34" s="10">
        <v>0</v>
      </c>
      <c r="I34" s="34">
        <f>SUM(C34:H34)</f>
        <v>577</v>
      </c>
      <c r="J34" s="3"/>
      <c r="K34" s="3"/>
      <c r="L34" s="3"/>
      <c r="M34" s="3"/>
      <c r="N34" s="3"/>
      <c r="O34" s="3"/>
      <c r="P34" s="3"/>
      <c r="Q34" s="3"/>
    </row>
    <row r="35" spans="1:17" x14ac:dyDescent="0.25">
      <c r="A35" s="3"/>
      <c r="B35" s="25"/>
      <c r="C35" s="10"/>
      <c r="D35" s="10"/>
      <c r="E35" s="10"/>
      <c r="F35" s="10"/>
      <c r="G35" s="10"/>
      <c r="H35" s="10"/>
      <c r="I35" s="11"/>
      <c r="J35" s="3"/>
      <c r="K35" s="3"/>
      <c r="L35" s="3"/>
      <c r="M35" s="3"/>
      <c r="N35" s="3"/>
      <c r="O35" s="3"/>
      <c r="P35" s="3"/>
      <c r="Q35" s="3"/>
    </row>
    <row r="36" spans="1:17" x14ac:dyDescent="0.25">
      <c r="A36" s="3"/>
      <c r="B36" s="25" t="s">
        <v>7</v>
      </c>
      <c r="C36" s="10">
        <v>55</v>
      </c>
      <c r="D36" s="10">
        <v>7</v>
      </c>
      <c r="E36" s="10">
        <v>0</v>
      </c>
      <c r="F36" s="10">
        <v>97</v>
      </c>
      <c r="G36" s="20">
        <v>507</v>
      </c>
      <c r="H36" s="10">
        <v>119</v>
      </c>
      <c r="I36" s="34">
        <f>SUM(C36:H36)</f>
        <v>785</v>
      </c>
      <c r="J36" s="3"/>
      <c r="K36" s="3"/>
      <c r="L36" s="3"/>
      <c r="M36" s="3"/>
      <c r="N36" s="3"/>
      <c r="O36" s="3"/>
      <c r="P36" s="3"/>
      <c r="Q36" s="3"/>
    </row>
    <row r="37" spans="1:17" x14ac:dyDescent="0.25">
      <c r="A37" s="3"/>
      <c r="B37" s="25"/>
      <c r="C37" s="10"/>
      <c r="D37" s="10"/>
      <c r="E37" s="10"/>
      <c r="F37" s="10"/>
      <c r="G37" s="10"/>
      <c r="H37" s="10"/>
      <c r="I37" s="11"/>
      <c r="J37" s="3"/>
      <c r="K37" s="3"/>
      <c r="L37" s="3"/>
      <c r="M37" s="3"/>
      <c r="N37" s="3"/>
      <c r="O37" s="3"/>
      <c r="P37" s="3"/>
      <c r="Q37" s="3"/>
    </row>
    <row r="38" spans="1:17" x14ac:dyDescent="0.25">
      <c r="A38" s="3"/>
      <c r="B38" s="25" t="s">
        <v>8</v>
      </c>
      <c r="C38" s="10">
        <v>29</v>
      </c>
      <c r="D38" s="10">
        <v>0</v>
      </c>
      <c r="E38" s="10">
        <v>0</v>
      </c>
      <c r="F38" s="10">
        <v>1</v>
      </c>
      <c r="G38" s="10">
        <v>6</v>
      </c>
      <c r="H38" s="20">
        <v>621</v>
      </c>
      <c r="I38" s="34">
        <f>SUM(C38:H38)</f>
        <v>657</v>
      </c>
      <c r="J38" s="3"/>
      <c r="K38" s="3"/>
      <c r="L38" s="3"/>
      <c r="M38" s="3"/>
      <c r="N38" s="3"/>
      <c r="O38" s="3"/>
      <c r="P38" s="3"/>
      <c r="Q38" s="3"/>
    </row>
    <row r="39" spans="1:17" x14ac:dyDescent="0.25">
      <c r="A39" s="3"/>
      <c r="B39" s="25"/>
      <c r="C39" s="10"/>
      <c r="D39" s="10"/>
      <c r="E39" s="10"/>
      <c r="F39" s="10"/>
      <c r="G39" s="10"/>
      <c r="H39" s="10"/>
      <c r="I39" s="11"/>
      <c r="J39" s="3"/>
      <c r="K39" s="3"/>
      <c r="L39" s="3"/>
      <c r="M39" s="3"/>
      <c r="N39" s="3"/>
      <c r="O39" s="3"/>
      <c r="P39" s="3"/>
      <c r="Q39" s="3"/>
    </row>
    <row r="40" spans="1:17" x14ac:dyDescent="0.25">
      <c r="A40" s="3"/>
      <c r="B40" s="25" t="s">
        <v>9</v>
      </c>
      <c r="C40" s="17">
        <f t="shared" ref="C40:I40" si="7">SUM(C28:C38)</f>
        <v>120</v>
      </c>
      <c r="D40" s="17">
        <f t="shared" si="7"/>
        <v>23</v>
      </c>
      <c r="E40" s="17">
        <f t="shared" si="7"/>
        <v>149</v>
      </c>
      <c r="F40" s="17">
        <f t="shared" si="7"/>
        <v>701</v>
      </c>
      <c r="G40" s="17">
        <f t="shared" si="7"/>
        <v>545</v>
      </c>
      <c r="H40" s="17">
        <f t="shared" si="7"/>
        <v>806</v>
      </c>
      <c r="I40" s="17">
        <f t="shared" si="7"/>
        <v>2344</v>
      </c>
      <c r="J40" s="3"/>
      <c r="K40" s="3"/>
      <c r="L40" s="3"/>
      <c r="M40" s="3"/>
      <c r="N40" s="3"/>
      <c r="O40" s="3"/>
      <c r="P40" s="3"/>
      <c r="Q40" s="3"/>
    </row>
    <row r="41" spans="1:17" x14ac:dyDescent="0.25">
      <c r="A41" s="3"/>
      <c r="B41" s="3"/>
      <c r="C41" s="3"/>
      <c r="D41" s="3"/>
      <c r="E41" s="3"/>
      <c r="F41" s="3"/>
      <c r="G41" s="3"/>
      <c r="H41" s="3"/>
      <c r="I41" s="3"/>
      <c r="J41" s="3"/>
      <c r="K41" s="3"/>
      <c r="L41" s="3"/>
      <c r="M41" s="3"/>
      <c r="N41" s="3"/>
      <c r="O41" s="3"/>
      <c r="P41" s="3"/>
      <c r="Q41" s="3"/>
    </row>
    <row r="42" spans="1:17" x14ac:dyDescent="0.25">
      <c r="A42" s="3"/>
      <c r="B42" s="3"/>
      <c r="C42" s="3"/>
      <c r="D42" s="3"/>
      <c r="E42" s="3"/>
      <c r="F42" s="3"/>
      <c r="G42" s="3"/>
      <c r="H42" s="3"/>
      <c r="I42" s="3"/>
      <c r="J42" s="3"/>
      <c r="K42" s="3"/>
      <c r="L42" s="3"/>
      <c r="M42" s="3"/>
      <c r="N42" s="3"/>
      <c r="O42" s="3"/>
      <c r="P42" s="3"/>
      <c r="Q42" s="3"/>
    </row>
    <row r="43" spans="1:17" x14ac:dyDescent="0.25">
      <c r="A43" s="3"/>
      <c r="B43" s="3"/>
      <c r="C43" s="3"/>
      <c r="D43" s="3"/>
      <c r="E43" s="3"/>
      <c r="F43" s="3"/>
      <c r="G43" s="3"/>
      <c r="H43" s="3"/>
      <c r="I43" s="3"/>
      <c r="J43" s="3"/>
      <c r="K43" s="3"/>
      <c r="L43" s="3"/>
      <c r="M43" s="3"/>
      <c r="N43" s="3"/>
      <c r="O43" s="3"/>
      <c r="P43" s="3"/>
      <c r="Q43" s="3"/>
    </row>
    <row r="44" spans="1:17" x14ac:dyDescent="0.25">
      <c r="A44" s="3"/>
      <c r="B44" s="3"/>
      <c r="C44" s="3"/>
      <c r="D44" s="3"/>
      <c r="E44" s="3"/>
      <c r="F44" s="3"/>
      <c r="G44" s="3"/>
      <c r="H44" s="3"/>
      <c r="I44" s="3"/>
      <c r="J44" s="3"/>
      <c r="K44" s="3"/>
      <c r="L44" s="3"/>
      <c r="M44" s="3"/>
      <c r="N44" s="3"/>
      <c r="O44" s="3"/>
      <c r="P44" s="3"/>
      <c r="Q44" s="3"/>
    </row>
    <row r="45" spans="1:17" x14ac:dyDescent="0.25">
      <c r="A45" s="3"/>
      <c r="B45" s="3"/>
      <c r="C45" s="3"/>
      <c r="D45" s="3"/>
      <c r="E45" s="3"/>
      <c r="F45" s="3"/>
      <c r="G45" s="3"/>
      <c r="H45" s="3"/>
      <c r="I45" s="3"/>
      <c r="J45" s="3"/>
      <c r="K45" s="3"/>
      <c r="L45" s="3"/>
      <c r="M45" s="3"/>
      <c r="N45" s="3"/>
      <c r="O45" s="3"/>
      <c r="P45" s="3"/>
      <c r="Q45" s="3"/>
    </row>
    <row r="46" spans="1:17" x14ac:dyDescent="0.25">
      <c r="A46" t="s">
        <v>111</v>
      </c>
    </row>
  </sheetData>
  <mergeCells count="4">
    <mergeCell ref="G12:H12"/>
    <mergeCell ref="G13:H13"/>
    <mergeCell ref="G15:Q15"/>
    <mergeCell ref="G16:Q22"/>
  </mergeCells>
  <conditionalFormatting sqref="C28:H28">
    <cfRule type="colorScale" priority="12">
      <colorScale>
        <cfvo type="min"/>
        <cfvo type="max"/>
        <color rgb="FF63BE7B"/>
        <color rgb="FFFFEF9C"/>
      </colorScale>
    </cfRule>
  </conditionalFormatting>
  <conditionalFormatting sqref="C30:H30">
    <cfRule type="colorScale" priority="11">
      <colorScale>
        <cfvo type="min"/>
        <cfvo type="max"/>
        <color rgb="FF63BE7B"/>
        <color rgb="FFFFEF9C"/>
      </colorScale>
    </cfRule>
  </conditionalFormatting>
  <conditionalFormatting sqref="C32:H32">
    <cfRule type="colorScale" priority="10">
      <colorScale>
        <cfvo type="min"/>
        <cfvo type="max"/>
        <color rgb="FF63BE7B"/>
        <color rgb="FFFFEF9C"/>
      </colorScale>
    </cfRule>
  </conditionalFormatting>
  <conditionalFormatting sqref="C34:H34">
    <cfRule type="colorScale" priority="9">
      <colorScale>
        <cfvo type="min"/>
        <cfvo type="max"/>
        <color rgb="FF63BE7B"/>
        <color rgb="FFFFEF9C"/>
      </colorScale>
    </cfRule>
  </conditionalFormatting>
  <conditionalFormatting sqref="C36:H36">
    <cfRule type="colorScale" priority="8">
      <colorScale>
        <cfvo type="min"/>
        <cfvo type="max"/>
        <color rgb="FF63BE7B"/>
        <color rgb="FFFFEF9C"/>
      </colorScale>
    </cfRule>
  </conditionalFormatting>
  <conditionalFormatting sqref="C38:H38">
    <cfRule type="colorScale" priority="7">
      <colorScale>
        <cfvo type="min"/>
        <cfvo type="max"/>
        <color rgb="FF63BE7B"/>
        <color rgb="FFFFEF9C"/>
      </colorScale>
    </cfRule>
  </conditionalFormatting>
  <conditionalFormatting sqref="J10:O10">
    <cfRule type="colorScale" priority="2">
      <colorScale>
        <cfvo type="min"/>
        <cfvo type="percentile" val="50"/>
        <cfvo type="max"/>
        <color rgb="FFF8696B"/>
        <color rgb="FFFFEB84"/>
        <color rgb="FF63BE7B"/>
      </colorScale>
    </cfRule>
  </conditionalFormatting>
  <conditionalFormatting sqref="J10:O11">
    <cfRule type="colorScale" priority="1">
      <colorScale>
        <cfvo type="min"/>
        <cfvo type="percentile" val="50"/>
        <cfvo type="max"/>
        <color rgb="FFF8696B"/>
        <color rgb="FFFFEB84"/>
        <color rgb="FF63BE7B"/>
      </colorScale>
    </cfRule>
  </conditionalFormatting>
  <conditionalFormatting sqref="J11:O11">
    <cfRule type="colorScale" priority="3">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0B2B-4870-4CA9-9281-3427400280A9}">
  <dimension ref="A1:R46"/>
  <sheetViews>
    <sheetView zoomScaleNormal="100" workbookViewId="0"/>
  </sheetViews>
  <sheetFormatPr defaultRowHeight="15" x14ac:dyDescent="0.25"/>
  <cols>
    <col min="9" max="9" width="14.85546875" customWidth="1"/>
  </cols>
  <sheetData>
    <row r="1" spans="1:18" x14ac:dyDescent="0.25">
      <c r="A1" s="26" t="s">
        <v>35</v>
      </c>
      <c r="B1" s="1"/>
      <c r="C1" s="1"/>
      <c r="D1" s="1"/>
      <c r="E1" s="1"/>
      <c r="F1" s="1"/>
      <c r="G1" s="1"/>
      <c r="H1" s="1"/>
      <c r="I1" s="1"/>
      <c r="J1" s="1"/>
      <c r="K1" s="1"/>
      <c r="L1" s="1"/>
      <c r="M1" s="1"/>
      <c r="N1" s="1"/>
      <c r="O1" s="1"/>
      <c r="P1" s="1"/>
      <c r="Q1" s="59" t="str" cm="1">
        <f t="array" ref="Q1:R1">'Graphs-TrainValid'!S70:T70</f>
        <v>Segmented Radial</v>
      </c>
      <c r="R1">
        <v>0</v>
      </c>
    </row>
    <row r="2" spans="1:18" x14ac:dyDescent="0.25">
      <c r="A2" s="2" t="s">
        <v>0</v>
      </c>
      <c r="B2" s="4">
        <v>0.95369999999999999</v>
      </c>
      <c r="C2" s="3"/>
      <c r="D2" s="3"/>
      <c r="E2" s="13"/>
      <c r="F2" s="3"/>
      <c r="G2" s="3"/>
      <c r="H2" s="3"/>
      <c r="I2" s="3"/>
      <c r="J2" s="3"/>
      <c r="K2" s="3"/>
      <c r="L2" s="3"/>
      <c r="M2" s="3"/>
      <c r="N2" s="3"/>
      <c r="O2" s="3"/>
      <c r="P2" s="3"/>
      <c r="Q2" s="3"/>
    </row>
    <row r="3" spans="1:18" x14ac:dyDescent="0.25">
      <c r="A3" s="2" t="s">
        <v>11</v>
      </c>
      <c r="B3" s="21">
        <f>SUM(J5:O5)/E15</f>
        <v>0.81612627986348119</v>
      </c>
      <c r="C3" s="3"/>
      <c r="D3" s="3"/>
      <c r="E3" s="13"/>
      <c r="F3" s="3"/>
      <c r="G3" s="3"/>
      <c r="H3" s="3"/>
      <c r="I3" s="28" t="s">
        <v>1</v>
      </c>
      <c r="J3" s="3"/>
      <c r="K3" s="3"/>
      <c r="L3" s="3"/>
      <c r="M3" s="3"/>
      <c r="N3" s="3"/>
      <c r="O3" s="3"/>
      <c r="P3" s="3"/>
      <c r="Q3" s="3"/>
    </row>
    <row r="4" spans="1:18" x14ac:dyDescent="0.25">
      <c r="A4" s="3"/>
      <c r="B4" s="3"/>
      <c r="C4" s="3"/>
      <c r="D4" s="3"/>
      <c r="E4" s="13"/>
      <c r="F4" s="3"/>
      <c r="G4" s="3"/>
      <c r="H4" s="3"/>
      <c r="I4" s="6" t="s">
        <v>10</v>
      </c>
      <c r="J4" s="41" t="s">
        <v>3</v>
      </c>
      <c r="K4" s="6" t="s">
        <v>4</v>
      </c>
      <c r="L4" s="6" t="s">
        <v>5</v>
      </c>
      <c r="M4" s="7" t="s">
        <v>6</v>
      </c>
      <c r="N4" s="6" t="s">
        <v>7</v>
      </c>
      <c r="O4" s="6" t="s">
        <v>8</v>
      </c>
      <c r="P4" s="3"/>
      <c r="Q4" s="3"/>
    </row>
    <row r="5" spans="1:18" x14ac:dyDescent="0.25">
      <c r="A5" s="3"/>
      <c r="B5" s="4"/>
      <c r="C5" s="3"/>
      <c r="D5" s="3"/>
      <c r="E5" s="4"/>
      <c r="F5" s="3"/>
      <c r="G5" s="3"/>
      <c r="H5" s="3"/>
      <c r="I5" s="6" t="s">
        <v>12</v>
      </c>
      <c r="J5" s="42">
        <f>C28</f>
        <v>30</v>
      </c>
      <c r="K5" s="9">
        <f>D30</f>
        <v>3</v>
      </c>
      <c r="L5" s="9">
        <f>E32</f>
        <v>130</v>
      </c>
      <c r="M5" s="9">
        <f>F34</f>
        <v>567</v>
      </c>
      <c r="N5" s="9">
        <f>G36</f>
        <v>552</v>
      </c>
      <c r="O5" s="9">
        <f>H38</f>
        <v>631</v>
      </c>
      <c r="P5" s="12"/>
      <c r="Q5" s="3"/>
    </row>
    <row r="6" spans="1:18" x14ac:dyDescent="0.25">
      <c r="A6" s="2"/>
      <c r="B6" s="2" t="s">
        <v>14</v>
      </c>
      <c r="C6" s="2" t="s">
        <v>15</v>
      </c>
      <c r="D6" s="2" t="s">
        <v>16</v>
      </c>
      <c r="E6" s="2" t="s">
        <v>17</v>
      </c>
      <c r="F6" s="3"/>
      <c r="G6" s="3"/>
      <c r="H6" s="3"/>
      <c r="I6" s="2" t="s">
        <v>13</v>
      </c>
      <c r="J6" s="43">
        <f t="shared" ref="J6:O6" si="0">SUM($C$28:$H$38)-J5-J7-J8</f>
        <v>2202</v>
      </c>
      <c r="K6" s="12">
        <f t="shared" si="0"/>
        <v>2294</v>
      </c>
      <c r="L6" s="12">
        <f t="shared" si="0"/>
        <v>2139</v>
      </c>
      <c r="M6" s="12">
        <f t="shared" si="0"/>
        <v>1612</v>
      </c>
      <c r="N6" s="12">
        <f t="shared" si="0"/>
        <v>1502</v>
      </c>
      <c r="O6" s="12">
        <f t="shared" si="0"/>
        <v>1540</v>
      </c>
      <c r="P6" s="12"/>
      <c r="Q6" s="3"/>
    </row>
    <row r="7" spans="1:18" x14ac:dyDescent="0.25">
      <c r="A7" s="2"/>
      <c r="B7" s="3"/>
      <c r="C7" s="3"/>
      <c r="D7" s="3"/>
      <c r="E7" s="3"/>
      <c r="F7" s="3"/>
      <c r="G7" s="3"/>
      <c r="H7" s="3"/>
      <c r="I7" s="2" t="s">
        <v>18</v>
      </c>
      <c r="J7" s="43">
        <f>SUM(C28:H28)-J5</f>
        <v>53</v>
      </c>
      <c r="K7" s="12">
        <f>SUM(C30:H30)-K5</f>
        <v>34</v>
      </c>
      <c r="L7" s="12">
        <f>SUM(C32:H32)-L5</f>
        <v>75</v>
      </c>
      <c r="M7" s="12">
        <f>SUM(C34:H34)-M5</f>
        <v>10</v>
      </c>
      <c r="N7" s="12">
        <f>SUM(C36:H36)-N5</f>
        <v>233</v>
      </c>
      <c r="O7" s="12">
        <f>SUM(C38:H38)-O5</f>
        <v>26</v>
      </c>
      <c r="P7" s="12"/>
      <c r="Q7" s="3"/>
    </row>
    <row r="8" spans="1:18" ht="15.75" thickBot="1" x14ac:dyDescent="0.3">
      <c r="A8" s="2" t="s">
        <v>3</v>
      </c>
      <c r="B8" s="13">
        <f>J12</f>
        <v>0.33707865168539325</v>
      </c>
      <c r="C8" s="13">
        <f>J10</f>
        <v>0.36144578313253012</v>
      </c>
      <c r="D8" s="13">
        <f t="shared" ref="D8:D13" si="1">2*((B8*C8)/(B8+C8))</f>
        <v>0.34883720930232559</v>
      </c>
      <c r="E8" s="12">
        <f>I28</f>
        <v>83</v>
      </c>
      <c r="F8" s="3"/>
      <c r="G8" s="3"/>
      <c r="H8" s="3"/>
      <c r="I8" s="2" t="s">
        <v>19</v>
      </c>
      <c r="J8" s="43">
        <f t="shared" ref="J8:O8" si="2">SUM(C28:C38)-J5</f>
        <v>59</v>
      </c>
      <c r="K8" s="12">
        <f t="shared" si="2"/>
        <v>13</v>
      </c>
      <c r="L8" s="12">
        <f t="shared" si="2"/>
        <v>0</v>
      </c>
      <c r="M8" s="12">
        <f t="shared" si="2"/>
        <v>155</v>
      </c>
      <c r="N8" s="12">
        <f t="shared" si="2"/>
        <v>57</v>
      </c>
      <c r="O8" s="12">
        <f t="shared" si="2"/>
        <v>147</v>
      </c>
      <c r="P8" s="12"/>
      <c r="Q8" s="3"/>
    </row>
    <row r="9" spans="1:18" ht="15.75" thickBot="1" x14ac:dyDescent="0.3">
      <c r="A9" s="2" t="s">
        <v>4</v>
      </c>
      <c r="B9" s="13">
        <f>K12</f>
        <v>0.1875</v>
      </c>
      <c r="C9" s="13">
        <f>K10</f>
        <v>8.1081081081081086E-2</v>
      </c>
      <c r="D9" s="13">
        <f t="shared" si="1"/>
        <v>0.11320754716981132</v>
      </c>
      <c r="E9" s="12">
        <f>I30</f>
        <v>37</v>
      </c>
      <c r="F9" s="3"/>
      <c r="G9" s="3"/>
      <c r="H9" s="3"/>
      <c r="I9" s="35" t="s">
        <v>20</v>
      </c>
      <c r="J9" s="44">
        <f t="shared" ref="J9:O9" si="3">(J5+J6)/(SUM(J5:J8))</f>
        <v>0.95221843003412965</v>
      </c>
      <c r="K9" s="36">
        <f t="shared" si="3"/>
        <v>0.9799488054607508</v>
      </c>
      <c r="L9" s="36">
        <f t="shared" si="3"/>
        <v>0.96800341296928327</v>
      </c>
      <c r="M9" s="36">
        <f t="shared" si="3"/>
        <v>0.92960750853242324</v>
      </c>
      <c r="N9" s="36">
        <f t="shared" si="3"/>
        <v>0.87627986348122866</v>
      </c>
      <c r="O9" s="40">
        <f t="shared" si="3"/>
        <v>0.92619453924914674</v>
      </c>
      <c r="P9" s="39"/>
      <c r="Q9" s="3"/>
    </row>
    <row r="10" spans="1:18" x14ac:dyDescent="0.25">
      <c r="A10" s="2" t="s">
        <v>5</v>
      </c>
      <c r="B10" s="13">
        <f>L12</f>
        <v>1</v>
      </c>
      <c r="C10" s="13">
        <f>L10</f>
        <v>0.63414634146341464</v>
      </c>
      <c r="D10" s="13">
        <f t="shared" si="1"/>
        <v>0.77611940298507454</v>
      </c>
      <c r="E10" s="12">
        <f>I32</f>
        <v>205</v>
      </c>
      <c r="F10" s="3"/>
      <c r="G10" s="3"/>
      <c r="H10" s="29" t="s">
        <v>30</v>
      </c>
      <c r="I10" s="15" t="s">
        <v>29</v>
      </c>
      <c r="J10" s="45">
        <f t="shared" ref="J10:O11" si="4">J5/(J5+J7)</f>
        <v>0.36144578313253012</v>
      </c>
      <c r="K10" s="16">
        <f t="shared" si="4"/>
        <v>8.1081081081081086E-2</v>
      </c>
      <c r="L10" s="16">
        <f t="shared" si="4"/>
        <v>0.63414634146341464</v>
      </c>
      <c r="M10" s="16">
        <f t="shared" si="4"/>
        <v>0.98266897746967075</v>
      </c>
      <c r="N10" s="16">
        <f t="shared" si="4"/>
        <v>0.70318471337579613</v>
      </c>
      <c r="O10" s="16">
        <f t="shared" si="4"/>
        <v>0.9604261796042618</v>
      </c>
      <c r="P10" s="52">
        <f>AVERAGE(J10:O10)</f>
        <v>0.62049217935445899</v>
      </c>
      <c r="Q10" s="3"/>
    </row>
    <row r="11" spans="1:18" x14ac:dyDescent="0.25">
      <c r="A11" s="2" t="s">
        <v>6</v>
      </c>
      <c r="B11" s="13">
        <f>M12</f>
        <v>0.78531855955678675</v>
      </c>
      <c r="C11" s="13">
        <f>M10</f>
        <v>0.98266897746967075</v>
      </c>
      <c r="D11" s="13">
        <f t="shared" si="1"/>
        <v>0.87297921478060048</v>
      </c>
      <c r="E11" s="12">
        <f>I34</f>
        <v>577</v>
      </c>
      <c r="F11" s="3"/>
      <c r="G11" s="3"/>
      <c r="H11" s="29" t="s">
        <v>31</v>
      </c>
      <c r="I11" s="15" t="s">
        <v>21</v>
      </c>
      <c r="J11" s="45">
        <f t="shared" si="4"/>
        <v>0.97390535161432989</v>
      </c>
      <c r="K11" s="16">
        <f t="shared" si="4"/>
        <v>0.99436497615951447</v>
      </c>
      <c r="L11" s="16">
        <f t="shared" si="4"/>
        <v>1</v>
      </c>
      <c r="M11" s="16">
        <f t="shared" si="4"/>
        <v>0.91228070175438591</v>
      </c>
      <c r="N11" s="16">
        <f t="shared" si="4"/>
        <v>0.96343810134701735</v>
      </c>
      <c r="O11" s="16">
        <f t="shared" si="4"/>
        <v>0.91286307053941906</v>
      </c>
      <c r="P11" s="52">
        <f>AVERAGE(J11:O11)</f>
        <v>0.95947536690244439</v>
      </c>
      <c r="Q11" s="3"/>
    </row>
    <row r="12" spans="1:18" x14ac:dyDescent="0.25">
      <c r="A12" s="2" t="s">
        <v>7</v>
      </c>
      <c r="B12" s="13">
        <f>N12</f>
        <v>0.90640394088669951</v>
      </c>
      <c r="C12" s="13">
        <f>N10</f>
        <v>0.70318471337579613</v>
      </c>
      <c r="D12" s="13">
        <f t="shared" si="1"/>
        <v>0.79196556671449059</v>
      </c>
      <c r="E12" s="12">
        <f>I36</f>
        <v>785</v>
      </c>
      <c r="F12" s="3"/>
      <c r="G12" s="79" t="s">
        <v>41</v>
      </c>
      <c r="H12" s="79"/>
      <c r="I12" s="15" t="s">
        <v>22</v>
      </c>
      <c r="J12" s="45">
        <f t="shared" ref="J12:O12" si="5">J5/(J5+J8)</f>
        <v>0.33707865168539325</v>
      </c>
      <c r="K12" s="16">
        <f t="shared" si="5"/>
        <v>0.1875</v>
      </c>
      <c r="L12" s="16">
        <f t="shared" si="5"/>
        <v>1</v>
      </c>
      <c r="M12" s="16">
        <f t="shared" si="5"/>
        <v>0.78531855955678675</v>
      </c>
      <c r="N12" s="16">
        <f t="shared" si="5"/>
        <v>0.90640394088669951</v>
      </c>
      <c r="O12" s="16">
        <f t="shared" si="5"/>
        <v>0.81105398457583544</v>
      </c>
      <c r="P12" s="38"/>
      <c r="Q12" s="3"/>
    </row>
    <row r="13" spans="1:18" x14ac:dyDescent="0.25">
      <c r="A13" s="2" t="s">
        <v>8</v>
      </c>
      <c r="B13" s="13">
        <f>O12</f>
        <v>0.81105398457583544</v>
      </c>
      <c r="C13" s="13">
        <f>O10</f>
        <v>0.9604261796042618</v>
      </c>
      <c r="D13" s="13">
        <f t="shared" si="1"/>
        <v>0.87944250871080143</v>
      </c>
      <c r="E13" s="12">
        <f>I38</f>
        <v>657</v>
      </c>
      <c r="F13" s="3"/>
      <c r="G13" s="79" t="s">
        <v>42</v>
      </c>
      <c r="H13" s="79"/>
      <c r="I13" s="15" t="s">
        <v>43</v>
      </c>
      <c r="J13" s="49">
        <f>J6/(J6+J7)</f>
        <v>0.97649667405764962</v>
      </c>
      <c r="K13" s="46">
        <f>100%-K12</f>
        <v>0.8125</v>
      </c>
      <c r="L13" s="46">
        <f>100%-L12</f>
        <v>0</v>
      </c>
      <c r="M13" s="46">
        <f>100%-M12</f>
        <v>0.21468144044321325</v>
      </c>
      <c r="N13" s="46">
        <f>100%-N12</f>
        <v>9.3596059113300489E-2</v>
      </c>
      <c r="O13" s="46">
        <f>100%-O12</f>
        <v>0.18894601542416456</v>
      </c>
      <c r="P13" s="38"/>
      <c r="Q13" s="3"/>
    </row>
    <row r="14" spans="1:18" x14ac:dyDescent="0.25">
      <c r="A14" s="2" t="s">
        <v>121</v>
      </c>
      <c r="B14" s="72">
        <f>AVERAGE(B8:B13)</f>
        <v>0.67122585611745256</v>
      </c>
      <c r="C14" s="72">
        <f t="shared" ref="C14:D14" si="6">AVERAGE(C8:C13)</f>
        <v>0.62049217935445899</v>
      </c>
      <c r="D14" s="72">
        <f t="shared" si="6"/>
        <v>0.63042524161051738</v>
      </c>
      <c r="E14" s="2"/>
      <c r="F14" s="3"/>
      <c r="G14" s="3"/>
      <c r="H14" s="3"/>
      <c r="I14" s="14"/>
      <c r="J14" s="3"/>
      <c r="K14" s="3"/>
      <c r="L14" s="3"/>
      <c r="M14" s="3"/>
      <c r="N14" s="3"/>
      <c r="O14" s="3"/>
      <c r="P14" s="3"/>
      <c r="Q14" s="3"/>
    </row>
    <row r="15" spans="1:18" ht="14.45" customHeight="1" x14ac:dyDescent="0.25">
      <c r="A15" s="2" t="s">
        <v>23</v>
      </c>
      <c r="B15" s="3"/>
      <c r="C15" s="3"/>
      <c r="D15" s="13">
        <f>SUM(J5:O5)/E15</f>
        <v>0.81612627986348119</v>
      </c>
      <c r="E15" s="19">
        <f>SUM(E8:E13)</f>
        <v>2344</v>
      </c>
      <c r="F15" s="3"/>
      <c r="G15" s="80" t="s">
        <v>28</v>
      </c>
      <c r="H15" s="81"/>
      <c r="I15" s="81"/>
      <c r="J15" s="81"/>
      <c r="K15" s="81"/>
      <c r="L15" s="81"/>
      <c r="M15" s="81"/>
      <c r="N15" s="81"/>
      <c r="O15" s="81"/>
      <c r="P15" s="81"/>
      <c r="Q15" s="82"/>
    </row>
    <row r="16" spans="1:18" x14ac:dyDescent="0.25">
      <c r="A16" s="2" t="s">
        <v>24</v>
      </c>
      <c r="B16" s="50">
        <f>AVERAGE(B8:B13)</f>
        <v>0.67122585611745256</v>
      </c>
      <c r="C16" s="50">
        <f>AVERAGE(C8:C13)</f>
        <v>0.62049217935445899</v>
      </c>
      <c r="D16" s="50">
        <f>AVERAGE(D8:D13)</f>
        <v>0.63042524161051738</v>
      </c>
      <c r="E16" s="12">
        <f>E15</f>
        <v>2344</v>
      </c>
      <c r="F16" s="3"/>
      <c r="G16" s="83" t="s">
        <v>125</v>
      </c>
      <c r="H16" s="84"/>
      <c r="I16" s="84"/>
      <c r="J16" s="84"/>
      <c r="K16" s="84"/>
      <c r="L16" s="84"/>
      <c r="M16" s="84"/>
      <c r="N16" s="84"/>
      <c r="O16" s="84"/>
      <c r="P16" s="84"/>
      <c r="Q16" s="85"/>
    </row>
    <row r="17" spans="1:17" x14ac:dyDescent="0.25">
      <c r="A17" s="2" t="s">
        <v>25</v>
      </c>
      <c r="B17" s="51">
        <f>SUMPRODUCT(B8:B13,$E$8:$E$13)/SUM($E$8:$E$13)</f>
        <v>0.82655008464869306</v>
      </c>
      <c r="C17" s="51">
        <f>SUMPRODUCT(C8:C13,$E$8:$E$13)/SUM($E$8:$E$13)</f>
        <v>0.81612627986348119</v>
      </c>
      <c r="D17" s="51">
        <f>SUMPRODUCT(D8:D13,$E$8:$E$13)/SUM($E$8:$E$13)</f>
        <v>0.80863581495375181</v>
      </c>
      <c r="E17" s="12">
        <f>E15</f>
        <v>2344</v>
      </c>
      <c r="F17" s="3"/>
      <c r="G17" s="86"/>
      <c r="H17" s="87"/>
      <c r="I17" s="87"/>
      <c r="J17" s="87"/>
      <c r="K17" s="87"/>
      <c r="L17" s="87"/>
      <c r="M17" s="87"/>
      <c r="N17" s="87"/>
      <c r="O17" s="87"/>
      <c r="P17" s="87"/>
      <c r="Q17" s="88"/>
    </row>
    <row r="18" spans="1:17" x14ac:dyDescent="0.25">
      <c r="A18" s="3"/>
      <c r="B18" s="3"/>
      <c r="C18" s="3"/>
      <c r="D18" s="3"/>
      <c r="E18" s="3"/>
      <c r="F18" s="3"/>
      <c r="G18" s="86"/>
      <c r="H18" s="87"/>
      <c r="I18" s="87"/>
      <c r="J18" s="87"/>
      <c r="K18" s="87"/>
      <c r="L18" s="87"/>
      <c r="M18" s="87"/>
      <c r="N18" s="87"/>
      <c r="O18" s="87"/>
      <c r="P18" s="87"/>
      <c r="Q18" s="88"/>
    </row>
    <row r="19" spans="1:17" x14ac:dyDescent="0.25">
      <c r="A19" s="3"/>
      <c r="B19" s="3"/>
      <c r="C19" s="3"/>
      <c r="D19" s="3"/>
      <c r="E19" s="3"/>
      <c r="F19" s="3"/>
      <c r="G19" s="86"/>
      <c r="H19" s="87"/>
      <c r="I19" s="87"/>
      <c r="J19" s="87"/>
      <c r="K19" s="87"/>
      <c r="L19" s="87"/>
      <c r="M19" s="87"/>
      <c r="N19" s="87"/>
      <c r="O19" s="87"/>
      <c r="P19" s="87"/>
      <c r="Q19" s="88"/>
    </row>
    <row r="20" spans="1:17" x14ac:dyDescent="0.25">
      <c r="A20" s="3"/>
      <c r="B20" s="3"/>
      <c r="C20" s="3"/>
      <c r="D20" s="3"/>
      <c r="E20" s="3"/>
      <c r="F20" s="3"/>
      <c r="G20" s="86"/>
      <c r="H20" s="87"/>
      <c r="I20" s="87"/>
      <c r="J20" s="87"/>
      <c r="K20" s="87"/>
      <c r="L20" s="87"/>
      <c r="M20" s="87"/>
      <c r="N20" s="87"/>
      <c r="O20" s="87"/>
      <c r="P20" s="87"/>
      <c r="Q20" s="88"/>
    </row>
    <row r="21" spans="1:17" x14ac:dyDescent="0.25">
      <c r="A21" s="3"/>
      <c r="B21" s="3"/>
      <c r="C21" s="3"/>
      <c r="D21" s="3"/>
      <c r="E21" s="3"/>
      <c r="F21" s="3"/>
      <c r="G21" s="86"/>
      <c r="H21" s="87"/>
      <c r="I21" s="87"/>
      <c r="J21" s="87"/>
      <c r="K21" s="87"/>
      <c r="L21" s="87"/>
      <c r="M21" s="87"/>
      <c r="N21" s="87"/>
      <c r="O21" s="87"/>
      <c r="P21" s="87"/>
      <c r="Q21" s="88"/>
    </row>
    <row r="22" spans="1:17" x14ac:dyDescent="0.25">
      <c r="A22" s="3"/>
      <c r="B22" s="3"/>
      <c r="C22" s="3"/>
      <c r="D22" s="3"/>
      <c r="E22" s="3"/>
      <c r="F22" s="3"/>
      <c r="G22" s="89"/>
      <c r="H22" s="90"/>
      <c r="I22" s="90"/>
      <c r="J22" s="90"/>
      <c r="K22" s="90"/>
      <c r="L22" s="90"/>
      <c r="M22" s="90"/>
      <c r="N22" s="90"/>
      <c r="O22" s="90"/>
      <c r="P22" s="90"/>
      <c r="Q22" s="91"/>
    </row>
    <row r="23" spans="1:17" x14ac:dyDescent="0.25">
      <c r="A23" s="27" t="s">
        <v>27</v>
      </c>
      <c r="B23" s="18"/>
      <c r="C23" s="18"/>
      <c r="D23" s="18"/>
      <c r="E23" s="18"/>
      <c r="F23" s="18"/>
      <c r="G23" s="18"/>
      <c r="H23" s="18"/>
      <c r="I23" s="2"/>
      <c r="J23" s="2"/>
      <c r="K23" s="2"/>
      <c r="L23" s="2"/>
      <c r="M23" s="2"/>
      <c r="N23" s="2"/>
      <c r="O23" s="2"/>
      <c r="P23" s="2"/>
      <c r="Q23" s="2"/>
    </row>
    <row r="24" spans="1:17" x14ac:dyDescent="0.25">
      <c r="A24" s="3"/>
      <c r="B24" s="3"/>
      <c r="C24" s="3"/>
      <c r="D24" s="3"/>
      <c r="E24" s="3"/>
      <c r="F24" s="3"/>
      <c r="G24" s="3"/>
      <c r="H24" s="3"/>
      <c r="I24" s="3"/>
      <c r="J24" s="3"/>
      <c r="K24" s="3"/>
      <c r="L24" s="3"/>
      <c r="M24" s="3"/>
      <c r="N24" s="3"/>
      <c r="O24" s="3"/>
      <c r="P24" s="3"/>
      <c r="Q24" s="3"/>
    </row>
    <row r="25" spans="1:17" x14ac:dyDescent="0.25">
      <c r="A25" s="3"/>
      <c r="B25" s="5"/>
      <c r="C25" s="5"/>
      <c r="D25" s="5"/>
      <c r="E25" s="5"/>
      <c r="F25" s="5"/>
      <c r="G25" s="5"/>
      <c r="H25" s="3"/>
      <c r="I25" s="3"/>
      <c r="J25" s="3"/>
      <c r="K25" s="3" t="s">
        <v>32</v>
      </c>
      <c r="L25" s="3"/>
      <c r="M25" s="3"/>
      <c r="N25" s="3"/>
      <c r="O25" s="3"/>
      <c r="P25" s="3"/>
      <c r="Q25" s="3"/>
    </row>
    <row r="26" spans="1:17" x14ac:dyDescent="0.25">
      <c r="A26" s="3"/>
      <c r="B26" s="22" t="s">
        <v>2</v>
      </c>
      <c r="C26" s="23" t="s">
        <v>3</v>
      </c>
      <c r="D26" s="23" t="s">
        <v>4</v>
      </c>
      <c r="E26" s="23" t="s">
        <v>5</v>
      </c>
      <c r="F26" s="23" t="s">
        <v>6</v>
      </c>
      <c r="G26" s="23" t="s">
        <v>7</v>
      </c>
      <c r="H26" s="23" t="s">
        <v>8</v>
      </c>
      <c r="I26" s="22" t="s">
        <v>9</v>
      </c>
      <c r="J26" s="3"/>
      <c r="K26" s="3"/>
      <c r="L26" s="3"/>
      <c r="M26" s="3"/>
      <c r="N26" s="3"/>
      <c r="O26" s="3"/>
      <c r="P26" s="3"/>
      <c r="Q26" s="3"/>
    </row>
    <row r="27" spans="1:17" x14ac:dyDescent="0.25">
      <c r="A27" s="3"/>
      <c r="B27" s="24" t="b">
        <v>1</v>
      </c>
      <c r="C27" s="3"/>
      <c r="D27" s="3"/>
      <c r="E27" s="3"/>
      <c r="F27" s="3"/>
      <c r="G27" s="3"/>
      <c r="H27" s="3"/>
      <c r="I27" s="8"/>
      <c r="J27" s="3"/>
      <c r="K27" s="3"/>
      <c r="L27" s="3"/>
      <c r="M27" s="3"/>
      <c r="N27" s="3"/>
      <c r="O27" s="3"/>
      <c r="P27" s="3"/>
      <c r="Q27" s="3"/>
    </row>
    <row r="28" spans="1:17" x14ac:dyDescent="0.25">
      <c r="A28" s="3"/>
      <c r="B28" s="25" t="s">
        <v>3</v>
      </c>
      <c r="C28" s="20">
        <v>30</v>
      </c>
      <c r="D28" s="10">
        <v>2</v>
      </c>
      <c r="E28" s="10">
        <v>0</v>
      </c>
      <c r="F28" s="10">
        <v>9</v>
      </c>
      <c r="G28" s="10">
        <v>21</v>
      </c>
      <c r="H28" s="10">
        <v>21</v>
      </c>
      <c r="I28" s="34">
        <f>SUM(C28:H28)</f>
        <v>83</v>
      </c>
      <c r="J28" s="3"/>
      <c r="K28" s="3"/>
      <c r="L28" s="3"/>
      <c r="M28" s="3"/>
      <c r="N28" s="3"/>
      <c r="O28" s="3"/>
      <c r="P28" s="3"/>
      <c r="Q28" s="3"/>
    </row>
    <row r="29" spans="1:17" x14ac:dyDescent="0.25">
      <c r="A29" s="3"/>
      <c r="B29" s="25"/>
      <c r="C29" s="10"/>
      <c r="D29" s="10"/>
      <c r="E29" s="10"/>
      <c r="F29" s="10"/>
      <c r="G29" s="10"/>
      <c r="H29" s="10"/>
      <c r="I29" s="11"/>
      <c r="J29" s="3"/>
      <c r="K29" s="3"/>
      <c r="L29" s="3"/>
      <c r="M29" s="3"/>
      <c r="N29" s="3"/>
      <c r="O29" s="3"/>
      <c r="P29" s="3"/>
      <c r="Q29" s="3"/>
    </row>
    <row r="30" spans="1:17" x14ac:dyDescent="0.25">
      <c r="A30" s="3"/>
      <c r="B30" s="25" t="s">
        <v>4</v>
      </c>
      <c r="C30" s="10">
        <v>7</v>
      </c>
      <c r="D30" s="20">
        <v>3</v>
      </c>
      <c r="E30" s="10">
        <v>0</v>
      </c>
      <c r="F30" s="10">
        <v>17</v>
      </c>
      <c r="G30" s="10">
        <v>10</v>
      </c>
      <c r="H30" s="10">
        <v>0</v>
      </c>
      <c r="I30" s="34">
        <f>SUM(C30:H30)</f>
        <v>37</v>
      </c>
      <c r="J30" s="3"/>
      <c r="K30" s="3"/>
      <c r="L30" s="3"/>
      <c r="M30" s="3"/>
      <c r="N30" s="3"/>
      <c r="O30" s="3"/>
      <c r="P30" s="3"/>
      <c r="Q30" s="3"/>
    </row>
    <row r="31" spans="1:17" x14ac:dyDescent="0.25">
      <c r="A31" s="3"/>
      <c r="B31" s="25"/>
      <c r="C31" s="10"/>
      <c r="D31" s="10"/>
      <c r="E31" s="10"/>
      <c r="F31" s="10"/>
      <c r="G31" s="10"/>
      <c r="H31" s="10"/>
      <c r="I31" s="11"/>
      <c r="J31" s="3"/>
      <c r="K31" s="3"/>
      <c r="L31" s="3"/>
      <c r="M31" s="3"/>
      <c r="N31" s="3"/>
      <c r="O31" s="3"/>
      <c r="P31" s="3"/>
      <c r="Q31" s="3"/>
    </row>
    <row r="32" spans="1:17" x14ac:dyDescent="0.25">
      <c r="A32" s="3"/>
      <c r="B32" s="25" t="s">
        <v>5</v>
      </c>
      <c r="C32" s="10">
        <v>0</v>
      </c>
      <c r="D32" s="10">
        <v>0</v>
      </c>
      <c r="E32" s="20">
        <v>130</v>
      </c>
      <c r="F32" s="10">
        <v>9</v>
      </c>
      <c r="G32" s="10">
        <v>14</v>
      </c>
      <c r="H32" s="10">
        <v>52</v>
      </c>
      <c r="I32" s="34">
        <f>SUM(C32:H32)</f>
        <v>205</v>
      </c>
      <c r="J32" s="3"/>
      <c r="K32" s="3"/>
      <c r="L32" s="3"/>
      <c r="M32" s="3"/>
      <c r="N32" s="3"/>
      <c r="O32" s="3"/>
      <c r="P32" s="3"/>
      <c r="Q32" s="3"/>
    </row>
    <row r="33" spans="1:17" x14ac:dyDescent="0.25">
      <c r="A33" s="3"/>
      <c r="B33" s="25"/>
      <c r="C33" s="10"/>
      <c r="D33" s="10"/>
      <c r="E33" s="10"/>
      <c r="F33" s="10"/>
      <c r="G33" s="10"/>
      <c r="H33" s="10"/>
      <c r="I33" s="11"/>
      <c r="J33" s="3"/>
      <c r="K33" s="3"/>
      <c r="L33" s="3"/>
      <c r="M33" s="3"/>
      <c r="N33" s="3"/>
      <c r="O33" s="3"/>
      <c r="P33" s="3"/>
      <c r="Q33" s="3"/>
    </row>
    <row r="34" spans="1:17" x14ac:dyDescent="0.25">
      <c r="A34" s="3"/>
      <c r="B34" s="25" t="s">
        <v>6</v>
      </c>
      <c r="C34" s="10">
        <v>0</v>
      </c>
      <c r="D34" s="10">
        <v>6</v>
      </c>
      <c r="E34" s="10">
        <v>0</v>
      </c>
      <c r="F34" s="20">
        <v>567</v>
      </c>
      <c r="G34" s="10">
        <v>4</v>
      </c>
      <c r="H34" s="10">
        <v>0</v>
      </c>
      <c r="I34" s="34">
        <f>SUM(C34:H34)</f>
        <v>577</v>
      </c>
      <c r="J34" s="3"/>
      <c r="K34" s="3"/>
      <c r="L34" s="3"/>
      <c r="M34" s="3"/>
      <c r="N34" s="3"/>
      <c r="O34" s="3"/>
      <c r="P34" s="3"/>
      <c r="Q34" s="3"/>
    </row>
    <row r="35" spans="1:17" x14ac:dyDescent="0.25">
      <c r="A35" s="3"/>
      <c r="B35" s="25"/>
      <c r="C35" s="10"/>
      <c r="D35" s="10"/>
      <c r="E35" s="10"/>
      <c r="F35" s="10"/>
      <c r="G35" s="10"/>
      <c r="H35" s="10"/>
      <c r="I35" s="11"/>
      <c r="J35" s="3"/>
      <c r="K35" s="3"/>
      <c r="L35" s="3"/>
      <c r="M35" s="3"/>
      <c r="N35" s="3"/>
      <c r="O35" s="3"/>
      <c r="P35" s="3"/>
      <c r="Q35" s="3"/>
    </row>
    <row r="36" spans="1:17" x14ac:dyDescent="0.25">
      <c r="A36" s="3"/>
      <c r="B36" s="25" t="s">
        <v>7</v>
      </c>
      <c r="C36" s="10">
        <v>35</v>
      </c>
      <c r="D36" s="10">
        <v>5</v>
      </c>
      <c r="E36" s="10">
        <v>0</v>
      </c>
      <c r="F36" s="10">
        <v>119</v>
      </c>
      <c r="G36" s="20">
        <v>552</v>
      </c>
      <c r="H36" s="10">
        <v>74</v>
      </c>
      <c r="I36" s="34">
        <f>SUM(C36:H36)</f>
        <v>785</v>
      </c>
      <c r="J36" s="3"/>
      <c r="K36" s="3"/>
      <c r="L36" s="3"/>
      <c r="M36" s="3"/>
      <c r="N36" s="3"/>
      <c r="O36" s="3"/>
      <c r="P36" s="3"/>
      <c r="Q36" s="3"/>
    </row>
    <row r="37" spans="1:17" x14ac:dyDescent="0.25">
      <c r="A37" s="3"/>
      <c r="B37" s="25"/>
      <c r="C37" s="10"/>
      <c r="D37" s="10"/>
      <c r="E37" s="10"/>
      <c r="F37" s="10"/>
      <c r="G37" s="10"/>
      <c r="H37" s="10"/>
      <c r="I37" s="11"/>
      <c r="J37" s="3"/>
      <c r="K37" s="3"/>
      <c r="L37" s="3"/>
      <c r="M37" s="3"/>
      <c r="N37" s="3"/>
      <c r="O37" s="3"/>
      <c r="P37" s="3"/>
      <c r="Q37" s="3"/>
    </row>
    <row r="38" spans="1:17" x14ac:dyDescent="0.25">
      <c r="A38" s="3"/>
      <c r="B38" s="25" t="s">
        <v>8</v>
      </c>
      <c r="C38" s="10">
        <v>17</v>
      </c>
      <c r="D38" s="10">
        <v>0</v>
      </c>
      <c r="E38" s="10">
        <v>0</v>
      </c>
      <c r="F38" s="10">
        <v>1</v>
      </c>
      <c r="G38" s="10">
        <v>8</v>
      </c>
      <c r="H38" s="20">
        <v>631</v>
      </c>
      <c r="I38" s="34">
        <f>SUM(C38:H38)</f>
        <v>657</v>
      </c>
      <c r="J38" s="3"/>
      <c r="K38" s="3"/>
      <c r="L38" s="3"/>
      <c r="M38" s="3"/>
      <c r="N38" s="3"/>
      <c r="O38" s="3"/>
      <c r="P38" s="3"/>
      <c r="Q38" s="3"/>
    </row>
    <row r="39" spans="1:17" x14ac:dyDescent="0.25">
      <c r="A39" s="3"/>
      <c r="B39" s="25"/>
      <c r="C39" s="10"/>
      <c r="D39" s="10"/>
      <c r="E39" s="10"/>
      <c r="F39" s="10"/>
      <c r="G39" s="10"/>
      <c r="H39" s="10"/>
      <c r="I39" s="11"/>
      <c r="J39" s="3"/>
      <c r="K39" s="3"/>
      <c r="L39" s="3"/>
      <c r="M39" s="3"/>
      <c r="N39" s="3"/>
      <c r="O39" s="3"/>
      <c r="P39" s="3"/>
      <c r="Q39" s="3"/>
    </row>
    <row r="40" spans="1:17" x14ac:dyDescent="0.25">
      <c r="A40" s="3"/>
      <c r="B40" s="25" t="s">
        <v>9</v>
      </c>
      <c r="C40" s="17">
        <f t="shared" ref="C40:I40" si="7">SUM(C28:C38)</f>
        <v>89</v>
      </c>
      <c r="D40" s="17">
        <f t="shared" si="7"/>
        <v>16</v>
      </c>
      <c r="E40" s="17">
        <f t="shared" si="7"/>
        <v>130</v>
      </c>
      <c r="F40" s="17">
        <f t="shared" si="7"/>
        <v>722</v>
      </c>
      <c r="G40" s="17">
        <f t="shared" si="7"/>
        <v>609</v>
      </c>
      <c r="H40" s="17">
        <f t="shared" si="7"/>
        <v>778</v>
      </c>
      <c r="I40" s="17">
        <f t="shared" si="7"/>
        <v>2344</v>
      </c>
      <c r="J40" s="3"/>
      <c r="K40" s="3"/>
      <c r="L40" s="3"/>
      <c r="M40" s="3"/>
      <c r="N40" s="3"/>
      <c r="O40" s="3"/>
      <c r="P40" s="3"/>
      <c r="Q40" s="3"/>
    </row>
    <row r="41" spans="1:17" x14ac:dyDescent="0.25">
      <c r="A41" s="3"/>
      <c r="B41" s="3"/>
      <c r="C41" s="3"/>
      <c r="D41" s="3"/>
      <c r="E41" s="3"/>
      <c r="F41" s="3"/>
      <c r="G41" s="3"/>
      <c r="H41" s="3"/>
      <c r="I41" s="3"/>
      <c r="J41" s="3"/>
      <c r="K41" s="3"/>
      <c r="L41" s="3"/>
      <c r="M41" s="3"/>
      <c r="N41" s="3"/>
      <c r="O41" s="3"/>
      <c r="P41" s="3"/>
      <c r="Q41" s="3"/>
    </row>
    <row r="42" spans="1:17" x14ac:dyDescent="0.25">
      <c r="A42" s="3"/>
      <c r="B42" s="3"/>
      <c r="C42" s="3"/>
      <c r="D42" s="3"/>
      <c r="E42" s="3"/>
      <c r="F42" s="3"/>
      <c r="G42" s="3"/>
      <c r="H42" s="12"/>
      <c r="I42" s="3"/>
      <c r="J42" s="3"/>
      <c r="K42" s="3"/>
      <c r="L42" s="3"/>
      <c r="M42" s="3"/>
      <c r="N42" s="3"/>
      <c r="O42" s="3"/>
      <c r="P42" s="3"/>
      <c r="Q42" s="3"/>
    </row>
    <row r="43" spans="1:17" x14ac:dyDescent="0.25">
      <c r="A43" s="3"/>
      <c r="B43" s="3"/>
      <c r="C43" s="3"/>
      <c r="D43" s="3"/>
      <c r="E43" s="3"/>
      <c r="F43" s="3"/>
      <c r="G43" s="3"/>
      <c r="H43" s="3"/>
      <c r="I43" s="3"/>
      <c r="J43" s="3"/>
      <c r="K43" s="3"/>
      <c r="L43" s="3"/>
      <c r="M43" s="3"/>
      <c r="N43" s="3"/>
      <c r="O43" s="3"/>
      <c r="P43" s="3"/>
      <c r="Q43" s="3"/>
    </row>
    <row r="44" spans="1:17" x14ac:dyDescent="0.25">
      <c r="A44" s="3"/>
      <c r="B44" s="3"/>
      <c r="C44" s="3"/>
      <c r="D44" s="3"/>
      <c r="E44" s="3"/>
      <c r="F44" s="3"/>
      <c r="G44" s="3"/>
      <c r="H44" s="3"/>
      <c r="I44" s="3"/>
      <c r="J44" s="3"/>
      <c r="K44" s="3"/>
      <c r="L44" s="3"/>
      <c r="M44" s="3"/>
      <c r="N44" s="3"/>
      <c r="O44" s="3"/>
      <c r="P44" s="3"/>
      <c r="Q44" s="3"/>
    </row>
    <row r="45" spans="1:17" x14ac:dyDescent="0.25">
      <c r="A45" s="3"/>
      <c r="B45" s="3"/>
      <c r="C45" s="3"/>
      <c r="D45" s="3"/>
      <c r="E45" s="3"/>
      <c r="F45" s="3"/>
      <c r="G45" s="3"/>
      <c r="H45" s="3"/>
      <c r="I45" s="3"/>
      <c r="J45" s="3"/>
      <c r="K45" s="3"/>
      <c r="L45" s="3"/>
      <c r="M45" s="3"/>
      <c r="N45" s="3"/>
      <c r="O45" s="3"/>
      <c r="P45" s="3"/>
      <c r="Q45" s="3"/>
    </row>
    <row r="46" spans="1:17" x14ac:dyDescent="0.25">
      <c r="A46" t="s">
        <v>112</v>
      </c>
    </row>
  </sheetData>
  <mergeCells count="4">
    <mergeCell ref="G12:H12"/>
    <mergeCell ref="G13:H13"/>
    <mergeCell ref="G15:Q15"/>
    <mergeCell ref="G16:Q22"/>
  </mergeCells>
  <conditionalFormatting sqref="C28:H28">
    <cfRule type="colorScale" priority="12">
      <colorScale>
        <cfvo type="min"/>
        <cfvo type="max"/>
        <color rgb="FF63BE7B"/>
        <color rgb="FFFFEF9C"/>
      </colorScale>
    </cfRule>
  </conditionalFormatting>
  <conditionalFormatting sqref="C30:H30">
    <cfRule type="colorScale" priority="11">
      <colorScale>
        <cfvo type="min"/>
        <cfvo type="max"/>
        <color rgb="FF63BE7B"/>
        <color rgb="FFFFEF9C"/>
      </colorScale>
    </cfRule>
  </conditionalFormatting>
  <conditionalFormatting sqref="C32:H32">
    <cfRule type="colorScale" priority="10">
      <colorScale>
        <cfvo type="min"/>
        <cfvo type="max"/>
        <color rgb="FF63BE7B"/>
        <color rgb="FFFFEF9C"/>
      </colorScale>
    </cfRule>
  </conditionalFormatting>
  <conditionalFormatting sqref="C34:H34">
    <cfRule type="colorScale" priority="9">
      <colorScale>
        <cfvo type="min"/>
        <cfvo type="max"/>
        <color rgb="FF63BE7B"/>
        <color rgb="FFFFEF9C"/>
      </colorScale>
    </cfRule>
  </conditionalFormatting>
  <conditionalFormatting sqref="C36:H36">
    <cfRule type="colorScale" priority="8">
      <colorScale>
        <cfvo type="min"/>
        <cfvo type="max"/>
        <color rgb="FF63BE7B"/>
        <color rgb="FFFFEF9C"/>
      </colorScale>
    </cfRule>
  </conditionalFormatting>
  <conditionalFormatting sqref="C38:H38">
    <cfRule type="colorScale" priority="7">
      <colorScale>
        <cfvo type="min"/>
        <cfvo type="max"/>
        <color rgb="FF63BE7B"/>
        <color rgb="FFFFEF9C"/>
      </colorScale>
    </cfRule>
  </conditionalFormatting>
  <conditionalFormatting sqref="J10:O10">
    <cfRule type="colorScale" priority="2">
      <colorScale>
        <cfvo type="min"/>
        <cfvo type="percentile" val="50"/>
        <cfvo type="max"/>
        <color rgb="FFF8696B"/>
        <color rgb="FFFFEB84"/>
        <color rgb="FF63BE7B"/>
      </colorScale>
    </cfRule>
  </conditionalFormatting>
  <conditionalFormatting sqref="J10:O11">
    <cfRule type="colorScale" priority="1">
      <colorScale>
        <cfvo type="min"/>
        <cfvo type="percentile" val="50"/>
        <cfvo type="max"/>
        <color rgb="FFF8696B"/>
        <color rgb="FFFFEB84"/>
        <color rgb="FF63BE7B"/>
      </colorScale>
    </cfRule>
  </conditionalFormatting>
  <conditionalFormatting sqref="J11:O11">
    <cfRule type="colorScale" priority="3">
      <colorScale>
        <cfvo type="min"/>
        <cfvo type="percentile" val="50"/>
        <cfvo type="max"/>
        <color rgb="FFF8696B"/>
        <color rgb="FFFFEB84"/>
        <color rgb="FF63BE7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C56FE-E79B-4815-898C-76B7666EABA4}">
  <dimension ref="A1:R46"/>
  <sheetViews>
    <sheetView zoomScaleNormal="100" workbookViewId="0"/>
  </sheetViews>
  <sheetFormatPr defaultRowHeight="15" x14ac:dyDescent="0.25"/>
  <cols>
    <col min="9" max="9" width="14.85546875" customWidth="1"/>
  </cols>
  <sheetData>
    <row r="1" spans="1:18" x14ac:dyDescent="0.25">
      <c r="A1" s="26" t="s">
        <v>37</v>
      </c>
      <c r="B1" s="1"/>
      <c r="C1" s="1"/>
      <c r="D1" s="1"/>
      <c r="E1" s="1"/>
      <c r="F1" s="1"/>
      <c r="G1" s="1"/>
      <c r="H1" s="1"/>
      <c r="I1" s="1"/>
      <c r="J1" s="1"/>
      <c r="K1" s="1"/>
      <c r="L1" s="1"/>
      <c r="M1" s="1"/>
      <c r="N1" s="1"/>
      <c r="O1" s="1"/>
      <c r="P1" s="1"/>
      <c r="Q1" s="59" t="str" cm="1">
        <f t="array" ref="Q1:R1">'Graphs-TrainValid'!L103:M103</f>
        <v>Gradient Ring</v>
      </c>
      <c r="R1">
        <v>0</v>
      </c>
    </row>
    <row r="2" spans="1:18" x14ac:dyDescent="0.25">
      <c r="A2" s="2" t="s">
        <v>0</v>
      </c>
      <c r="B2" s="4">
        <v>0.89959999999999996</v>
      </c>
      <c r="C2" s="3"/>
      <c r="D2" s="3"/>
      <c r="E2" s="13"/>
      <c r="F2" s="3"/>
      <c r="G2" s="3"/>
      <c r="H2" s="3"/>
      <c r="I2" s="3"/>
      <c r="J2" s="3"/>
      <c r="K2" s="3"/>
      <c r="L2" s="3"/>
      <c r="M2" s="3"/>
      <c r="N2" s="3"/>
      <c r="O2" s="3"/>
      <c r="P2" s="3"/>
      <c r="Q2" s="3"/>
    </row>
    <row r="3" spans="1:18" x14ac:dyDescent="0.25">
      <c r="A3" s="2" t="s">
        <v>11</v>
      </c>
      <c r="B3" s="21">
        <f>SUM(J5:O5)/E15</f>
        <v>0.78199658703071673</v>
      </c>
      <c r="C3" s="3"/>
      <c r="D3" s="3"/>
      <c r="E3" s="13"/>
      <c r="F3" s="3"/>
      <c r="G3" s="3"/>
      <c r="H3" s="3"/>
      <c r="I3" s="28" t="s">
        <v>1</v>
      </c>
      <c r="J3" s="3"/>
      <c r="K3" s="3"/>
      <c r="L3" s="3"/>
      <c r="M3" s="3"/>
      <c r="N3" s="3"/>
      <c r="O3" s="3"/>
      <c r="P3" s="3"/>
      <c r="Q3" s="3"/>
    </row>
    <row r="4" spans="1:18" x14ac:dyDescent="0.25">
      <c r="A4" s="3"/>
      <c r="B4" s="3"/>
      <c r="C4" s="3"/>
      <c r="D4" s="3"/>
      <c r="E4" s="13"/>
      <c r="F4" s="3"/>
      <c r="G4" s="3"/>
      <c r="H4" s="3"/>
      <c r="I4" s="6" t="s">
        <v>10</v>
      </c>
      <c r="J4" s="41" t="s">
        <v>3</v>
      </c>
      <c r="K4" s="6" t="s">
        <v>4</v>
      </c>
      <c r="L4" s="6" t="s">
        <v>5</v>
      </c>
      <c r="M4" s="7" t="s">
        <v>6</v>
      </c>
      <c r="N4" s="6" t="s">
        <v>7</v>
      </c>
      <c r="O4" s="6" t="s">
        <v>8</v>
      </c>
      <c r="P4" s="3"/>
      <c r="Q4" s="3"/>
    </row>
    <row r="5" spans="1:18" x14ac:dyDescent="0.25">
      <c r="A5" s="3"/>
      <c r="B5" s="4"/>
      <c r="C5" s="3"/>
      <c r="D5" s="3"/>
      <c r="E5" s="4"/>
      <c r="F5" s="3"/>
      <c r="G5" s="3"/>
      <c r="H5" s="3"/>
      <c r="I5" s="6" t="s">
        <v>12</v>
      </c>
      <c r="J5" s="42">
        <f>C28</f>
        <v>45</v>
      </c>
      <c r="K5" s="9">
        <f>D30</f>
        <v>24</v>
      </c>
      <c r="L5" s="9">
        <f>E32</f>
        <v>158</v>
      </c>
      <c r="M5" s="9">
        <f>F34</f>
        <v>561</v>
      </c>
      <c r="N5" s="9">
        <f>G36</f>
        <v>431</v>
      </c>
      <c r="O5" s="9">
        <f>H38</f>
        <v>614</v>
      </c>
      <c r="P5" s="12"/>
      <c r="Q5" s="3"/>
    </row>
    <row r="6" spans="1:18" x14ac:dyDescent="0.25">
      <c r="A6" s="2"/>
      <c r="B6" s="2" t="s">
        <v>14</v>
      </c>
      <c r="C6" s="2" t="s">
        <v>15</v>
      </c>
      <c r="D6" s="2" t="s">
        <v>16</v>
      </c>
      <c r="E6" s="2" t="s">
        <v>17</v>
      </c>
      <c r="F6" s="3"/>
      <c r="G6" s="3"/>
      <c r="H6" s="3"/>
      <c r="I6" s="2" t="s">
        <v>13</v>
      </c>
      <c r="J6" s="43">
        <f t="shared" ref="J6:O6" si="0">SUM($C$28:$H$38)-J5-J7-J8</f>
        <v>2050</v>
      </c>
      <c r="K6" s="12">
        <f t="shared" si="0"/>
        <v>2255</v>
      </c>
      <c r="L6" s="12">
        <f t="shared" si="0"/>
        <v>2138</v>
      </c>
      <c r="M6" s="12">
        <f t="shared" si="0"/>
        <v>1657</v>
      </c>
      <c r="N6" s="12">
        <f t="shared" si="0"/>
        <v>1526</v>
      </c>
      <c r="O6" s="12">
        <f t="shared" si="0"/>
        <v>1583</v>
      </c>
      <c r="P6" s="12"/>
      <c r="Q6" s="3"/>
    </row>
    <row r="7" spans="1:18" x14ac:dyDescent="0.25">
      <c r="A7" s="2"/>
      <c r="B7" s="3"/>
      <c r="C7" s="3"/>
      <c r="D7" s="3"/>
      <c r="E7" s="3"/>
      <c r="F7" s="3"/>
      <c r="G7" s="3"/>
      <c r="H7" s="3"/>
      <c r="I7" s="2" t="s">
        <v>18</v>
      </c>
      <c r="J7" s="43">
        <f>SUM(C28:H28)-J5</f>
        <v>38</v>
      </c>
      <c r="K7" s="12">
        <f>SUM(C30:H30)-K5</f>
        <v>13</v>
      </c>
      <c r="L7" s="12">
        <f>SUM(C32:H32)-L5</f>
        <v>47</v>
      </c>
      <c r="M7" s="12">
        <f>SUM(C34:H34)-M5</f>
        <v>16</v>
      </c>
      <c r="N7" s="12">
        <f>SUM(C36:H36)-N5</f>
        <v>354</v>
      </c>
      <c r="O7" s="12">
        <f>SUM(C38:H38)-O5</f>
        <v>43</v>
      </c>
      <c r="P7" s="12"/>
      <c r="Q7" s="3"/>
    </row>
    <row r="8" spans="1:18" ht="15.75" thickBot="1" x14ac:dyDescent="0.3">
      <c r="A8" s="2" t="s">
        <v>3</v>
      </c>
      <c r="B8" s="13">
        <f>J12</f>
        <v>0.17578125</v>
      </c>
      <c r="C8" s="13">
        <f>J10</f>
        <v>0.54216867469879515</v>
      </c>
      <c r="D8" s="13">
        <f t="shared" ref="D8:D13" si="1">2*((B8*C8)/(B8+C8))</f>
        <v>0.26548672566371684</v>
      </c>
      <c r="E8" s="12">
        <f>I28</f>
        <v>83</v>
      </c>
      <c r="F8" s="3"/>
      <c r="G8" s="3"/>
      <c r="H8" s="3"/>
      <c r="I8" s="2" t="s">
        <v>19</v>
      </c>
      <c r="J8" s="43">
        <f t="shared" ref="J8:O8" si="2">SUM(C28:C38)-J5</f>
        <v>211</v>
      </c>
      <c r="K8" s="12">
        <f t="shared" si="2"/>
        <v>52</v>
      </c>
      <c r="L8" s="12">
        <f t="shared" si="2"/>
        <v>1</v>
      </c>
      <c r="M8" s="12">
        <f t="shared" si="2"/>
        <v>110</v>
      </c>
      <c r="N8" s="12">
        <f t="shared" si="2"/>
        <v>33</v>
      </c>
      <c r="O8" s="12">
        <f t="shared" si="2"/>
        <v>104</v>
      </c>
      <c r="P8" s="12"/>
      <c r="Q8" s="3"/>
    </row>
    <row r="9" spans="1:18" ht="15.75" thickBot="1" x14ac:dyDescent="0.3">
      <c r="A9" s="2" t="s">
        <v>4</v>
      </c>
      <c r="B9" s="13">
        <f>K12</f>
        <v>0.31578947368421051</v>
      </c>
      <c r="C9" s="13">
        <f>K10</f>
        <v>0.64864864864864868</v>
      </c>
      <c r="D9" s="13">
        <f t="shared" si="1"/>
        <v>0.4247787610619469</v>
      </c>
      <c r="E9" s="12">
        <f>I30</f>
        <v>37</v>
      </c>
      <c r="F9" s="3"/>
      <c r="G9" s="3"/>
      <c r="H9" s="3"/>
      <c r="I9" s="35" t="s">
        <v>20</v>
      </c>
      <c r="J9" s="44">
        <f t="shared" ref="J9:O9" si="3">(J5+J6)/(SUM(J5:J8))</f>
        <v>0.89377133105802042</v>
      </c>
      <c r="K9" s="36">
        <f t="shared" si="3"/>
        <v>0.97226962457337884</v>
      </c>
      <c r="L9" s="36">
        <f t="shared" si="3"/>
        <v>0.97952218430034133</v>
      </c>
      <c r="M9" s="36">
        <f t="shared" si="3"/>
        <v>0.94624573378839594</v>
      </c>
      <c r="N9" s="36">
        <f t="shared" si="3"/>
        <v>0.83489761092150172</v>
      </c>
      <c r="O9" s="40">
        <f t="shared" si="3"/>
        <v>0.9372866894197952</v>
      </c>
      <c r="P9" s="39"/>
      <c r="Q9" s="3"/>
    </row>
    <row r="10" spans="1:18" x14ac:dyDescent="0.25">
      <c r="A10" s="2" t="s">
        <v>5</v>
      </c>
      <c r="B10" s="13">
        <f>L12</f>
        <v>0.99371069182389937</v>
      </c>
      <c r="C10" s="13">
        <f>L10</f>
        <v>0.77073170731707319</v>
      </c>
      <c r="D10" s="13">
        <f t="shared" si="1"/>
        <v>0.86813186813186816</v>
      </c>
      <c r="E10" s="12">
        <f>I32</f>
        <v>205</v>
      </c>
      <c r="F10" s="3"/>
      <c r="G10" s="3"/>
      <c r="H10" s="29" t="s">
        <v>30</v>
      </c>
      <c r="I10" s="15" t="s">
        <v>29</v>
      </c>
      <c r="J10" s="45">
        <f>J5/(J5+J7)</f>
        <v>0.54216867469879515</v>
      </c>
      <c r="K10" s="16">
        <f t="shared" ref="J10:O11" si="4">K5/(K5+K7)</f>
        <v>0.64864864864864868</v>
      </c>
      <c r="L10" s="16">
        <f>L5/(L5+L7)</f>
        <v>0.77073170731707319</v>
      </c>
      <c r="M10" s="16">
        <f t="shared" si="4"/>
        <v>0.97227036395147315</v>
      </c>
      <c r="N10" s="16">
        <f t="shared" si="4"/>
        <v>0.54904458598726114</v>
      </c>
      <c r="O10" s="16">
        <f t="shared" si="4"/>
        <v>0.93455098934550984</v>
      </c>
      <c r="P10" s="52">
        <f>AVERAGE(J10:O10)</f>
        <v>0.73623582832479351</v>
      </c>
      <c r="Q10" s="3"/>
    </row>
    <row r="11" spans="1:18" x14ac:dyDescent="0.25">
      <c r="A11" s="2" t="s">
        <v>6</v>
      </c>
      <c r="B11" s="13">
        <f>M12</f>
        <v>0.83606557377049184</v>
      </c>
      <c r="C11" s="13">
        <f>M10</f>
        <v>0.97227036395147315</v>
      </c>
      <c r="D11" s="13">
        <f t="shared" si="1"/>
        <v>0.89903846153846168</v>
      </c>
      <c r="E11" s="12">
        <f>I34</f>
        <v>577</v>
      </c>
      <c r="F11" s="3"/>
      <c r="G11" s="3"/>
      <c r="H11" s="29" t="s">
        <v>31</v>
      </c>
      <c r="I11" s="15" t="s">
        <v>21</v>
      </c>
      <c r="J11" s="45">
        <f t="shared" si="4"/>
        <v>0.90667846085802739</v>
      </c>
      <c r="K11" s="16">
        <f t="shared" si="4"/>
        <v>0.9774599046380581</v>
      </c>
      <c r="L11" s="16">
        <f t="shared" si="4"/>
        <v>0.99953249181860682</v>
      </c>
      <c r="M11" s="16">
        <f t="shared" si="4"/>
        <v>0.93774759479343517</v>
      </c>
      <c r="N11" s="16">
        <f t="shared" si="4"/>
        <v>0.9788325849903784</v>
      </c>
      <c r="O11" s="16">
        <f t="shared" si="4"/>
        <v>0.93835210432720806</v>
      </c>
      <c r="P11" s="52">
        <f>AVERAGE(J11:O11)</f>
        <v>0.95643385690428573</v>
      </c>
      <c r="Q11" s="3"/>
    </row>
    <row r="12" spans="1:18" x14ac:dyDescent="0.25">
      <c r="A12" s="2" t="s">
        <v>7</v>
      </c>
      <c r="B12" s="13">
        <f>N12</f>
        <v>0.92887931034482762</v>
      </c>
      <c r="C12" s="13">
        <f>N10</f>
        <v>0.54904458598726114</v>
      </c>
      <c r="D12" s="13">
        <f t="shared" si="1"/>
        <v>0.69015212169735796</v>
      </c>
      <c r="E12" s="12">
        <f>I36</f>
        <v>785</v>
      </c>
      <c r="F12" s="3"/>
      <c r="G12" s="79" t="s">
        <v>41</v>
      </c>
      <c r="H12" s="79"/>
      <c r="I12" s="15" t="s">
        <v>22</v>
      </c>
      <c r="J12" s="45">
        <f>J5/(J5+J8)</f>
        <v>0.17578125</v>
      </c>
      <c r="K12" s="16">
        <f>K5/(K5+K8)</f>
        <v>0.31578947368421051</v>
      </c>
      <c r="L12" s="16">
        <f>L5/(L5+L8)</f>
        <v>0.99371069182389937</v>
      </c>
      <c r="M12" s="16">
        <f t="shared" ref="M12:O12" si="5">M5/(M5+M8)</f>
        <v>0.83606557377049184</v>
      </c>
      <c r="N12" s="16">
        <f t="shared" si="5"/>
        <v>0.92887931034482762</v>
      </c>
      <c r="O12" s="16">
        <f t="shared" si="5"/>
        <v>0.85515320334261835</v>
      </c>
      <c r="P12" s="38"/>
      <c r="Q12" s="3"/>
    </row>
    <row r="13" spans="1:18" x14ac:dyDescent="0.25">
      <c r="A13" s="2" t="s">
        <v>8</v>
      </c>
      <c r="B13" s="13">
        <f>O12</f>
        <v>0.85515320334261835</v>
      </c>
      <c r="C13" s="13">
        <f>O10</f>
        <v>0.93455098934550984</v>
      </c>
      <c r="D13" s="13">
        <f t="shared" si="1"/>
        <v>0.89309090909090905</v>
      </c>
      <c r="E13" s="12">
        <f>I38</f>
        <v>657</v>
      </c>
      <c r="F13" s="3"/>
      <c r="G13" s="79" t="s">
        <v>42</v>
      </c>
      <c r="H13" s="79"/>
      <c r="I13" s="15" t="s">
        <v>43</v>
      </c>
      <c r="J13" s="49">
        <f>J6/(J6+J7)</f>
        <v>0.98180076628352486</v>
      </c>
      <c r="K13" s="46">
        <f>100%-K12</f>
        <v>0.68421052631578949</v>
      </c>
      <c r="L13" s="46">
        <f>100%-L12</f>
        <v>6.2893081761006275E-3</v>
      </c>
      <c r="M13" s="46">
        <f>100%-M12</f>
        <v>0.16393442622950816</v>
      </c>
      <c r="N13" s="46">
        <f>100%-N12</f>
        <v>7.1120689655172376E-2</v>
      </c>
      <c r="O13" s="46">
        <f>100%-O12</f>
        <v>0.14484679665738165</v>
      </c>
      <c r="P13" s="38"/>
      <c r="Q13" s="3"/>
    </row>
    <row r="14" spans="1:18" x14ac:dyDescent="0.25">
      <c r="A14" s="2" t="s">
        <v>121</v>
      </c>
      <c r="B14" s="72">
        <f>AVERAGE(B8:B13)</f>
        <v>0.68422991716100778</v>
      </c>
      <c r="C14" s="72">
        <f t="shared" ref="C14:D14" si="6">AVERAGE(C8:C13)</f>
        <v>0.73623582832479351</v>
      </c>
      <c r="D14" s="72">
        <f t="shared" si="6"/>
        <v>0.67344647453071005</v>
      </c>
      <c r="E14" s="2"/>
      <c r="F14" s="3"/>
      <c r="G14" s="3"/>
      <c r="H14" s="3"/>
      <c r="I14" s="14"/>
      <c r="J14" s="3"/>
      <c r="K14" s="3"/>
      <c r="L14" s="3"/>
      <c r="M14" s="3"/>
      <c r="N14" s="3"/>
      <c r="O14" s="3"/>
      <c r="P14" s="3"/>
      <c r="Q14" s="3"/>
    </row>
    <row r="15" spans="1:18" ht="14.45" customHeight="1" x14ac:dyDescent="0.25">
      <c r="A15" s="2" t="s">
        <v>23</v>
      </c>
      <c r="B15" s="3"/>
      <c r="C15" s="3"/>
      <c r="D15" s="13">
        <f>SUM(J5:O5)/E15</f>
        <v>0.78199658703071673</v>
      </c>
      <c r="E15" s="19">
        <f>SUM(E8:E13)</f>
        <v>2344</v>
      </c>
      <c r="F15" s="3"/>
      <c r="G15" s="80" t="s">
        <v>28</v>
      </c>
      <c r="H15" s="81"/>
      <c r="I15" s="81"/>
      <c r="J15" s="81"/>
      <c r="K15" s="81"/>
      <c r="L15" s="81"/>
      <c r="M15" s="81"/>
      <c r="N15" s="81"/>
      <c r="O15" s="81"/>
      <c r="P15" s="81"/>
      <c r="Q15" s="82"/>
    </row>
    <row r="16" spans="1:18" x14ac:dyDescent="0.25">
      <c r="A16" s="2" t="s">
        <v>24</v>
      </c>
      <c r="B16" s="50">
        <f>AVERAGE(B8:B13)</f>
        <v>0.68422991716100778</v>
      </c>
      <c r="C16" s="50">
        <f>AVERAGE(C8:C13)</f>
        <v>0.73623582832479351</v>
      </c>
      <c r="D16" s="50">
        <f>AVERAGE(D8:D13)</f>
        <v>0.67344647453071005</v>
      </c>
      <c r="E16" s="12">
        <f>E15</f>
        <v>2344</v>
      </c>
      <c r="F16" s="3"/>
      <c r="G16" s="83" t="s">
        <v>126</v>
      </c>
      <c r="H16" s="84"/>
      <c r="I16" s="84"/>
      <c r="J16" s="84"/>
      <c r="K16" s="84"/>
      <c r="L16" s="84"/>
      <c r="M16" s="84"/>
      <c r="N16" s="84"/>
      <c r="O16" s="84"/>
      <c r="P16" s="84"/>
      <c r="Q16" s="85"/>
    </row>
    <row r="17" spans="1:17" x14ac:dyDescent="0.25">
      <c r="A17" s="2" t="s">
        <v>25</v>
      </c>
      <c r="B17" s="51">
        <f>SUMPRODUCT(B8:B13,$E$8:$E$13)/SUM($E$8:$E$13)</f>
        <v>0.85469304410519586</v>
      </c>
      <c r="C17" s="51">
        <f>SUMPRODUCT(C8:C13,$E$8:$E$13)/SUM($E$8:$E$13)</f>
        <v>0.78199658703071673</v>
      </c>
      <c r="D17" s="51">
        <f>SUMPRODUCT(D8:D13,$E$8:$E$13)/SUM($E$8:$E$13)</f>
        <v>0.79479290975650996</v>
      </c>
      <c r="E17" s="12">
        <f>E15</f>
        <v>2344</v>
      </c>
      <c r="F17" s="3"/>
      <c r="G17" s="86"/>
      <c r="H17" s="87"/>
      <c r="I17" s="87"/>
      <c r="J17" s="87"/>
      <c r="K17" s="87"/>
      <c r="L17" s="87"/>
      <c r="M17" s="87"/>
      <c r="N17" s="87"/>
      <c r="O17" s="87"/>
      <c r="P17" s="87"/>
      <c r="Q17" s="88"/>
    </row>
    <row r="18" spans="1:17" x14ac:dyDescent="0.25">
      <c r="A18" s="3"/>
      <c r="B18" s="3"/>
      <c r="C18" s="3"/>
      <c r="D18" s="3"/>
      <c r="E18" s="3"/>
      <c r="F18" s="3"/>
      <c r="G18" s="86"/>
      <c r="H18" s="87"/>
      <c r="I18" s="87"/>
      <c r="J18" s="87"/>
      <c r="K18" s="87"/>
      <c r="L18" s="87"/>
      <c r="M18" s="87"/>
      <c r="N18" s="87"/>
      <c r="O18" s="87"/>
      <c r="P18" s="87"/>
      <c r="Q18" s="88"/>
    </row>
    <row r="19" spans="1:17" x14ac:dyDescent="0.25">
      <c r="A19" s="3"/>
      <c r="B19" s="3"/>
      <c r="C19" s="3"/>
      <c r="D19" s="3"/>
      <c r="E19" s="3"/>
      <c r="F19" s="3"/>
      <c r="G19" s="86"/>
      <c r="H19" s="87"/>
      <c r="I19" s="87"/>
      <c r="J19" s="87"/>
      <c r="K19" s="87"/>
      <c r="L19" s="87"/>
      <c r="M19" s="87"/>
      <c r="N19" s="87"/>
      <c r="O19" s="87"/>
      <c r="P19" s="87"/>
      <c r="Q19" s="88"/>
    </row>
    <row r="20" spans="1:17" x14ac:dyDescent="0.25">
      <c r="A20" s="3"/>
      <c r="B20" s="3"/>
      <c r="C20" s="3"/>
      <c r="D20" s="3"/>
      <c r="E20" s="3"/>
      <c r="F20" s="3"/>
      <c r="G20" s="86"/>
      <c r="H20" s="87"/>
      <c r="I20" s="87"/>
      <c r="J20" s="87"/>
      <c r="K20" s="87"/>
      <c r="L20" s="87"/>
      <c r="M20" s="87"/>
      <c r="N20" s="87"/>
      <c r="O20" s="87"/>
      <c r="P20" s="87"/>
      <c r="Q20" s="88"/>
    </row>
    <row r="21" spans="1:17" x14ac:dyDescent="0.25">
      <c r="A21" s="3"/>
      <c r="B21" s="3"/>
      <c r="C21" s="3"/>
      <c r="D21" s="3"/>
      <c r="E21" s="3"/>
      <c r="F21" s="3"/>
      <c r="G21" s="86"/>
      <c r="H21" s="87"/>
      <c r="I21" s="87"/>
      <c r="J21" s="87"/>
      <c r="K21" s="87"/>
      <c r="L21" s="87"/>
      <c r="M21" s="87"/>
      <c r="N21" s="87"/>
      <c r="O21" s="87"/>
      <c r="P21" s="87"/>
      <c r="Q21" s="88"/>
    </row>
    <row r="22" spans="1:17" x14ac:dyDescent="0.25">
      <c r="A22" s="3"/>
      <c r="B22" s="3"/>
      <c r="C22" s="3"/>
      <c r="D22" s="3"/>
      <c r="E22" s="3"/>
      <c r="F22" s="3"/>
      <c r="G22" s="89"/>
      <c r="H22" s="90"/>
      <c r="I22" s="90"/>
      <c r="J22" s="90"/>
      <c r="K22" s="90"/>
      <c r="L22" s="90"/>
      <c r="M22" s="90"/>
      <c r="N22" s="90"/>
      <c r="O22" s="90"/>
      <c r="P22" s="90"/>
      <c r="Q22" s="91"/>
    </row>
    <row r="23" spans="1:17" x14ac:dyDescent="0.25">
      <c r="A23" s="27" t="s">
        <v>27</v>
      </c>
      <c r="B23" s="18"/>
      <c r="C23" s="18"/>
      <c r="D23" s="18"/>
      <c r="E23" s="18"/>
      <c r="F23" s="18"/>
      <c r="G23" s="18"/>
      <c r="H23" s="18"/>
      <c r="I23" s="2"/>
      <c r="J23" s="2"/>
      <c r="K23" s="2"/>
      <c r="L23" s="2"/>
      <c r="M23" s="2"/>
      <c r="N23" s="2"/>
      <c r="O23" s="2"/>
      <c r="P23" s="2"/>
      <c r="Q23" s="2"/>
    </row>
    <row r="24" spans="1:17" x14ac:dyDescent="0.25">
      <c r="A24" s="3"/>
      <c r="B24" s="3"/>
      <c r="C24" s="3"/>
      <c r="D24" s="3"/>
      <c r="E24" s="3"/>
      <c r="F24" s="3"/>
      <c r="G24" s="3"/>
      <c r="H24" s="3"/>
      <c r="I24" s="3"/>
      <c r="J24" s="3"/>
      <c r="K24" s="3"/>
      <c r="L24" s="3"/>
      <c r="M24" s="3"/>
      <c r="N24" s="3"/>
      <c r="O24" s="3"/>
      <c r="P24" s="3"/>
      <c r="Q24" s="3"/>
    </row>
    <row r="25" spans="1:17" x14ac:dyDescent="0.25">
      <c r="A25" s="3"/>
      <c r="B25" s="5"/>
      <c r="C25" s="5"/>
      <c r="D25" s="5"/>
      <c r="E25" s="5"/>
      <c r="F25" s="5"/>
      <c r="G25" s="5"/>
      <c r="H25" s="3"/>
      <c r="I25" s="3"/>
      <c r="J25" s="3"/>
      <c r="K25" s="3" t="s">
        <v>32</v>
      </c>
      <c r="L25" s="3"/>
      <c r="M25" s="3"/>
      <c r="N25" s="3"/>
      <c r="O25" s="3"/>
      <c r="P25" s="3"/>
      <c r="Q25" s="3"/>
    </row>
    <row r="26" spans="1:17" x14ac:dyDescent="0.25">
      <c r="A26" s="3"/>
      <c r="B26" s="22" t="s">
        <v>2</v>
      </c>
      <c r="C26" s="23" t="s">
        <v>3</v>
      </c>
      <c r="D26" s="23" t="s">
        <v>4</v>
      </c>
      <c r="E26" s="23" t="s">
        <v>5</v>
      </c>
      <c r="F26" s="23" t="s">
        <v>6</v>
      </c>
      <c r="G26" s="23" t="s">
        <v>7</v>
      </c>
      <c r="H26" s="23" t="s">
        <v>8</v>
      </c>
      <c r="I26" s="22" t="s">
        <v>9</v>
      </c>
      <c r="J26" s="3"/>
      <c r="K26" s="3"/>
      <c r="L26" s="3"/>
      <c r="M26" s="3"/>
      <c r="N26" s="3"/>
      <c r="O26" s="3"/>
      <c r="P26" s="3"/>
      <c r="Q26" s="3"/>
    </row>
    <row r="27" spans="1:17" x14ac:dyDescent="0.25">
      <c r="A27" s="3"/>
      <c r="B27" s="24" t="b">
        <v>1</v>
      </c>
      <c r="C27" s="3"/>
      <c r="D27" s="3"/>
      <c r="E27" s="3"/>
      <c r="F27" s="3"/>
      <c r="G27" s="3"/>
      <c r="H27" s="3"/>
      <c r="I27" s="8"/>
      <c r="J27" s="3"/>
      <c r="K27" s="3"/>
      <c r="L27" s="3"/>
      <c r="M27" s="3"/>
      <c r="N27" s="3"/>
      <c r="O27" s="3"/>
      <c r="P27" s="3"/>
      <c r="Q27" s="3"/>
    </row>
    <row r="28" spans="1:17" x14ac:dyDescent="0.25">
      <c r="A28" s="3"/>
      <c r="B28" s="25" t="s">
        <v>3</v>
      </c>
      <c r="C28" s="20">
        <v>45</v>
      </c>
      <c r="D28" s="10">
        <v>9</v>
      </c>
      <c r="E28" s="10">
        <v>0</v>
      </c>
      <c r="F28" s="10">
        <v>3</v>
      </c>
      <c r="G28" s="10">
        <v>14</v>
      </c>
      <c r="H28" s="10">
        <v>12</v>
      </c>
      <c r="I28" s="34">
        <f>SUM(C28:H28)</f>
        <v>83</v>
      </c>
      <c r="J28" s="3"/>
      <c r="K28" s="3"/>
      <c r="L28" s="3"/>
      <c r="M28" s="3"/>
      <c r="N28" s="3"/>
      <c r="O28" s="3"/>
      <c r="P28" s="3"/>
      <c r="Q28" s="3"/>
    </row>
    <row r="29" spans="1:17" x14ac:dyDescent="0.25">
      <c r="A29" s="3"/>
      <c r="B29" s="25"/>
      <c r="C29" s="10"/>
      <c r="D29" s="10"/>
      <c r="E29" s="10"/>
      <c r="F29" s="10"/>
      <c r="G29" s="10"/>
      <c r="H29" s="10"/>
      <c r="I29" s="11"/>
      <c r="J29" s="3"/>
      <c r="K29" s="3"/>
      <c r="L29" s="3"/>
      <c r="M29" s="3"/>
      <c r="N29" s="3"/>
      <c r="O29" s="3"/>
      <c r="P29" s="3"/>
      <c r="Q29" s="3"/>
    </row>
    <row r="30" spans="1:17" x14ac:dyDescent="0.25">
      <c r="A30" s="3"/>
      <c r="B30" s="25" t="s">
        <v>4</v>
      </c>
      <c r="C30" s="10">
        <v>6</v>
      </c>
      <c r="D30" s="20">
        <v>24</v>
      </c>
      <c r="E30" s="10">
        <v>0</v>
      </c>
      <c r="F30" s="10">
        <v>4</v>
      </c>
      <c r="G30" s="10">
        <v>3</v>
      </c>
      <c r="H30" s="10">
        <v>0</v>
      </c>
      <c r="I30" s="34">
        <f>SUM(C30:H30)</f>
        <v>37</v>
      </c>
      <c r="J30" s="3"/>
      <c r="K30" s="3"/>
      <c r="L30" s="3"/>
      <c r="M30" s="3"/>
      <c r="N30" s="3"/>
      <c r="O30" s="3"/>
      <c r="P30" s="3"/>
      <c r="Q30" s="3"/>
    </row>
    <row r="31" spans="1:17" x14ac:dyDescent="0.25">
      <c r="A31" s="3"/>
      <c r="B31" s="25"/>
      <c r="C31" s="10"/>
      <c r="D31" s="10"/>
      <c r="E31" s="10"/>
      <c r="F31" s="10"/>
      <c r="G31" s="10"/>
      <c r="H31" s="10"/>
      <c r="I31" s="11"/>
      <c r="J31" s="3"/>
      <c r="K31" s="3"/>
      <c r="L31" s="3"/>
      <c r="M31" s="3"/>
      <c r="N31" s="3"/>
      <c r="O31" s="3"/>
      <c r="P31" s="3"/>
      <c r="Q31" s="3"/>
    </row>
    <row r="32" spans="1:17" x14ac:dyDescent="0.25">
      <c r="A32" s="3"/>
      <c r="B32" s="25" t="s">
        <v>5</v>
      </c>
      <c r="C32" s="10">
        <v>0</v>
      </c>
      <c r="D32" s="10">
        <v>0</v>
      </c>
      <c r="E32" s="20">
        <v>158</v>
      </c>
      <c r="F32" s="10">
        <v>6</v>
      </c>
      <c r="G32" s="10">
        <v>1</v>
      </c>
      <c r="H32" s="10">
        <v>40</v>
      </c>
      <c r="I32" s="34">
        <f>SUM(C32:H32)</f>
        <v>205</v>
      </c>
      <c r="J32" s="3"/>
      <c r="K32" s="3"/>
      <c r="L32" s="3"/>
      <c r="M32" s="3"/>
      <c r="N32" s="3"/>
      <c r="O32" s="3"/>
      <c r="P32" s="3"/>
      <c r="Q32" s="3"/>
    </row>
    <row r="33" spans="1:17" x14ac:dyDescent="0.25">
      <c r="A33" s="3"/>
      <c r="B33" s="25"/>
      <c r="C33" s="10"/>
      <c r="D33" s="10"/>
      <c r="E33" s="10"/>
      <c r="F33" s="10"/>
      <c r="G33" s="10"/>
      <c r="H33" s="10"/>
      <c r="I33" s="11"/>
      <c r="J33" s="3"/>
      <c r="K33" s="3"/>
      <c r="L33" s="3"/>
      <c r="M33" s="3"/>
      <c r="N33" s="3"/>
      <c r="O33" s="3"/>
      <c r="P33" s="3"/>
      <c r="Q33" s="3"/>
    </row>
    <row r="34" spans="1:17" x14ac:dyDescent="0.25">
      <c r="A34" s="3"/>
      <c r="B34" s="25" t="s">
        <v>6</v>
      </c>
      <c r="C34" s="10">
        <v>0</v>
      </c>
      <c r="D34" s="10">
        <v>9</v>
      </c>
      <c r="E34" s="10">
        <v>0</v>
      </c>
      <c r="F34" s="20">
        <v>561</v>
      </c>
      <c r="G34" s="10">
        <v>7</v>
      </c>
      <c r="H34" s="10">
        <v>0</v>
      </c>
      <c r="I34" s="34">
        <f>SUM(C34:H34)</f>
        <v>577</v>
      </c>
      <c r="J34" s="3"/>
      <c r="K34" s="3"/>
      <c r="L34" s="3"/>
      <c r="M34" s="3"/>
      <c r="N34" s="3"/>
      <c r="O34" s="3"/>
      <c r="P34" s="3"/>
      <c r="Q34" s="3"/>
    </row>
    <row r="35" spans="1:17" x14ac:dyDescent="0.25">
      <c r="A35" s="3"/>
      <c r="B35" s="25"/>
      <c r="C35" s="10"/>
      <c r="D35" s="10"/>
      <c r="E35" s="10"/>
      <c r="F35" s="10"/>
      <c r="G35" s="10"/>
      <c r="H35" s="10"/>
      <c r="I35" s="11"/>
      <c r="J35" s="3"/>
      <c r="K35" s="3"/>
      <c r="L35" s="3"/>
      <c r="M35" s="3"/>
      <c r="N35" s="3"/>
      <c r="O35" s="3"/>
      <c r="P35" s="3"/>
      <c r="Q35" s="3"/>
    </row>
    <row r="36" spans="1:17" x14ac:dyDescent="0.25">
      <c r="A36" s="3"/>
      <c r="B36" s="25" t="s">
        <v>7</v>
      </c>
      <c r="C36" s="10">
        <v>173</v>
      </c>
      <c r="D36" s="10">
        <v>34</v>
      </c>
      <c r="E36" s="10">
        <v>0</v>
      </c>
      <c r="F36" s="10">
        <v>95</v>
      </c>
      <c r="G36" s="20">
        <v>431</v>
      </c>
      <c r="H36" s="10">
        <v>52</v>
      </c>
      <c r="I36" s="34">
        <f>SUM(C36:H36)</f>
        <v>785</v>
      </c>
      <c r="J36" s="3"/>
      <c r="K36" s="3"/>
      <c r="L36" s="3"/>
      <c r="M36" s="3"/>
      <c r="N36" s="3"/>
      <c r="O36" s="3"/>
      <c r="P36" s="3"/>
      <c r="Q36" s="3"/>
    </row>
    <row r="37" spans="1:17" x14ac:dyDescent="0.25">
      <c r="A37" s="3"/>
      <c r="B37" s="25"/>
      <c r="C37" s="10"/>
      <c r="D37" s="10"/>
      <c r="E37" s="10"/>
      <c r="F37" s="10"/>
      <c r="G37" s="10"/>
      <c r="H37" s="10"/>
      <c r="I37" s="11"/>
      <c r="J37" s="3"/>
      <c r="K37" s="3"/>
      <c r="L37" s="3"/>
      <c r="M37" s="3"/>
      <c r="N37" s="3"/>
      <c r="O37" s="3"/>
      <c r="P37" s="3"/>
      <c r="Q37" s="3"/>
    </row>
    <row r="38" spans="1:17" x14ac:dyDescent="0.25">
      <c r="A38" s="3"/>
      <c r="B38" s="25" t="s">
        <v>8</v>
      </c>
      <c r="C38" s="10">
        <v>32</v>
      </c>
      <c r="D38" s="10">
        <v>0</v>
      </c>
      <c r="E38" s="10">
        <v>1</v>
      </c>
      <c r="F38" s="10">
        <v>2</v>
      </c>
      <c r="G38" s="10">
        <v>8</v>
      </c>
      <c r="H38" s="20">
        <v>614</v>
      </c>
      <c r="I38" s="34">
        <f>SUM(C38:H38)</f>
        <v>657</v>
      </c>
      <c r="J38" s="3"/>
      <c r="K38" s="3"/>
      <c r="L38" s="3"/>
      <c r="M38" s="3"/>
      <c r="N38" s="3"/>
      <c r="O38" s="3"/>
      <c r="P38" s="3"/>
      <c r="Q38" s="3"/>
    </row>
    <row r="39" spans="1:17" x14ac:dyDescent="0.25">
      <c r="A39" s="3"/>
      <c r="B39" s="25"/>
      <c r="C39" s="10"/>
      <c r="D39" s="10"/>
      <c r="E39" s="10"/>
      <c r="F39" s="10"/>
      <c r="G39" s="10"/>
      <c r="H39" s="10"/>
      <c r="I39" s="11"/>
      <c r="J39" s="3"/>
      <c r="K39" s="3"/>
      <c r="L39" s="3"/>
      <c r="M39" s="3"/>
      <c r="N39" s="3"/>
      <c r="O39" s="3"/>
      <c r="P39" s="3"/>
      <c r="Q39" s="3"/>
    </row>
    <row r="40" spans="1:17" x14ac:dyDescent="0.25">
      <c r="A40" s="3"/>
      <c r="B40" s="25" t="s">
        <v>9</v>
      </c>
      <c r="C40" s="17">
        <f t="shared" ref="C40:I40" si="7">SUM(C28:C38)</f>
        <v>256</v>
      </c>
      <c r="D40" s="17">
        <f t="shared" si="7"/>
        <v>76</v>
      </c>
      <c r="E40" s="17">
        <f t="shared" si="7"/>
        <v>159</v>
      </c>
      <c r="F40" s="17">
        <f t="shared" si="7"/>
        <v>671</v>
      </c>
      <c r="G40" s="17">
        <f t="shared" si="7"/>
        <v>464</v>
      </c>
      <c r="H40" s="17">
        <f t="shared" si="7"/>
        <v>718</v>
      </c>
      <c r="I40" s="17">
        <f t="shared" si="7"/>
        <v>2344</v>
      </c>
      <c r="J40" s="3"/>
      <c r="K40" s="3"/>
      <c r="L40" s="3"/>
      <c r="M40" s="3"/>
      <c r="N40" s="3"/>
      <c r="O40" s="3"/>
      <c r="P40" s="3"/>
      <c r="Q40" s="3"/>
    </row>
    <row r="41" spans="1:17" x14ac:dyDescent="0.25">
      <c r="A41" s="3"/>
      <c r="B41" s="3"/>
      <c r="C41" s="3"/>
      <c r="D41" s="3"/>
      <c r="E41" s="3"/>
      <c r="F41" s="3"/>
      <c r="G41" s="3"/>
      <c r="H41" s="3"/>
      <c r="I41" s="3"/>
      <c r="J41" s="3"/>
      <c r="K41" s="3"/>
      <c r="L41" s="3"/>
      <c r="M41" s="3"/>
      <c r="N41" s="3"/>
      <c r="O41" s="3"/>
      <c r="P41" s="3"/>
      <c r="Q41" s="3"/>
    </row>
    <row r="42" spans="1:17" x14ac:dyDescent="0.25">
      <c r="A42" s="3"/>
      <c r="B42" s="3"/>
      <c r="C42" s="3"/>
      <c r="D42" s="3"/>
      <c r="E42" s="3"/>
      <c r="F42" s="3"/>
      <c r="G42" s="3"/>
      <c r="H42" s="12"/>
      <c r="I42" s="3"/>
      <c r="J42" s="3"/>
      <c r="K42" s="3"/>
      <c r="L42" s="3"/>
      <c r="M42" s="3"/>
      <c r="N42" s="3"/>
      <c r="O42" s="3"/>
      <c r="P42" s="3"/>
      <c r="Q42" s="3"/>
    </row>
    <row r="43" spans="1:17" x14ac:dyDescent="0.25">
      <c r="A43" s="3"/>
      <c r="B43" s="3"/>
      <c r="C43" s="3"/>
      <c r="D43" s="3"/>
      <c r="E43" s="3"/>
      <c r="F43" s="3"/>
      <c r="G43" s="3"/>
      <c r="H43" s="3"/>
      <c r="I43" s="3"/>
      <c r="J43" s="3"/>
      <c r="K43" s="3"/>
      <c r="L43" s="3"/>
      <c r="M43" s="3"/>
      <c r="N43" s="3"/>
      <c r="O43" s="3"/>
      <c r="P43" s="3"/>
      <c r="Q43" s="3"/>
    </row>
    <row r="44" spans="1:17" x14ac:dyDescent="0.25">
      <c r="A44" s="3"/>
      <c r="B44" s="3"/>
      <c r="C44" s="3"/>
      <c r="D44" s="3"/>
      <c r="E44" s="3"/>
      <c r="F44" s="3"/>
      <c r="G44" s="3"/>
      <c r="H44" s="3"/>
      <c r="I44" s="3"/>
      <c r="J44" s="3"/>
      <c r="K44" s="3"/>
      <c r="L44" s="3"/>
      <c r="M44" s="3"/>
      <c r="N44" s="3"/>
      <c r="O44" s="3"/>
      <c r="P44" s="3"/>
      <c r="Q44" s="3"/>
    </row>
    <row r="45" spans="1:17" x14ac:dyDescent="0.25">
      <c r="A45" s="3"/>
      <c r="B45" s="3"/>
      <c r="C45" s="3"/>
      <c r="D45" s="3"/>
      <c r="E45" s="3"/>
      <c r="F45" s="3"/>
      <c r="G45" s="3"/>
      <c r="H45" s="3"/>
      <c r="I45" s="3"/>
      <c r="J45" s="3"/>
      <c r="K45" s="3"/>
      <c r="L45" s="3"/>
      <c r="M45" s="3"/>
      <c r="N45" s="3"/>
      <c r="O45" s="3"/>
      <c r="P45" s="3"/>
      <c r="Q45" s="3"/>
    </row>
    <row r="46" spans="1:17" x14ac:dyDescent="0.25">
      <c r="A46" t="s">
        <v>113</v>
      </c>
    </row>
  </sheetData>
  <mergeCells count="4">
    <mergeCell ref="G12:H12"/>
    <mergeCell ref="G13:H13"/>
    <mergeCell ref="G15:Q15"/>
    <mergeCell ref="G16:Q22"/>
  </mergeCells>
  <conditionalFormatting sqref="C28:H28">
    <cfRule type="colorScale" priority="12">
      <colorScale>
        <cfvo type="min"/>
        <cfvo type="max"/>
        <color rgb="FF63BE7B"/>
        <color rgb="FFFFEF9C"/>
      </colorScale>
    </cfRule>
  </conditionalFormatting>
  <conditionalFormatting sqref="C30:H30">
    <cfRule type="colorScale" priority="11">
      <colorScale>
        <cfvo type="min"/>
        <cfvo type="max"/>
        <color rgb="FF63BE7B"/>
        <color rgb="FFFFEF9C"/>
      </colorScale>
    </cfRule>
  </conditionalFormatting>
  <conditionalFormatting sqref="C32:H32">
    <cfRule type="colorScale" priority="10">
      <colorScale>
        <cfvo type="min"/>
        <cfvo type="max"/>
        <color rgb="FF63BE7B"/>
        <color rgb="FFFFEF9C"/>
      </colorScale>
    </cfRule>
  </conditionalFormatting>
  <conditionalFormatting sqref="C34:H34">
    <cfRule type="colorScale" priority="9">
      <colorScale>
        <cfvo type="min"/>
        <cfvo type="max"/>
        <color rgb="FF63BE7B"/>
        <color rgb="FFFFEF9C"/>
      </colorScale>
    </cfRule>
  </conditionalFormatting>
  <conditionalFormatting sqref="C36:H36">
    <cfRule type="colorScale" priority="8">
      <colorScale>
        <cfvo type="min"/>
        <cfvo type="max"/>
        <color rgb="FF63BE7B"/>
        <color rgb="FFFFEF9C"/>
      </colorScale>
    </cfRule>
  </conditionalFormatting>
  <conditionalFormatting sqref="C38:H38">
    <cfRule type="colorScale" priority="7">
      <colorScale>
        <cfvo type="min"/>
        <cfvo type="max"/>
        <color rgb="FF63BE7B"/>
        <color rgb="FFFFEF9C"/>
      </colorScale>
    </cfRule>
  </conditionalFormatting>
  <conditionalFormatting sqref="J10:O10">
    <cfRule type="colorScale" priority="2">
      <colorScale>
        <cfvo type="min"/>
        <cfvo type="percentile" val="50"/>
        <cfvo type="max"/>
        <color rgb="FFF8696B"/>
        <color rgb="FFFFEB84"/>
        <color rgb="FF63BE7B"/>
      </colorScale>
    </cfRule>
  </conditionalFormatting>
  <conditionalFormatting sqref="J10:O11">
    <cfRule type="colorScale" priority="1">
      <colorScale>
        <cfvo type="min"/>
        <cfvo type="percentile" val="50"/>
        <cfvo type="max"/>
        <color rgb="FFF8696B"/>
        <color rgb="FFFFEB84"/>
        <color rgb="FF63BE7B"/>
      </colorScale>
    </cfRule>
  </conditionalFormatting>
  <conditionalFormatting sqref="J11:O11">
    <cfRule type="colorScale" priority="3">
      <colorScale>
        <cfvo type="min"/>
        <cfvo type="percentile" val="50"/>
        <cfvo type="max"/>
        <color rgb="FFF8696B"/>
        <color rgb="FFFFEB84"/>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236A4-C51C-447B-8D48-E9113C2A611C}">
  <dimension ref="A1:R46"/>
  <sheetViews>
    <sheetView zoomScaleNormal="100" workbookViewId="0"/>
  </sheetViews>
  <sheetFormatPr defaultRowHeight="15" x14ac:dyDescent="0.25"/>
  <cols>
    <col min="9" max="9" width="14.85546875" customWidth="1"/>
  </cols>
  <sheetData>
    <row r="1" spans="1:18" x14ac:dyDescent="0.25">
      <c r="A1" s="26" t="s">
        <v>38</v>
      </c>
      <c r="B1" s="1"/>
      <c r="C1" s="1"/>
      <c r="D1" s="1"/>
      <c r="E1" s="1"/>
      <c r="F1" s="1"/>
      <c r="G1" s="1"/>
      <c r="H1" s="1"/>
      <c r="I1" s="1"/>
      <c r="J1" s="1"/>
      <c r="K1" s="1"/>
      <c r="L1" s="1"/>
      <c r="M1" s="1"/>
      <c r="N1" s="1"/>
      <c r="O1" s="1"/>
      <c r="P1" s="1"/>
      <c r="Q1" s="59" t="str" cm="1">
        <f t="array" ref="Q1:R1">'Graphs-TrainValid'!S103:T103</f>
        <v>Segmented Ring</v>
      </c>
      <c r="R1">
        <v>0</v>
      </c>
    </row>
    <row r="2" spans="1:18" x14ac:dyDescent="0.25">
      <c r="A2" s="2" t="s">
        <v>0</v>
      </c>
      <c r="B2" s="4">
        <v>0.95750000000000002</v>
      </c>
      <c r="C2" s="3"/>
      <c r="D2" s="3"/>
      <c r="E2" s="13"/>
      <c r="F2" s="3"/>
      <c r="G2" s="3"/>
      <c r="H2" s="3"/>
      <c r="I2" s="3"/>
      <c r="J2" s="3"/>
      <c r="K2" s="3"/>
      <c r="L2" s="3"/>
      <c r="M2" s="3"/>
      <c r="N2" s="3"/>
      <c r="O2" s="3"/>
      <c r="P2" s="3"/>
      <c r="Q2" s="3"/>
    </row>
    <row r="3" spans="1:18" x14ac:dyDescent="0.25">
      <c r="A3" s="2" t="s">
        <v>11</v>
      </c>
      <c r="B3" s="21">
        <f>SUM(J5:O5)/E15</f>
        <v>0.77346416382252559</v>
      </c>
      <c r="C3" s="3"/>
      <c r="D3" s="3"/>
      <c r="E3" s="13"/>
      <c r="F3" s="3"/>
      <c r="G3" s="3"/>
      <c r="H3" s="3"/>
      <c r="I3" s="28" t="s">
        <v>1</v>
      </c>
      <c r="J3" s="3"/>
      <c r="K3" s="3"/>
      <c r="L3" s="3"/>
      <c r="M3" s="3"/>
      <c r="N3" s="3"/>
      <c r="O3" s="3"/>
      <c r="P3" s="3"/>
      <c r="Q3" s="3"/>
    </row>
    <row r="4" spans="1:18" x14ac:dyDescent="0.25">
      <c r="A4" s="3"/>
      <c r="B4" s="3"/>
      <c r="C4" s="3"/>
      <c r="D4" s="3"/>
      <c r="E4" s="13"/>
      <c r="F4" s="3"/>
      <c r="G4" s="3"/>
      <c r="H4" s="3"/>
      <c r="I4" s="6" t="s">
        <v>10</v>
      </c>
      <c r="J4" s="41" t="s">
        <v>3</v>
      </c>
      <c r="K4" s="6" t="s">
        <v>4</v>
      </c>
      <c r="L4" s="6" t="s">
        <v>5</v>
      </c>
      <c r="M4" s="7" t="s">
        <v>6</v>
      </c>
      <c r="N4" s="6" t="s">
        <v>7</v>
      </c>
      <c r="O4" s="6" t="s">
        <v>8</v>
      </c>
      <c r="P4" s="3"/>
      <c r="Q4" s="3"/>
    </row>
    <row r="5" spans="1:18" x14ac:dyDescent="0.25">
      <c r="A5" s="3"/>
      <c r="B5" s="4"/>
      <c r="C5" s="3"/>
      <c r="D5" s="3"/>
      <c r="E5" s="4"/>
      <c r="F5" s="3"/>
      <c r="G5" s="3"/>
      <c r="H5" s="3"/>
      <c r="I5" s="6" t="s">
        <v>12</v>
      </c>
      <c r="J5" s="42">
        <f>C28</f>
        <v>33</v>
      </c>
      <c r="K5" s="9">
        <f>D30</f>
        <v>17</v>
      </c>
      <c r="L5" s="9">
        <f>E32</f>
        <v>136</v>
      </c>
      <c r="M5" s="9">
        <f>F34</f>
        <v>507</v>
      </c>
      <c r="N5" s="9">
        <f>G36</f>
        <v>504</v>
      </c>
      <c r="O5" s="9">
        <f>H38</f>
        <v>616</v>
      </c>
      <c r="P5" s="12"/>
      <c r="Q5" s="3"/>
    </row>
    <row r="6" spans="1:18" x14ac:dyDescent="0.25">
      <c r="A6" s="2"/>
      <c r="B6" s="2" t="s">
        <v>14</v>
      </c>
      <c r="C6" s="2" t="s">
        <v>15</v>
      </c>
      <c r="D6" s="2" t="s">
        <v>16</v>
      </c>
      <c r="E6" s="2" t="s">
        <v>17</v>
      </c>
      <c r="F6" s="3"/>
      <c r="G6" s="3"/>
      <c r="H6" s="3"/>
      <c r="I6" s="2" t="s">
        <v>13</v>
      </c>
      <c r="J6" s="43">
        <f t="shared" ref="J6:O6" si="0">SUM($C$28:$H$38)-J5-J7-J8</f>
        <v>2136</v>
      </c>
      <c r="K6" s="12">
        <f t="shared" si="0"/>
        <v>2282</v>
      </c>
      <c r="L6" s="12">
        <f t="shared" si="0"/>
        <v>2138</v>
      </c>
      <c r="M6" s="12">
        <f t="shared" si="0"/>
        <v>1672</v>
      </c>
      <c r="N6" s="12">
        <f t="shared" si="0"/>
        <v>1502</v>
      </c>
      <c r="O6" s="12">
        <f t="shared" si="0"/>
        <v>1459</v>
      </c>
      <c r="P6" s="12"/>
      <c r="Q6" s="3"/>
    </row>
    <row r="7" spans="1:18" x14ac:dyDescent="0.25">
      <c r="A7" s="2"/>
      <c r="B7" s="3"/>
      <c r="C7" s="3"/>
      <c r="D7" s="3"/>
      <c r="E7" s="3"/>
      <c r="F7" s="3"/>
      <c r="G7" s="3"/>
      <c r="H7" s="3"/>
      <c r="I7" s="2" t="s">
        <v>18</v>
      </c>
      <c r="J7" s="43">
        <f>SUM(C28:H28)-J5</f>
        <v>50</v>
      </c>
      <c r="K7" s="12">
        <f>SUM(C30:H30)-K5</f>
        <v>20</v>
      </c>
      <c r="L7" s="12">
        <f>SUM(C32:H32)-L5</f>
        <v>69</v>
      </c>
      <c r="M7" s="12">
        <f>SUM(C34:H34)-M5</f>
        <v>70</v>
      </c>
      <c r="N7" s="12">
        <f>SUM(C36:H36)-N5</f>
        <v>281</v>
      </c>
      <c r="O7" s="12">
        <f>SUM(C38:H38)-O5</f>
        <v>41</v>
      </c>
      <c r="P7" s="12"/>
      <c r="Q7" s="3"/>
    </row>
    <row r="8" spans="1:18" ht="15.75" thickBot="1" x14ac:dyDescent="0.3">
      <c r="A8" s="2" t="s">
        <v>3</v>
      </c>
      <c r="B8" s="13">
        <f>J12</f>
        <v>0.20886075949367089</v>
      </c>
      <c r="C8" s="13">
        <f>J10</f>
        <v>0.39759036144578314</v>
      </c>
      <c r="D8" s="13">
        <f t="shared" ref="D8:D13" si="1">2*((B8*C8)/(B8+C8))</f>
        <v>0.2738589211618257</v>
      </c>
      <c r="E8" s="12">
        <f>I28</f>
        <v>83</v>
      </c>
      <c r="F8" s="3"/>
      <c r="G8" s="3"/>
      <c r="H8" s="3"/>
      <c r="I8" s="2" t="s">
        <v>19</v>
      </c>
      <c r="J8" s="43">
        <f t="shared" ref="J8:O8" si="2">SUM(C28:C38)-J5</f>
        <v>125</v>
      </c>
      <c r="K8" s="12">
        <f t="shared" si="2"/>
        <v>25</v>
      </c>
      <c r="L8" s="12">
        <f t="shared" si="2"/>
        <v>1</v>
      </c>
      <c r="M8" s="12">
        <f t="shared" si="2"/>
        <v>95</v>
      </c>
      <c r="N8" s="12">
        <f t="shared" si="2"/>
        <v>57</v>
      </c>
      <c r="O8" s="12">
        <f t="shared" si="2"/>
        <v>228</v>
      </c>
      <c r="P8" s="12"/>
      <c r="Q8" s="3"/>
    </row>
    <row r="9" spans="1:18" ht="15.75" thickBot="1" x14ac:dyDescent="0.3">
      <c r="A9" s="2" t="s">
        <v>4</v>
      </c>
      <c r="B9" s="13">
        <f>K12</f>
        <v>0.40476190476190477</v>
      </c>
      <c r="C9" s="13">
        <f>K10</f>
        <v>0.45945945945945948</v>
      </c>
      <c r="D9" s="13">
        <f t="shared" si="1"/>
        <v>0.430379746835443</v>
      </c>
      <c r="E9" s="12">
        <f>I30</f>
        <v>37</v>
      </c>
      <c r="F9" s="3"/>
      <c r="G9" s="3"/>
      <c r="H9" s="3"/>
      <c r="I9" s="35" t="s">
        <v>20</v>
      </c>
      <c r="J9" s="44">
        <f>(J5+J6)/(SUM(J5:J8))</f>
        <v>0.92534129692832767</v>
      </c>
      <c r="K9" s="36">
        <f t="shared" ref="K9:O9" si="3">(K5+K6)/(SUM(K5:K8))</f>
        <v>0.98080204778156999</v>
      </c>
      <c r="L9" s="36">
        <f t="shared" si="3"/>
        <v>0.97013651877133111</v>
      </c>
      <c r="M9" s="36">
        <f t="shared" si="3"/>
        <v>0.92960750853242324</v>
      </c>
      <c r="N9" s="36">
        <f t="shared" si="3"/>
        <v>0.85580204778156999</v>
      </c>
      <c r="O9" s="40">
        <f t="shared" si="3"/>
        <v>0.88523890784982939</v>
      </c>
      <c r="P9" s="39"/>
      <c r="Q9" s="3"/>
    </row>
    <row r="10" spans="1:18" x14ac:dyDescent="0.25">
      <c r="A10" s="2" t="s">
        <v>5</v>
      </c>
      <c r="B10" s="13">
        <f>L12</f>
        <v>0.99270072992700731</v>
      </c>
      <c r="C10" s="13">
        <f>L10</f>
        <v>0.6634146341463415</v>
      </c>
      <c r="D10" s="13">
        <f t="shared" si="1"/>
        <v>0.79532163742690065</v>
      </c>
      <c r="E10" s="12">
        <f>I32</f>
        <v>205</v>
      </c>
      <c r="F10" s="3"/>
      <c r="G10" s="3"/>
      <c r="H10" s="29" t="s">
        <v>30</v>
      </c>
      <c r="I10" s="15" t="s">
        <v>29</v>
      </c>
      <c r="J10" s="45">
        <f t="shared" ref="J10:O11" si="4">J5/(J5+J7)</f>
        <v>0.39759036144578314</v>
      </c>
      <c r="K10" s="16">
        <f t="shared" si="4"/>
        <v>0.45945945945945948</v>
      </c>
      <c r="L10" s="16">
        <f t="shared" si="4"/>
        <v>0.6634146341463415</v>
      </c>
      <c r="M10" s="16">
        <f t="shared" si="4"/>
        <v>0.878682842287695</v>
      </c>
      <c r="N10" s="16">
        <f t="shared" si="4"/>
        <v>0.64203821656050952</v>
      </c>
      <c r="O10" s="16">
        <f t="shared" si="4"/>
        <v>0.93759512937595124</v>
      </c>
      <c r="P10" s="52">
        <f>AVERAGE(J10:O10)</f>
        <v>0.66313010721262333</v>
      </c>
      <c r="Q10" s="3"/>
    </row>
    <row r="11" spans="1:18" x14ac:dyDescent="0.25">
      <c r="A11" s="2" t="s">
        <v>6</v>
      </c>
      <c r="B11" s="13">
        <f>M12</f>
        <v>0.84219269102990035</v>
      </c>
      <c r="C11" s="13">
        <f>M10</f>
        <v>0.878682842287695</v>
      </c>
      <c r="D11" s="13">
        <f t="shared" si="1"/>
        <v>0.86005089058524176</v>
      </c>
      <c r="E11" s="12">
        <f>I34</f>
        <v>577</v>
      </c>
      <c r="F11" s="3"/>
      <c r="G11" s="3"/>
      <c r="H11" s="29" t="s">
        <v>31</v>
      </c>
      <c r="I11" s="15" t="s">
        <v>21</v>
      </c>
      <c r="J11" s="45">
        <f t="shared" si="4"/>
        <v>0.94471472799646172</v>
      </c>
      <c r="K11" s="16">
        <f t="shared" si="4"/>
        <v>0.98916341569137411</v>
      </c>
      <c r="L11" s="16">
        <f t="shared" si="4"/>
        <v>0.99953249181860682</v>
      </c>
      <c r="M11" s="16">
        <f t="shared" si="4"/>
        <v>0.94623655913978499</v>
      </c>
      <c r="N11" s="16">
        <f t="shared" si="4"/>
        <v>0.96343810134701735</v>
      </c>
      <c r="O11" s="16">
        <f t="shared" si="4"/>
        <v>0.86484884410195617</v>
      </c>
      <c r="P11" s="52">
        <f>AVERAGE(J11:O11)</f>
        <v>0.95132235668253351</v>
      </c>
      <c r="Q11" s="3"/>
    </row>
    <row r="12" spans="1:18" x14ac:dyDescent="0.25">
      <c r="A12" s="2" t="s">
        <v>7</v>
      </c>
      <c r="B12" s="13">
        <f>N12</f>
        <v>0.89839572192513373</v>
      </c>
      <c r="C12" s="13">
        <f>N10</f>
        <v>0.64203821656050952</v>
      </c>
      <c r="D12" s="13">
        <f t="shared" si="1"/>
        <v>0.74888558692421991</v>
      </c>
      <c r="E12" s="12">
        <f>I36</f>
        <v>785</v>
      </c>
      <c r="F12" s="3"/>
      <c r="G12" s="79" t="s">
        <v>41</v>
      </c>
      <c r="H12" s="79"/>
      <c r="I12" s="15" t="s">
        <v>22</v>
      </c>
      <c r="J12" s="45">
        <f t="shared" ref="J12:O12" si="5">J5/(J5+J8)</f>
        <v>0.20886075949367089</v>
      </c>
      <c r="K12" s="16">
        <f t="shared" si="5"/>
        <v>0.40476190476190477</v>
      </c>
      <c r="L12" s="16">
        <f t="shared" si="5"/>
        <v>0.99270072992700731</v>
      </c>
      <c r="M12" s="16">
        <f t="shared" si="5"/>
        <v>0.84219269102990035</v>
      </c>
      <c r="N12" s="16">
        <f t="shared" si="5"/>
        <v>0.89839572192513373</v>
      </c>
      <c r="O12" s="16">
        <f t="shared" si="5"/>
        <v>0.72985781990521326</v>
      </c>
      <c r="P12" s="38"/>
      <c r="Q12" s="3"/>
    </row>
    <row r="13" spans="1:18" x14ac:dyDescent="0.25">
      <c r="A13" s="2" t="s">
        <v>8</v>
      </c>
      <c r="B13" s="13">
        <f>O12</f>
        <v>0.72985781990521326</v>
      </c>
      <c r="C13" s="13">
        <f>O10</f>
        <v>0.93759512937595124</v>
      </c>
      <c r="D13" s="13">
        <f t="shared" si="1"/>
        <v>0.82078614257161897</v>
      </c>
      <c r="E13" s="12">
        <f>I38</f>
        <v>657</v>
      </c>
      <c r="F13" s="3"/>
      <c r="G13" s="79" t="s">
        <v>42</v>
      </c>
      <c r="H13" s="79"/>
      <c r="I13" s="15" t="s">
        <v>43</v>
      </c>
      <c r="J13" s="49">
        <f>J6/(J6+J7)</f>
        <v>0.97712717291857276</v>
      </c>
      <c r="K13" s="46">
        <f>100%-K12</f>
        <v>0.59523809523809523</v>
      </c>
      <c r="L13" s="46">
        <f>100%-L12</f>
        <v>7.2992700729926918E-3</v>
      </c>
      <c r="M13" s="46">
        <f>100%-M12</f>
        <v>0.15780730897009965</v>
      </c>
      <c r="N13" s="46">
        <f>100%-N12</f>
        <v>0.10160427807486627</v>
      </c>
      <c r="O13" s="46">
        <f>100%-O12</f>
        <v>0.27014218009478674</v>
      </c>
      <c r="P13" s="38"/>
      <c r="Q13" s="3"/>
    </row>
    <row r="14" spans="1:18" x14ac:dyDescent="0.25">
      <c r="A14" s="2" t="s">
        <v>121</v>
      </c>
      <c r="B14" s="72">
        <f>AVERAGE(B8:B13)</f>
        <v>0.67946160450713844</v>
      </c>
      <c r="C14" s="72">
        <f t="shared" ref="C14" si="6">AVERAGE(C8:C13)</f>
        <v>0.66313010721262333</v>
      </c>
      <c r="D14" s="72">
        <f>AVERAGE(D8:D13)</f>
        <v>0.65488048758420836</v>
      </c>
      <c r="E14" s="2"/>
      <c r="F14" s="3"/>
      <c r="G14" s="3"/>
      <c r="H14" s="3"/>
      <c r="I14" s="14"/>
      <c r="J14" s="3"/>
      <c r="K14" s="3"/>
      <c r="L14" s="3"/>
      <c r="M14" s="3"/>
      <c r="N14" s="3"/>
      <c r="O14" s="3"/>
      <c r="P14" s="3"/>
      <c r="Q14" s="3"/>
    </row>
    <row r="15" spans="1:18" ht="14.45" customHeight="1" x14ac:dyDescent="0.25">
      <c r="A15" s="2" t="s">
        <v>23</v>
      </c>
      <c r="B15" s="3"/>
      <c r="C15" s="3"/>
      <c r="D15" s="13">
        <f>SUM(J5:O5)/E15</f>
        <v>0.77346416382252559</v>
      </c>
      <c r="E15" s="19">
        <f>SUM(E8:E13)</f>
        <v>2344</v>
      </c>
      <c r="F15" s="3"/>
      <c r="G15" s="80" t="s">
        <v>28</v>
      </c>
      <c r="H15" s="81"/>
      <c r="I15" s="81"/>
      <c r="J15" s="81"/>
      <c r="K15" s="81"/>
      <c r="L15" s="81"/>
      <c r="M15" s="81"/>
      <c r="N15" s="81"/>
      <c r="O15" s="81"/>
      <c r="P15" s="81"/>
      <c r="Q15" s="82"/>
    </row>
    <row r="16" spans="1:18" x14ac:dyDescent="0.25">
      <c r="A16" s="2" t="s">
        <v>24</v>
      </c>
      <c r="B16" s="50">
        <f>AVERAGE(B8:B13)</f>
        <v>0.67946160450713844</v>
      </c>
      <c r="C16" s="50">
        <f>AVERAGE(C8:C13)</f>
        <v>0.66313010721262333</v>
      </c>
      <c r="D16" s="50">
        <f>AVERAGE(D8:D13)</f>
        <v>0.65488048758420836</v>
      </c>
      <c r="E16" s="12">
        <f>E15</f>
        <v>2344</v>
      </c>
      <c r="F16" s="3"/>
      <c r="G16" s="83" t="s">
        <v>127</v>
      </c>
      <c r="H16" s="84"/>
      <c r="I16" s="84"/>
      <c r="J16" s="84"/>
      <c r="K16" s="84"/>
      <c r="L16" s="84"/>
      <c r="M16" s="84"/>
      <c r="N16" s="84"/>
      <c r="O16" s="84"/>
      <c r="P16" s="84"/>
      <c r="Q16" s="85"/>
    </row>
    <row r="17" spans="1:17" x14ac:dyDescent="0.25">
      <c r="A17" s="2" t="s">
        <v>25</v>
      </c>
      <c r="B17" s="51">
        <f>SUMPRODUCT(B8:B13,$E$8:$E$13)/SUM($E$8:$E$13)</f>
        <v>0.81336079149420193</v>
      </c>
      <c r="C17" s="51">
        <f>SUMPRODUCT(C8:C13,$E$8:$E$13)/SUM($E$8:$E$13)</f>
        <v>0.77346416382252559</v>
      </c>
      <c r="D17" s="51">
        <f>SUMPRODUCT(D8:D13,$E$8:$E$13)/SUM($E$8:$E$13)</f>
        <v>0.7786161783424097</v>
      </c>
      <c r="E17" s="12">
        <f>E15</f>
        <v>2344</v>
      </c>
      <c r="F17" s="3"/>
      <c r="G17" s="86"/>
      <c r="H17" s="87"/>
      <c r="I17" s="87"/>
      <c r="J17" s="87"/>
      <c r="K17" s="87"/>
      <c r="L17" s="87"/>
      <c r="M17" s="87"/>
      <c r="N17" s="87"/>
      <c r="O17" s="87"/>
      <c r="P17" s="87"/>
      <c r="Q17" s="88"/>
    </row>
    <row r="18" spans="1:17" x14ac:dyDescent="0.25">
      <c r="A18" s="3"/>
      <c r="B18" s="3"/>
      <c r="C18" s="3"/>
      <c r="D18" s="3"/>
      <c r="E18" s="3"/>
      <c r="F18" s="3"/>
      <c r="G18" s="86"/>
      <c r="H18" s="87"/>
      <c r="I18" s="87"/>
      <c r="J18" s="87"/>
      <c r="K18" s="87"/>
      <c r="L18" s="87"/>
      <c r="M18" s="87"/>
      <c r="N18" s="87"/>
      <c r="O18" s="87"/>
      <c r="P18" s="87"/>
      <c r="Q18" s="88"/>
    </row>
    <row r="19" spans="1:17" x14ac:dyDescent="0.25">
      <c r="A19" s="3"/>
      <c r="B19" s="3"/>
      <c r="C19" s="3"/>
      <c r="D19" s="3"/>
      <c r="E19" s="3"/>
      <c r="F19" s="3"/>
      <c r="G19" s="86"/>
      <c r="H19" s="87"/>
      <c r="I19" s="87"/>
      <c r="J19" s="87"/>
      <c r="K19" s="87"/>
      <c r="L19" s="87"/>
      <c r="M19" s="87"/>
      <c r="N19" s="87"/>
      <c r="O19" s="87"/>
      <c r="P19" s="87"/>
      <c r="Q19" s="88"/>
    </row>
    <row r="20" spans="1:17" x14ac:dyDescent="0.25">
      <c r="A20" s="3"/>
      <c r="B20" s="3"/>
      <c r="C20" s="3"/>
      <c r="D20" s="3"/>
      <c r="E20" s="3"/>
      <c r="F20" s="3"/>
      <c r="G20" s="86"/>
      <c r="H20" s="87"/>
      <c r="I20" s="87"/>
      <c r="J20" s="87"/>
      <c r="K20" s="87"/>
      <c r="L20" s="87"/>
      <c r="M20" s="87"/>
      <c r="N20" s="87"/>
      <c r="O20" s="87"/>
      <c r="P20" s="87"/>
      <c r="Q20" s="88"/>
    </row>
    <row r="21" spans="1:17" x14ac:dyDescent="0.25">
      <c r="A21" s="3"/>
      <c r="B21" s="3"/>
      <c r="C21" s="3"/>
      <c r="D21" s="3"/>
      <c r="E21" s="3"/>
      <c r="F21" s="3"/>
      <c r="G21" s="86"/>
      <c r="H21" s="87"/>
      <c r="I21" s="87"/>
      <c r="J21" s="87"/>
      <c r="K21" s="87"/>
      <c r="L21" s="87"/>
      <c r="M21" s="87"/>
      <c r="N21" s="87"/>
      <c r="O21" s="87"/>
      <c r="P21" s="87"/>
      <c r="Q21" s="88"/>
    </row>
    <row r="22" spans="1:17" x14ac:dyDescent="0.25">
      <c r="A22" s="3"/>
      <c r="B22" s="3"/>
      <c r="C22" s="3"/>
      <c r="D22" s="3"/>
      <c r="E22" s="3"/>
      <c r="F22" s="3"/>
      <c r="G22" s="89"/>
      <c r="H22" s="90"/>
      <c r="I22" s="90"/>
      <c r="J22" s="90"/>
      <c r="K22" s="90"/>
      <c r="L22" s="90"/>
      <c r="M22" s="90"/>
      <c r="N22" s="90"/>
      <c r="O22" s="90"/>
      <c r="P22" s="90"/>
      <c r="Q22" s="91"/>
    </row>
    <row r="23" spans="1:17" x14ac:dyDescent="0.25">
      <c r="A23" s="27" t="s">
        <v>27</v>
      </c>
      <c r="B23" s="18"/>
      <c r="C23" s="18"/>
      <c r="D23" s="18"/>
      <c r="E23" s="18"/>
      <c r="F23" s="18"/>
      <c r="G23" s="18"/>
      <c r="H23" s="18"/>
      <c r="I23" s="2"/>
      <c r="J23" s="2"/>
      <c r="K23" s="2"/>
      <c r="L23" s="2"/>
      <c r="M23" s="2"/>
      <c r="N23" s="2"/>
      <c r="O23" s="2"/>
      <c r="P23" s="2"/>
      <c r="Q23" s="2"/>
    </row>
    <row r="24" spans="1:17" x14ac:dyDescent="0.25">
      <c r="A24" s="3"/>
      <c r="B24" s="3"/>
      <c r="C24" s="3"/>
      <c r="D24" s="3"/>
      <c r="E24" s="3"/>
      <c r="F24" s="3"/>
      <c r="G24" s="3"/>
      <c r="H24" s="3"/>
      <c r="I24" s="3"/>
      <c r="J24" s="3"/>
      <c r="K24" s="3"/>
      <c r="L24" s="3"/>
      <c r="M24" s="3"/>
      <c r="N24" s="3"/>
      <c r="O24" s="3"/>
      <c r="P24" s="3"/>
      <c r="Q24" s="3"/>
    </row>
    <row r="25" spans="1:17" x14ac:dyDescent="0.25">
      <c r="A25" s="3"/>
      <c r="B25" s="5"/>
      <c r="C25" s="5"/>
      <c r="D25" s="5"/>
      <c r="E25" s="5"/>
      <c r="F25" s="5"/>
      <c r="G25" s="5"/>
      <c r="H25" s="3"/>
      <c r="I25" s="3"/>
      <c r="J25" s="3"/>
      <c r="K25" s="3" t="s">
        <v>32</v>
      </c>
      <c r="L25" s="3"/>
      <c r="M25" s="3"/>
      <c r="N25" s="3"/>
      <c r="O25" s="3"/>
      <c r="P25" s="3"/>
      <c r="Q25" s="3"/>
    </row>
    <row r="26" spans="1:17" x14ac:dyDescent="0.25">
      <c r="A26" s="3"/>
      <c r="B26" s="22" t="s">
        <v>2</v>
      </c>
      <c r="C26" s="23" t="s">
        <v>3</v>
      </c>
      <c r="D26" s="23" t="s">
        <v>4</v>
      </c>
      <c r="E26" s="23" t="s">
        <v>5</v>
      </c>
      <c r="F26" s="23" t="s">
        <v>6</v>
      </c>
      <c r="G26" s="23" t="s">
        <v>7</v>
      </c>
      <c r="H26" s="23" t="s">
        <v>8</v>
      </c>
      <c r="I26" s="22" t="s">
        <v>9</v>
      </c>
      <c r="J26" s="3"/>
      <c r="K26" s="3"/>
      <c r="L26" s="3"/>
      <c r="M26" s="3"/>
      <c r="N26" s="3"/>
      <c r="O26" s="3"/>
      <c r="P26" s="3"/>
      <c r="Q26" s="3"/>
    </row>
    <row r="27" spans="1:17" x14ac:dyDescent="0.25">
      <c r="A27" s="3"/>
      <c r="B27" s="24" t="b">
        <v>1</v>
      </c>
      <c r="C27" s="3"/>
      <c r="D27" s="3"/>
      <c r="E27" s="3"/>
      <c r="F27" s="3"/>
      <c r="G27" s="3"/>
      <c r="H27" s="3"/>
      <c r="I27" s="8"/>
      <c r="J27" s="3"/>
      <c r="K27" s="3"/>
      <c r="L27" s="3"/>
      <c r="M27" s="3"/>
      <c r="N27" s="3"/>
      <c r="O27" s="3"/>
      <c r="P27" s="3"/>
      <c r="Q27" s="3"/>
    </row>
    <row r="28" spans="1:17" x14ac:dyDescent="0.25">
      <c r="A28" s="3"/>
      <c r="B28" s="25" t="s">
        <v>3</v>
      </c>
      <c r="C28" s="20">
        <v>33</v>
      </c>
      <c r="D28" s="10">
        <v>4</v>
      </c>
      <c r="E28" s="10">
        <v>0</v>
      </c>
      <c r="F28" s="10">
        <v>2</v>
      </c>
      <c r="G28" s="10">
        <v>26</v>
      </c>
      <c r="H28" s="10">
        <v>18</v>
      </c>
      <c r="I28" s="34">
        <f>SUM(C28:H28)</f>
        <v>83</v>
      </c>
      <c r="J28" s="3"/>
      <c r="K28" s="3"/>
      <c r="L28" s="3"/>
      <c r="M28" s="3"/>
      <c r="N28" s="3"/>
      <c r="O28" s="3"/>
      <c r="P28" s="3"/>
      <c r="Q28" s="3"/>
    </row>
    <row r="29" spans="1:17" x14ac:dyDescent="0.25">
      <c r="A29" s="3"/>
      <c r="B29" s="25"/>
      <c r="C29" s="10"/>
      <c r="D29" s="10"/>
      <c r="E29" s="10"/>
      <c r="F29" s="10"/>
      <c r="G29" s="10"/>
      <c r="H29" s="10"/>
      <c r="I29" s="11"/>
      <c r="J29" s="3"/>
      <c r="K29" s="3"/>
      <c r="L29" s="3"/>
      <c r="M29" s="3"/>
      <c r="N29" s="3"/>
      <c r="O29" s="3"/>
      <c r="P29" s="3"/>
      <c r="Q29" s="3"/>
    </row>
    <row r="30" spans="1:17" x14ac:dyDescent="0.25">
      <c r="A30" s="3"/>
      <c r="B30" s="25" t="s">
        <v>4</v>
      </c>
      <c r="C30" s="10">
        <v>10</v>
      </c>
      <c r="D30" s="20">
        <v>17</v>
      </c>
      <c r="E30" s="10">
        <v>0</v>
      </c>
      <c r="F30" s="10">
        <v>3</v>
      </c>
      <c r="G30" s="10">
        <v>3</v>
      </c>
      <c r="H30" s="10">
        <v>4</v>
      </c>
      <c r="I30" s="34">
        <f>SUM(C30:H30)</f>
        <v>37</v>
      </c>
      <c r="J30" s="3"/>
      <c r="K30" s="3"/>
      <c r="L30" s="3"/>
      <c r="M30" s="3"/>
      <c r="N30" s="3"/>
      <c r="O30" s="3"/>
      <c r="P30" s="3"/>
      <c r="Q30" s="3"/>
    </row>
    <row r="31" spans="1:17" x14ac:dyDescent="0.25">
      <c r="A31" s="3"/>
      <c r="B31" s="25"/>
      <c r="C31" s="10"/>
      <c r="D31" s="10"/>
      <c r="E31" s="10"/>
      <c r="F31" s="10"/>
      <c r="G31" s="10"/>
      <c r="H31" s="10"/>
      <c r="I31" s="11"/>
      <c r="J31" s="3"/>
      <c r="K31" s="3"/>
      <c r="L31" s="3"/>
      <c r="M31" s="3"/>
      <c r="N31" s="3"/>
      <c r="O31" s="3"/>
      <c r="P31" s="3"/>
      <c r="Q31" s="3"/>
    </row>
    <row r="32" spans="1:17" x14ac:dyDescent="0.25">
      <c r="A32" s="3"/>
      <c r="B32" s="25" t="s">
        <v>5</v>
      </c>
      <c r="C32" s="10">
        <v>0</v>
      </c>
      <c r="D32" s="10">
        <v>0</v>
      </c>
      <c r="E32" s="20">
        <v>136</v>
      </c>
      <c r="F32" s="10">
        <v>15</v>
      </c>
      <c r="G32" s="10">
        <v>9</v>
      </c>
      <c r="H32" s="10">
        <v>45</v>
      </c>
      <c r="I32" s="34">
        <f>SUM(C32:H32)</f>
        <v>205</v>
      </c>
      <c r="J32" s="3"/>
      <c r="K32" s="3"/>
      <c r="L32" s="3"/>
      <c r="M32" s="3"/>
      <c r="N32" s="3"/>
      <c r="O32" s="3"/>
      <c r="P32" s="3"/>
      <c r="Q32" s="3"/>
    </row>
    <row r="33" spans="1:17" x14ac:dyDescent="0.25">
      <c r="A33" s="3"/>
      <c r="B33" s="25"/>
      <c r="C33" s="10"/>
      <c r="D33" s="10"/>
      <c r="E33" s="10"/>
      <c r="F33" s="10"/>
      <c r="G33" s="10"/>
      <c r="H33" s="10"/>
      <c r="I33" s="11"/>
      <c r="J33" s="3"/>
      <c r="K33" s="3"/>
      <c r="L33" s="3"/>
      <c r="M33" s="3"/>
      <c r="N33" s="3"/>
      <c r="O33" s="3"/>
      <c r="P33" s="3"/>
      <c r="Q33" s="3"/>
    </row>
    <row r="34" spans="1:17" x14ac:dyDescent="0.25">
      <c r="A34" s="3"/>
      <c r="B34" s="25" t="s">
        <v>6</v>
      </c>
      <c r="C34" s="10">
        <v>0</v>
      </c>
      <c r="D34" s="10">
        <v>7</v>
      </c>
      <c r="E34" s="10">
        <v>0</v>
      </c>
      <c r="F34" s="20">
        <v>507</v>
      </c>
      <c r="G34" s="10">
        <v>5</v>
      </c>
      <c r="H34" s="10">
        <v>58</v>
      </c>
      <c r="I34" s="34">
        <f>SUM(C34:H34)</f>
        <v>577</v>
      </c>
      <c r="J34" s="3"/>
      <c r="K34" s="3"/>
      <c r="L34" s="3"/>
      <c r="M34" s="3"/>
      <c r="N34" s="3"/>
      <c r="O34" s="3"/>
      <c r="P34" s="3"/>
      <c r="Q34" s="3"/>
    </row>
    <row r="35" spans="1:17" x14ac:dyDescent="0.25">
      <c r="A35" s="3"/>
      <c r="B35" s="25"/>
      <c r="C35" s="10"/>
      <c r="D35" s="10"/>
      <c r="E35" s="10"/>
      <c r="F35" s="10"/>
      <c r="G35" s="10"/>
      <c r="H35" s="10"/>
      <c r="I35" s="11"/>
      <c r="J35" s="3"/>
      <c r="K35" s="3"/>
      <c r="L35" s="3"/>
      <c r="M35" s="3"/>
      <c r="N35" s="3"/>
      <c r="O35" s="3"/>
      <c r="P35" s="3"/>
      <c r="Q35" s="3"/>
    </row>
    <row r="36" spans="1:17" x14ac:dyDescent="0.25">
      <c r="A36" s="3"/>
      <c r="B36" s="25" t="s">
        <v>7</v>
      </c>
      <c r="C36" s="10">
        <v>90</v>
      </c>
      <c r="D36" s="10">
        <v>14</v>
      </c>
      <c r="E36" s="10">
        <v>0</v>
      </c>
      <c r="F36" s="10">
        <v>74</v>
      </c>
      <c r="G36" s="20">
        <v>504</v>
      </c>
      <c r="H36" s="10">
        <v>103</v>
      </c>
      <c r="I36" s="34">
        <f>SUM(C36:H36)</f>
        <v>785</v>
      </c>
      <c r="J36" s="3"/>
      <c r="K36" s="3"/>
      <c r="L36" s="3"/>
      <c r="M36" s="3"/>
      <c r="N36" s="3"/>
      <c r="O36" s="3"/>
      <c r="P36" s="3"/>
      <c r="Q36" s="3"/>
    </row>
    <row r="37" spans="1:17" x14ac:dyDescent="0.25">
      <c r="A37" s="3"/>
      <c r="B37" s="25"/>
      <c r="C37" s="10"/>
      <c r="D37" s="10"/>
      <c r="E37" s="10"/>
      <c r="F37" s="10"/>
      <c r="G37" s="10"/>
      <c r="H37" s="10"/>
      <c r="I37" s="11"/>
      <c r="J37" s="3"/>
      <c r="K37" s="3"/>
      <c r="L37" s="3"/>
      <c r="M37" s="3"/>
      <c r="N37" s="3"/>
      <c r="O37" s="3"/>
      <c r="P37" s="3"/>
      <c r="Q37" s="3"/>
    </row>
    <row r="38" spans="1:17" x14ac:dyDescent="0.25">
      <c r="A38" s="3"/>
      <c r="B38" s="25" t="s">
        <v>8</v>
      </c>
      <c r="C38" s="10">
        <v>25</v>
      </c>
      <c r="D38" s="10">
        <v>0</v>
      </c>
      <c r="E38" s="10">
        <v>1</v>
      </c>
      <c r="F38" s="10">
        <v>1</v>
      </c>
      <c r="G38" s="10">
        <v>14</v>
      </c>
      <c r="H38" s="20">
        <v>616</v>
      </c>
      <c r="I38" s="34">
        <f>SUM(C38:H38)</f>
        <v>657</v>
      </c>
      <c r="J38" s="3"/>
      <c r="K38" s="3"/>
      <c r="L38" s="3"/>
      <c r="M38" s="3"/>
      <c r="N38" s="3"/>
      <c r="O38" s="3"/>
      <c r="P38" s="3"/>
      <c r="Q38" s="3"/>
    </row>
    <row r="39" spans="1:17" x14ac:dyDescent="0.25">
      <c r="A39" s="3"/>
      <c r="B39" s="25"/>
      <c r="C39" s="10"/>
      <c r="D39" s="10"/>
      <c r="E39" s="10"/>
      <c r="F39" s="10"/>
      <c r="G39" s="10"/>
      <c r="H39" s="10"/>
      <c r="I39" s="11"/>
      <c r="J39" s="3"/>
      <c r="K39" s="3"/>
      <c r="L39" s="3"/>
      <c r="M39" s="3"/>
      <c r="N39" s="3"/>
      <c r="O39" s="3"/>
      <c r="P39" s="3"/>
      <c r="Q39" s="3"/>
    </row>
    <row r="40" spans="1:17" x14ac:dyDescent="0.25">
      <c r="A40" s="3"/>
      <c r="B40" s="25" t="s">
        <v>9</v>
      </c>
      <c r="C40" s="17">
        <f t="shared" ref="C40:I40" si="7">SUM(C28:C38)</f>
        <v>158</v>
      </c>
      <c r="D40" s="17">
        <f t="shared" si="7"/>
        <v>42</v>
      </c>
      <c r="E40" s="17">
        <f t="shared" si="7"/>
        <v>137</v>
      </c>
      <c r="F40" s="17">
        <f t="shared" si="7"/>
        <v>602</v>
      </c>
      <c r="G40" s="17">
        <f t="shared" si="7"/>
        <v>561</v>
      </c>
      <c r="H40" s="17">
        <f t="shared" si="7"/>
        <v>844</v>
      </c>
      <c r="I40" s="17">
        <f t="shared" si="7"/>
        <v>2344</v>
      </c>
      <c r="J40" s="3"/>
      <c r="K40" s="3"/>
      <c r="L40" s="3"/>
      <c r="M40" s="3"/>
      <c r="N40" s="3"/>
      <c r="O40" s="3"/>
      <c r="P40" s="3"/>
      <c r="Q40" s="3"/>
    </row>
    <row r="41" spans="1:17" x14ac:dyDescent="0.25">
      <c r="A41" s="3"/>
      <c r="B41" s="3"/>
      <c r="C41" s="3"/>
      <c r="D41" s="3"/>
      <c r="E41" s="3"/>
      <c r="F41" s="3"/>
      <c r="G41" s="3"/>
      <c r="H41" s="3"/>
      <c r="I41" s="3"/>
      <c r="J41" s="3"/>
      <c r="K41" s="3"/>
      <c r="L41" s="3"/>
      <c r="M41" s="3"/>
      <c r="N41" s="3"/>
      <c r="O41" s="3"/>
      <c r="P41" s="3"/>
      <c r="Q41" s="3"/>
    </row>
    <row r="42" spans="1:17" x14ac:dyDescent="0.25">
      <c r="A42" s="3"/>
      <c r="B42" s="3"/>
      <c r="C42" s="3"/>
      <c r="D42" s="3"/>
      <c r="E42" s="3"/>
      <c r="F42" s="3"/>
      <c r="G42" s="3"/>
      <c r="H42" s="3"/>
      <c r="I42" s="3"/>
      <c r="J42" s="3"/>
      <c r="K42" s="3"/>
      <c r="L42" s="3"/>
      <c r="M42" s="3"/>
      <c r="N42" s="3"/>
      <c r="O42" s="3"/>
      <c r="P42" s="3"/>
      <c r="Q42" s="3"/>
    </row>
    <row r="43" spans="1:17" x14ac:dyDescent="0.25">
      <c r="A43" s="3"/>
      <c r="B43" s="3"/>
      <c r="C43" s="3"/>
      <c r="D43" s="3"/>
      <c r="E43" s="3"/>
      <c r="F43" s="3"/>
      <c r="G43" s="3"/>
      <c r="H43" s="3"/>
      <c r="I43" s="3"/>
      <c r="J43" s="3"/>
      <c r="K43" s="3"/>
      <c r="L43" s="3"/>
      <c r="M43" s="3"/>
      <c r="N43" s="3"/>
      <c r="O43" s="3"/>
      <c r="P43" s="3"/>
      <c r="Q43" s="3"/>
    </row>
    <row r="44" spans="1:17" x14ac:dyDescent="0.25">
      <c r="A44" s="3"/>
      <c r="B44" s="3"/>
      <c r="C44" s="3"/>
      <c r="D44" s="3"/>
      <c r="E44" s="3"/>
      <c r="F44" s="3"/>
      <c r="G44" s="3"/>
      <c r="H44" s="3"/>
      <c r="I44" s="3"/>
      <c r="J44" s="3"/>
      <c r="K44" s="3"/>
      <c r="L44" s="3"/>
      <c r="M44" s="3"/>
      <c r="N44" s="3"/>
      <c r="O44" s="3"/>
      <c r="P44" s="3"/>
      <c r="Q44" s="3"/>
    </row>
    <row r="45" spans="1:17" x14ac:dyDescent="0.25">
      <c r="A45" s="3"/>
      <c r="B45" s="3"/>
      <c r="C45" s="3"/>
      <c r="D45" s="3"/>
      <c r="E45" s="3"/>
      <c r="F45" s="3"/>
      <c r="G45" s="3"/>
      <c r="H45" s="3"/>
      <c r="I45" s="3"/>
      <c r="J45" s="3"/>
      <c r="K45" s="3"/>
      <c r="L45" s="3"/>
      <c r="M45" s="3"/>
      <c r="N45" s="3"/>
      <c r="O45" s="3"/>
      <c r="P45" s="3"/>
      <c r="Q45" s="3"/>
    </row>
    <row r="46" spans="1:17" x14ac:dyDescent="0.25">
      <c r="A46" t="s">
        <v>109</v>
      </c>
    </row>
  </sheetData>
  <mergeCells count="4">
    <mergeCell ref="G12:H12"/>
    <mergeCell ref="G13:H13"/>
    <mergeCell ref="G15:Q15"/>
    <mergeCell ref="G16:Q22"/>
  </mergeCells>
  <conditionalFormatting sqref="C28:H28">
    <cfRule type="colorScale" priority="12">
      <colorScale>
        <cfvo type="min"/>
        <cfvo type="max"/>
        <color rgb="FF63BE7B"/>
        <color rgb="FFFFEF9C"/>
      </colorScale>
    </cfRule>
  </conditionalFormatting>
  <conditionalFormatting sqref="C30:H30">
    <cfRule type="colorScale" priority="11">
      <colorScale>
        <cfvo type="min"/>
        <cfvo type="max"/>
        <color rgb="FF63BE7B"/>
        <color rgb="FFFFEF9C"/>
      </colorScale>
    </cfRule>
  </conditionalFormatting>
  <conditionalFormatting sqref="C32:H32">
    <cfRule type="colorScale" priority="10">
      <colorScale>
        <cfvo type="min"/>
        <cfvo type="max"/>
        <color rgb="FF63BE7B"/>
        <color rgb="FFFFEF9C"/>
      </colorScale>
    </cfRule>
  </conditionalFormatting>
  <conditionalFormatting sqref="C34:H34">
    <cfRule type="colorScale" priority="9">
      <colorScale>
        <cfvo type="min"/>
        <cfvo type="max"/>
        <color rgb="FF63BE7B"/>
        <color rgb="FFFFEF9C"/>
      </colorScale>
    </cfRule>
  </conditionalFormatting>
  <conditionalFormatting sqref="C36:H36">
    <cfRule type="colorScale" priority="8">
      <colorScale>
        <cfvo type="min"/>
        <cfvo type="max"/>
        <color rgb="FF63BE7B"/>
        <color rgb="FFFFEF9C"/>
      </colorScale>
    </cfRule>
  </conditionalFormatting>
  <conditionalFormatting sqref="C38:H38">
    <cfRule type="colorScale" priority="7">
      <colorScale>
        <cfvo type="min"/>
        <cfvo type="max"/>
        <color rgb="FF63BE7B"/>
        <color rgb="FFFFEF9C"/>
      </colorScale>
    </cfRule>
  </conditionalFormatting>
  <conditionalFormatting sqref="J10:O10">
    <cfRule type="colorScale" priority="2">
      <colorScale>
        <cfvo type="min"/>
        <cfvo type="percentile" val="50"/>
        <cfvo type="max"/>
        <color rgb="FFF8696B"/>
        <color rgb="FFFFEB84"/>
        <color rgb="FF63BE7B"/>
      </colorScale>
    </cfRule>
  </conditionalFormatting>
  <conditionalFormatting sqref="J10:O11">
    <cfRule type="colorScale" priority="1">
      <colorScale>
        <cfvo type="min"/>
        <cfvo type="percentile" val="50"/>
        <cfvo type="max"/>
        <color rgb="FFF8696B"/>
        <color rgb="FFFFEB84"/>
        <color rgb="FF63BE7B"/>
      </colorScale>
    </cfRule>
  </conditionalFormatting>
  <conditionalFormatting sqref="J11:O11">
    <cfRule type="colorScale" priority="3">
      <colorScale>
        <cfvo type="min"/>
        <cfvo type="percentile" val="50"/>
        <cfvo type="max"/>
        <color rgb="FFF8696B"/>
        <color rgb="FFFFEB84"/>
        <color rgb="FF63BE7B"/>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0BDEE-F22C-4FC7-BC85-FFA35096C6E7}">
  <dimension ref="A1:I15"/>
  <sheetViews>
    <sheetView workbookViewId="0"/>
  </sheetViews>
  <sheetFormatPr defaultRowHeight="15" x14ac:dyDescent="0.25"/>
  <sheetData>
    <row r="1" spans="1:9" x14ac:dyDescent="0.25">
      <c r="A1" s="30"/>
      <c r="B1" s="30"/>
      <c r="C1" s="30"/>
      <c r="D1" s="30"/>
      <c r="E1" s="30"/>
      <c r="F1" s="30"/>
      <c r="G1" s="30"/>
      <c r="H1" s="30"/>
      <c r="I1" s="30"/>
    </row>
    <row r="2" spans="1:9" x14ac:dyDescent="0.25">
      <c r="A2" s="30"/>
      <c r="B2" s="30"/>
      <c r="C2" s="30"/>
      <c r="D2" s="30"/>
      <c r="E2" s="30"/>
      <c r="F2" s="30"/>
      <c r="G2" s="30"/>
      <c r="H2" s="30"/>
      <c r="I2" s="30"/>
    </row>
    <row r="3" spans="1:9" x14ac:dyDescent="0.25">
      <c r="A3" s="30"/>
      <c r="B3" s="30"/>
      <c r="C3" s="30"/>
      <c r="D3" s="30"/>
      <c r="E3" s="30"/>
      <c r="F3" s="30"/>
      <c r="G3" s="30"/>
      <c r="H3" s="30"/>
      <c r="I3" s="30"/>
    </row>
    <row r="4" spans="1:9" x14ac:dyDescent="0.25">
      <c r="A4" s="30"/>
      <c r="B4" s="30"/>
      <c r="C4" s="30"/>
      <c r="D4" s="30"/>
      <c r="E4" s="30"/>
      <c r="F4" s="30"/>
      <c r="G4" s="30"/>
      <c r="H4" s="30"/>
      <c r="I4" s="30"/>
    </row>
    <row r="5" spans="1:9" x14ac:dyDescent="0.25">
      <c r="A5" s="30"/>
      <c r="B5" s="30"/>
      <c r="C5" s="30"/>
      <c r="D5" s="30"/>
      <c r="E5" s="30"/>
      <c r="F5" s="30"/>
      <c r="G5" s="30"/>
      <c r="H5" s="30"/>
      <c r="I5" s="30"/>
    </row>
    <row r="6" spans="1:9" x14ac:dyDescent="0.25">
      <c r="A6" s="30"/>
      <c r="B6" s="30"/>
      <c r="C6" s="30"/>
      <c r="D6" s="30"/>
      <c r="E6" s="30"/>
      <c r="F6" s="30"/>
      <c r="G6" s="30"/>
      <c r="H6" s="30"/>
      <c r="I6" s="30"/>
    </row>
    <row r="7" spans="1:9" x14ac:dyDescent="0.25">
      <c r="A7" s="30"/>
      <c r="B7" s="30"/>
      <c r="C7" s="30"/>
      <c r="D7" s="30"/>
      <c r="E7" s="30"/>
      <c r="F7" s="30"/>
      <c r="G7" s="30"/>
      <c r="H7" s="30"/>
      <c r="I7" s="30"/>
    </row>
    <row r="8" spans="1:9" x14ac:dyDescent="0.25">
      <c r="A8" s="30"/>
      <c r="B8" s="30"/>
      <c r="C8" s="30"/>
      <c r="D8" s="30"/>
      <c r="E8" s="30"/>
      <c r="F8" s="30"/>
      <c r="G8" s="30"/>
      <c r="H8" s="30"/>
      <c r="I8" s="30"/>
    </row>
    <row r="9" spans="1:9" x14ac:dyDescent="0.25">
      <c r="A9" s="30"/>
      <c r="B9" s="30"/>
      <c r="C9" s="30"/>
      <c r="D9" s="30"/>
      <c r="E9" s="30"/>
      <c r="F9" s="30"/>
      <c r="G9" s="30"/>
      <c r="H9" s="30"/>
      <c r="I9" s="30"/>
    </row>
    <row r="10" spans="1:9" x14ac:dyDescent="0.25">
      <c r="A10" s="30"/>
      <c r="B10" s="30"/>
      <c r="C10" s="30"/>
      <c r="D10" s="30"/>
      <c r="E10" s="30"/>
      <c r="F10" s="30"/>
      <c r="G10" s="30"/>
      <c r="H10" s="30"/>
      <c r="I10" s="30"/>
    </row>
    <row r="11" spans="1:9" x14ac:dyDescent="0.25">
      <c r="A11" s="30"/>
      <c r="B11" s="30"/>
      <c r="C11" s="30"/>
      <c r="D11" s="30"/>
      <c r="E11" s="30"/>
      <c r="F11" s="30"/>
      <c r="G11" s="30"/>
      <c r="H11" s="30"/>
      <c r="I11" s="30"/>
    </row>
    <row r="12" spans="1:9" x14ac:dyDescent="0.25">
      <c r="A12" s="30"/>
      <c r="B12" s="30"/>
      <c r="C12" s="30"/>
      <c r="D12" s="30"/>
      <c r="E12" s="30"/>
      <c r="F12" s="30"/>
      <c r="G12" s="30"/>
      <c r="H12" s="30"/>
      <c r="I12" s="30"/>
    </row>
    <row r="13" spans="1:9" x14ac:dyDescent="0.25">
      <c r="A13" s="30"/>
      <c r="B13" s="31" t="s">
        <v>33</v>
      </c>
      <c r="C13" s="30"/>
      <c r="D13" s="30"/>
      <c r="E13" s="30"/>
      <c r="F13" s="30"/>
      <c r="G13" s="30"/>
      <c r="H13" s="30"/>
      <c r="I13" s="30"/>
    </row>
    <row r="14" spans="1:9" x14ac:dyDescent="0.25">
      <c r="A14" s="30"/>
      <c r="B14" s="32">
        <v>0.74</v>
      </c>
      <c r="C14" s="30"/>
      <c r="D14" s="30"/>
      <c r="E14" s="30"/>
      <c r="F14" s="30"/>
      <c r="G14" s="30"/>
      <c r="H14" s="30"/>
      <c r="I14" s="30"/>
    </row>
    <row r="15" spans="1:9" x14ac:dyDescent="0.25">
      <c r="A15" s="30"/>
      <c r="B15" s="30"/>
      <c r="C15" s="30"/>
      <c r="D15" s="30"/>
      <c r="E15" s="30"/>
      <c r="F15" s="30"/>
      <c r="G15" s="30"/>
      <c r="H15" s="30"/>
      <c r="I15" s="30"/>
    </row>
  </sheetData>
  <pageMargins left="0.7" right="0.7"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FDE005-2B2A-412E-A7E6-CF2555620D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vt:lpstr>
      <vt:lpstr>Graphs-TrainValid</vt:lpstr>
      <vt:lpstr>Graphs-Test</vt:lpstr>
      <vt:lpstr>0_Foreground</vt:lpstr>
      <vt:lpstr>1_ColouredJoint</vt:lpstr>
      <vt:lpstr>2_GradientRadial</vt:lpstr>
      <vt:lpstr>3_SegmentedRadial</vt:lpstr>
      <vt:lpstr>4_GradientRing</vt:lpstr>
      <vt:lpstr>5_SegmentedRing</vt:lpstr>
      <vt:lpstr>Adhikari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JSdT</dc:creator>
  <cp:lastModifiedBy>JSdT</cp:lastModifiedBy>
  <dcterms:created xsi:type="dcterms:W3CDTF">2020-08-29T21:49:24Z</dcterms:created>
  <dcterms:modified xsi:type="dcterms:W3CDTF">2023-09-01T13:41:44Z</dcterms:modified>
</cp:coreProperties>
</file>