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idad\Comp Learinig\"/>
    </mc:Choice>
  </mc:AlternateContent>
  <bookViews>
    <workbookView xWindow="0" yWindow="0" windowWidth="20490" windowHeight="7530" tabRatio="875" firstSheet="5" activeTab="17"/>
  </bookViews>
  <sheets>
    <sheet name="All Cen" sheetId="81" r:id="rId1"/>
    <sheet name="Ce" sheetId="24" r:id="rId2"/>
    <sheet name="A1" sheetId="23" r:id="rId3"/>
    <sheet name="A2" sheetId="25" r:id="rId4"/>
    <sheet name="A3" sheetId="26" r:id="rId5"/>
    <sheet name="A4" sheetId="27" r:id="rId6"/>
    <sheet name="A6" sheetId="28" r:id="rId7"/>
    <sheet name="A7" sheetId="29" r:id="rId8"/>
    <sheet name="A9" sheetId="31" r:id="rId9"/>
    <sheet name="A10" sheetId="30" r:id="rId10"/>
    <sheet name="A11" sheetId="32" r:id="rId11"/>
    <sheet name="A12" sheetId="33" r:id="rId12"/>
    <sheet name="A13" sheetId="34" r:id="rId13"/>
    <sheet name="A14" sheetId="35" r:id="rId14"/>
    <sheet name="A15" sheetId="36" r:id="rId15"/>
    <sheet name="A16" sheetId="37" r:id="rId16"/>
    <sheet name="A17" sheetId="38" r:id="rId17"/>
    <sheet name="He Exe" sheetId="20" r:id="rId18"/>
    <sheet name="A18" sheetId="39" r:id="rId19"/>
    <sheet name="A19" sheetId="40" r:id="rId20"/>
    <sheet name="A20" sheetId="41" r:id="rId21"/>
    <sheet name="A21" sheetId="42" r:id="rId22"/>
    <sheet name="A22" sheetId="43" r:id="rId23"/>
    <sheet name="A26" sheetId="44" r:id="rId24"/>
    <sheet name="A27" sheetId="45" r:id="rId25"/>
    <sheet name="B1" sheetId="46" r:id="rId26"/>
    <sheet name="B2" sheetId="49" r:id="rId27"/>
    <sheet name="B3" sheetId="47" r:id="rId28"/>
    <sheet name="B4" sheetId="48" r:id="rId29"/>
    <sheet name="B5" sheetId="50" r:id="rId30"/>
    <sheet name="B6" sheetId="51" r:id="rId31"/>
    <sheet name="B7" sheetId="52" r:id="rId32"/>
    <sheet name="B8" sheetId="53" r:id="rId33"/>
    <sheet name="B9" sheetId="54" r:id="rId34"/>
    <sheet name="B10" sheetId="55" r:id="rId35"/>
    <sheet name="B11" sheetId="56" r:id="rId36"/>
    <sheet name="B12" sheetId="57" r:id="rId37"/>
    <sheet name="B13" sheetId="58" r:id="rId38"/>
    <sheet name="B14" sheetId="59" r:id="rId39"/>
    <sheet name="B15" sheetId="60" r:id="rId40"/>
    <sheet name="C1" sheetId="61" r:id="rId41"/>
    <sheet name="C2" sheetId="62" r:id="rId42"/>
    <sheet name="C3" sheetId="63" r:id="rId43"/>
    <sheet name="C4" sheetId="64" r:id="rId44"/>
    <sheet name="C5" sheetId="65" r:id="rId45"/>
    <sheet name="C6" sheetId="66" r:id="rId46"/>
    <sheet name="C7" sheetId="67" r:id="rId47"/>
    <sheet name="CC" sheetId="68" r:id="rId48"/>
    <sheet name="D" sheetId="69" r:id="rId49"/>
    <sheet name="D0" sheetId="80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20" l="1"/>
  <c r="C4" i="30"/>
  <c r="G23" i="49" l="1"/>
  <c r="C23" i="49"/>
  <c r="C21" i="49"/>
  <c r="G21" i="49"/>
  <c r="C3" i="49"/>
  <c r="C25" i="49"/>
  <c r="C24" i="49"/>
  <c r="C22" i="49"/>
  <c r="C10" i="29"/>
  <c r="C11" i="29"/>
  <c r="G10" i="29"/>
  <c r="G11" i="29"/>
  <c r="G12" i="29"/>
  <c r="C12" i="29"/>
  <c r="G13" i="29"/>
  <c r="G14" i="29"/>
  <c r="C14" i="29"/>
  <c r="C13" i="29"/>
  <c r="S239" i="20" l="1"/>
  <c r="S227" i="20"/>
  <c r="S236" i="20"/>
  <c r="K236" i="20"/>
  <c r="L236" i="20"/>
  <c r="M236" i="20"/>
  <c r="N236" i="20"/>
  <c r="O236" i="20"/>
  <c r="P236" i="20"/>
  <c r="Q236" i="20"/>
  <c r="R236" i="20"/>
  <c r="S229" i="20"/>
  <c r="S228" i="20"/>
  <c r="S213" i="20"/>
  <c r="S62" i="20"/>
  <c r="S61" i="20"/>
  <c r="S60" i="20"/>
  <c r="S59" i="20"/>
  <c r="S58" i="20"/>
  <c r="S57" i="20"/>
  <c r="S56" i="20"/>
  <c r="S53" i="20"/>
  <c r="S51" i="20"/>
  <c r="S52" i="20"/>
  <c r="S50" i="20"/>
  <c r="S49" i="20"/>
  <c r="S48" i="20"/>
  <c r="S47" i="20"/>
  <c r="S46" i="20"/>
  <c r="S45" i="20"/>
  <c r="S44" i="20"/>
  <c r="S43" i="20"/>
  <c r="S42" i="20"/>
  <c r="S41" i="20"/>
  <c r="S39" i="20"/>
  <c r="S36" i="20"/>
  <c r="C2" i="44"/>
  <c r="S35" i="20"/>
  <c r="S32" i="20"/>
  <c r="S30" i="20"/>
  <c r="S29" i="20"/>
  <c r="S28" i="20"/>
  <c r="S27" i="20"/>
  <c r="S26" i="20"/>
  <c r="S25" i="20"/>
  <c r="S24" i="20"/>
  <c r="S23" i="20"/>
  <c r="S22" i="20"/>
  <c r="S21" i="20"/>
  <c r="S20" i="20"/>
  <c r="S18" i="20"/>
  <c r="S13" i="20"/>
  <c r="S12" i="20"/>
  <c r="S11" i="20"/>
  <c r="S10" i="20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F6" i="80"/>
  <c r="F6" i="69"/>
  <c r="F6" i="67"/>
  <c r="F6" i="66"/>
  <c r="F6" i="65"/>
  <c r="F6" i="64"/>
  <c r="F6" i="63"/>
  <c r="F6" i="62"/>
  <c r="F6" i="61"/>
  <c r="F6" i="60"/>
  <c r="F6" i="59"/>
  <c r="F6" i="58"/>
  <c r="F6" i="57"/>
  <c r="F6" i="56"/>
  <c r="F6" i="55"/>
  <c r="F6" i="54"/>
  <c r="F6" i="53"/>
  <c r="F6" i="52"/>
  <c r="F6" i="51"/>
  <c r="F6" i="50"/>
  <c r="F6" i="48"/>
  <c r="F6" i="47"/>
  <c r="F6" i="46"/>
  <c r="F6" i="45"/>
  <c r="F6" i="44"/>
  <c r="F6" i="43"/>
  <c r="F6" i="42"/>
  <c r="F6" i="41"/>
  <c r="F6" i="40"/>
  <c r="F6" i="39"/>
  <c r="F6" i="38"/>
  <c r="F6" i="37"/>
  <c r="F6" i="34"/>
  <c r="F6" i="32"/>
  <c r="F6" i="31"/>
  <c r="F6" i="28"/>
  <c r="F6" i="27"/>
  <c r="F6" i="26"/>
  <c r="F6" i="25"/>
  <c r="F6" i="23"/>
  <c r="F5" i="31"/>
  <c r="H5" i="30"/>
  <c r="F1" i="30"/>
  <c r="D9" i="30" s="1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28" i="69"/>
  <c r="C27" i="69"/>
  <c r="C26" i="69"/>
  <c r="C25" i="69"/>
  <c r="C24" i="69"/>
  <c r="C23" i="69"/>
  <c r="C22" i="69"/>
  <c r="C21" i="69"/>
  <c r="C20" i="69"/>
  <c r="C19" i="69"/>
  <c r="C18" i="69"/>
  <c r="C17" i="69"/>
  <c r="C16" i="69"/>
  <c r="C15" i="69"/>
  <c r="C14" i="69"/>
  <c r="C13" i="69"/>
  <c r="C12" i="69"/>
  <c r="C11" i="69"/>
  <c r="C10" i="69"/>
  <c r="C9" i="69"/>
  <c r="C28" i="68"/>
  <c r="C27" i="68"/>
  <c r="C26" i="68"/>
  <c r="C25" i="68"/>
  <c r="C24" i="68"/>
  <c r="C23" i="68"/>
  <c r="C22" i="68"/>
  <c r="C21" i="68"/>
  <c r="C20" i="68"/>
  <c r="C19" i="68"/>
  <c r="C18" i="68"/>
  <c r="C17" i="68"/>
  <c r="C16" i="68"/>
  <c r="C15" i="68"/>
  <c r="C14" i="68"/>
  <c r="C13" i="68"/>
  <c r="C12" i="68"/>
  <c r="C11" i="68"/>
  <c r="C10" i="68"/>
  <c r="C9" i="68"/>
  <c r="C28" i="67"/>
  <c r="C27" i="67"/>
  <c r="C26" i="67"/>
  <c r="C25" i="67"/>
  <c r="C24" i="67"/>
  <c r="C23" i="67"/>
  <c r="C22" i="67"/>
  <c r="C21" i="67"/>
  <c r="C20" i="67"/>
  <c r="C19" i="67"/>
  <c r="C18" i="67"/>
  <c r="C17" i="67"/>
  <c r="C16" i="67"/>
  <c r="C15" i="67"/>
  <c r="C14" i="67"/>
  <c r="C13" i="67"/>
  <c r="C12" i="67"/>
  <c r="C11" i="67"/>
  <c r="C10" i="67"/>
  <c r="C9" i="67"/>
  <c r="C28" i="66"/>
  <c r="C27" i="66"/>
  <c r="C26" i="66"/>
  <c r="C25" i="66"/>
  <c r="C24" i="66"/>
  <c r="C23" i="66"/>
  <c r="C22" i="66"/>
  <c r="C21" i="66"/>
  <c r="C20" i="66"/>
  <c r="C19" i="66"/>
  <c r="C18" i="66"/>
  <c r="C17" i="66"/>
  <c r="C16" i="66"/>
  <c r="C15" i="66"/>
  <c r="C14" i="66"/>
  <c r="C13" i="66"/>
  <c r="C12" i="66"/>
  <c r="C11" i="66"/>
  <c r="C10" i="66"/>
  <c r="C9" i="66"/>
  <c r="C28" i="65"/>
  <c r="C27" i="65"/>
  <c r="C26" i="65"/>
  <c r="C25" i="65"/>
  <c r="C24" i="65"/>
  <c r="C23" i="65"/>
  <c r="C22" i="65"/>
  <c r="C21" i="65"/>
  <c r="C20" i="65"/>
  <c r="C19" i="65"/>
  <c r="C18" i="65"/>
  <c r="C17" i="65"/>
  <c r="C16" i="65"/>
  <c r="C15" i="65"/>
  <c r="C14" i="65"/>
  <c r="C13" i="65"/>
  <c r="C12" i="65"/>
  <c r="C11" i="65"/>
  <c r="C10" i="65"/>
  <c r="C9" i="65"/>
  <c r="C28" i="64"/>
  <c r="C27" i="64"/>
  <c r="C26" i="64"/>
  <c r="C25" i="64"/>
  <c r="C24" i="64"/>
  <c r="C23" i="64"/>
  <c r="C22" i="64"/>
  <c r="C21" i="64"/>
  <c r="C20" i="64"/>
  <c r="C19" i="64"/>
  <c r="C18" i="64"/>
  <c r="C17" i="64"/>
  <c r="C16" i="64"/>
  <c r="C15" i="64"/>
  <c r="C14" i="64"/>
  <c r="C13" i="64"/>
  <c r="C12" i="64"/>
  <c r="C11" i="64"/>
  <c r="C10" i="64"/>
  <c r="C9" i="64"/>
  <c r="C28" i="63"/>
  <c r="C27" i="63"/>
  <c r="C26" i="63"/>
  <c r="C25" i="63"/>
  <c r="C24" i="63"/>
  <c r="C23" i="63"/>
  <c r="C22" i="63"/>
  <c r="C21" i="63"/>
  <c r="C20" i="63"/>
  <c r="C19" i="63"/>
  <c r="C18" i="63"/>
  <c r="C17" i="63"/>
  <c r="C16" i="63"/>
  <c r="C15" i="63"/>
  <c r="C14" i="63"/>
  <c r="C13" i="63"/>
  <c r="C12" i="63"/>
  <c r="C11" i="63"/>
  <c r="C10" i="63"/>
  <c r="C9" i="63"/>
  <c r="C28" i="62"/>
  <c r="C27" i="62"/>
  <c r="C26" i="62"/>
  <c r="C25" i="62"/>
  <c r="C24" i="62"/>
  <c r="C23" i="62"/>
  <c r="C22" i="62"/>
  <c r="C21" i="62"/>
  <c r="C20" i="62"/>
  <c r="C19" i="62"/>
  <c r="C18" i="62"/>
  <c r="C17" i="62"/>
  <c r="C16" i="62"/>
  <c r="C15" i="62"/>
  <c r="C14" i="62"/>
  <c r="C13" i="62"/>
  <c r="C12" i="62"/>
  <c r="C11" i="62"/>
  <c r="C10" i="62"/>
  <c r="C9" i="62"/>
  <c r="C28" i="61"/>
  <c r="C27" i="61"/>
  <c r="C26" i="61"/>
  <c r="C25" i="61"/>
  <c r="C24" i="61"/>
  <c r="C23" i="61"/>
  <c r="C22" i="61"/>
  <c r="C21" i="61"/>
  <c r="C20" i="61"/>
  <c r="C19" i="61"/>
  <c r="C18" i="61"/>
  <c r="C17" i="61"/>
  <c r="C16" i="61"/>
  <c r="C15" i="61"/>
  <c r="C14" i="61"/>
  <c r="C13" i="61"/>
  <c r="C12" i="61"/>
  <c r="C11" i="61"/>
  <c r="C10" i="61"/>
  <c r="C9" i="61"/>
  <c r="C28" i="60"/>
  <c r="C27" i="60"/>
  <c r="C26" i="60"/>
  <c r="C25" i="60"/>
  <c r="C24" i="60"/>
  <c r="C23" i="60"/>
  <c r="C22" i="60"/>
  <c r="C21" i="60"/>
  <c r="C20" i="60"/>
  <c r="C19" i="60"/>
  <c r="C18" i="60"/>
  <c r="C17" i="60"/>
  <c r="C16" i="60"/>
  <c r="C15" i="60"/>
  <c r="C14" i="60"/>
  <c r="C13" i="60"/>
  <c r="C12" i="60"/>
  <c r="C11" i="60"/>
  <c r="C10" i="60"/>
  <c r="C9" i="60"/>
  <c r="C28" i="59"/>
  <c r="C27" i="59"/>
  <c r="C26" i="59"/>
  <c r="C25" i="59"/>
  <c r="C24" i="59"/>
  <c r="C23" i="59"/>
  <c r="C2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28" i="58"/>
  <c r="C27" i="58"/>
  <c r="C26" i="58"/>
  <c r="C25" i="58"/>
  <c r="C24" i="58"/>
  <c r="C23" i="58"/>
  <c r="C22" i="58"/>
  <c r="C21" i="58"/>
  <c r="C20" i="58"/>
  <c r="C19" i="58"/>
  <c r="C18" i="58"/>
  <c r="C17" i="58"/>
  <c r="C16" i="58"/>
  <c r="C15" i="58"/>
  <c r="C14" i="58"/>
  <c r="C13" i="58"/>
  <c r="C12" i="58"/>
  <c r="C11" i="58"/>
  <c r="C10" i="58"/>
  <c r="C9" i="58"/>
  <c r="C28" i="57"/>
  <c r="C27" i="57"/>
  <c r="C26" i="57"/>
  <c r="C25" i="57"/>
  <c r="C24" i="57"/>
  <c r="C23" i="57"/>
  <c r="C22" i="57"/>
  <c r="C21" i="57"/>
  <c r="C20" i="57"/>
  <c r="C19" i="57"/>
  <c r="C18" i="57"/>
  <c r="C17" i="57"/>
  <c r="C16" i="57"/>
  <c r="C15" i="57"/>
  <c r="C14" i="57"/>
  <c r="C13" i="57"/>
  <c r="C12" i="57"/>
  <c r="C11" i="57"/>
  <c r="C10" i="57"/>
  <c r="C9" i="57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C9" i="56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28" i="49"/>
  <c r="C27" i="49"/>
  <c r="C26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28" i="25"/>
  <c r="C27" i="25"/>
  <c r="C26" i="25"/>
  <c r="C25" i="25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9" i="29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199" i="20"/>
  <c r="C187" i="20"/>
  <c r="C175" i="20"/>
  <c r="C162" i="20"/>
  <c r="C149" i="20"/>
  <c r="C138" i="20"/>
  <c r="C126" i="20"/>
  <c r="C114" i="20"/>
  <c r="C101" i="20"/>
  <c r="C89" i="20"/>
  <c r="C77" i="20"/>
  <c r="C65" i="20"/>
  <c r="C9" i="27"/>
  <c r="C21" i="28"/>
  <c r="C22" i="28"/>
  <c r="C23" i="28"/>
  <c r="C24" i="28"/>
  <c r="C25" i="28"/>
  <c r="C26" i="28"/>
  <c r="C27" i="28"/>
  <c r="C28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9" i="23"/>
  <c r="G20" i="31" l="1"/>
  <c r="G19" i="31"/>
  <c r="G18" i="31"/>
  <c r="G17" i="31"/>
  <c r="G16" i="31"/>
  <c r="G15" i="31"/>
  <c r="G14" i="31"/>
  <c r="G13" i="31"/>
  <c r="G12" i="31"/>
  <c r="G11" i="31"/>
  <c r="G10" i="31"/>
  <c r="G9" i="31"/>
  <c r="G25" i="29"/>
  <c r="G24" i="29"/>
  <c r="G23" i="29"/>
  <c r="G22" i="29"/>
  <c r="G21" i="29"/>
  <c r="G20" i="29"/>
  <c r="G19" i="29"/>
  <c r="G18" i="29"/>
  <c r="G17" i="29"/>
  <c r="G16" i="29"/>
  <c r="G15" i="29"/>
  <c r="G9" i="29"/>
  <c r="G12" i="25"/>
  <c r="G13" i="25"/>
  <c r="F63" i="20" l="1"/>
  <c r="F1" i="80" l="1"/>
  <c r="B1" i="80"/>
  <c r="C2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C4" i="80" s="1"/>
  <c r="L5" i="80"/>
  <c r="J5" i="80"/>
  <c r="H5" i="80"/>
  <c r="F5" i="80"/>
  <c r="L4" i="80"/>
  <c r="J4" i="80"/>
  <c r="H4" i="80"/>
  <c r="F4" i="80"/>
  <c r="L3" i="80"/>
  <c r="J3" i="80"/>
  <c r="H3" i="80"/>
  <c r="B1" i="69"/>
  <c r="F1" i="69"/>
  <c r="C2" i="69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37" i="68"/>
  <c r="G38" i="68"/>
  <c r="G39" i="68"/>
  <c r="G40" i="68"/>
  <c r="G41" i="68"/>
  <c r="G42" i="68"/>
  <c r="G43" i="68"/>
  <c r="G44" i="68"/>
  <c r="G45" i="68"/>
  <c r="G46" i="68"/>
  <c r="G47" i="68"/>
  <c r="G48" i="68"/>
  <c r="G49" i="68"/>
  <c r="G50" i="68"/>
  <c r="G51" i="68"/>
  <c r="G52" i="68"/>
  <c r="G53" i="68"/>
  <c r="G54" i="68"/>
  <c r="G55" i="68"/>
  <c r="G56" i="68"/>
  <c r="G57" i="68"/>
  <c r="G58" i="68"/>
  <c r="G59" i="68"/>
  <c r="G60" i="68"/>
  <c r="G61" i="68"/>
  <c r="G62" i="68"/>
  <c r="G63" i="68"/>
  <c r="G64" i="68"/>
  <c r="G65" i="68"/>
  <c r="G66" i="68"/>
  <c r="G67" i="68"/>
  <c r="G68" i="68"/>
  <c r="G69" i="68"/>
  <c r="G70" i="68"/>
  <c r="G71" i="68"/>
  <c r="G72" i="68"/>
  <c r="G73" i="68"/>
  <c r="G74" i="68"/>
  <c r="G75" i="68"/>
  <c r="G76" i="68"/>
  <c r="G77" i="68"/>
  <c r="G78" i="68"/>
  <c r="G79" i="68"/>
  <c r="G80" i="68"/>
  <c r="F1" i="68"/>
  <c r="C2" i="68"/>
  <c r="B1" i="68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C4" i="69" s="1"/>
  <c r="G11" i="69"/>
  <c r="G10" i="69"/>
  <c r="G9" i="69"/>
  <c r="L5" i="69"/>
  <c r="J5" i="69"/>
  <c r="H5" i="69"/>
  <c r="F5" i="69"/>
  <c r="L4" i="69"/>
  <c r="J4" i="69"/>
  <c r="H4" i="69"/>
  <c r="F4" i="69"/>
  <c r="L3" i="69"/>
  <c r="J3" i="69"/>
  <c r="H3" i="69"/>
  <c r="G88" i="68"/>
  <c r="G87" i="68"/>
  <c r="G86" i="68"/>
  <c r="G85" i="68"/>
  <c r="G84" i="68"/>
  <c r="G83" i="68"/>
  <c r="G82" i="68"/>
  <c r="G81" i="68"/>
  <c r="B1" i="67"/>
  <c r="F1" i="67"/>
  <c r="C2" i="67"/>
  <c r="F1" i="66"/>
  <c r="B1" i="66"/>
  <c r="C2" i="66"/>
  <c r="F1" i="65"/>
  <c r="B1" i="65"/>
  <c r="C2" i="65"/>
  <c r="F1" i="64"/>
  <c r="C2" i="64"/>
  <c r="B1" i="64"/>
  <c r="B1" i="63"/>
  <c r="F1" i="63"/>
  <c r="C2" i="63"/>
  <c r="F1" i="62"/>
  <c r="B1" i="62"/>
  <c r="C2" i="62"/>
  <c r="G28" i="67"/>
  <c r="G27" i="67"/>
  <c r="G26" i="67"/>
  <c r="G25" i="67"/>
  <c r="G24" i="67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C4" i="67" s="1"/>
  <c r="L5" i="67"/>
  <c r="J5" i="67"/>
  <c r="H5" i="67"/>
  <c r="F5" i="67"/>
  <c r="L4" i="67"/>
  <c r="J4" i="67"/>
  <c r="H4" i="67"/>
  <c r="F4" i="67"/>
  <c r="L3" i="67"/>
  <c r="J3" i="67"/>
  <c r="H3" i="67"/>
  <c r="G28" i="66"/>
  <c r="G27" i="66"/>
  <c r="G26" i="66"/>
  <c r="G25" i="66"/>
  <c r="G24" i="66"/>
  <c r="G23" i="66"/>
  <c r="G22" i="66"/>
  <c r="G21" i="66"/>
  <c r="G20" i="66"/>
  <c r="G19" i="66"/>
  <c r="G18" i="66"/>
  <c r="G17" i="66"/>
  <c r="G16" i="66"/>
  <c r="G15" i="66"/>
  <c r="G14" i="66"/>
  <c r="G13" i="66"/>
  <c r="G12" i="66"/>
  <c r="G11" i="66"/>
  <c r="G10" i="66"/>
  <c r="G9" i="66"/>
  <c r="C4" i="66" s="1"/>
  <c r="L5" i="66"/>
  <c r="J5" i="66"/>
  <c r="H5" i="66"/>
  <c r="F5" i="66"/>
  <c r="L4" i="66"/>
  <c r="J4" i="66"/>
  <c r="H4" i="66"/>
  <c r="F4" i="66"/>
  <c r="L3" i="66"/>
  <c r="J3" i="66"/>
  <c r="H3" i="66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C4" i="65" s="1"/>
  <c r="L5" i="65"/>
  <c r="J5" i="65"/>
  <c r="H5" i="65"/>
  <c r="F5" i="65"/>
  <c r="L4" i="65"/>
  <c r="J4" i="65"/>
  <c r="H4" i="65"/>
  <c r="F4" i="65"/>
  <c r="L3" i="65"/>
  <c r="J3" i="65"/>
  <c r="H3" i="65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12" i="64"/>
  <c r="G11" i="64"/>
  <c r="G10" i="64"/>
  <c r="G9" i="64"/>
  <c r="C4" i="64" s="1"/>
  <c r="L5" i="64"/>
  <c r="J5" i="64"/>
  <c r="H5" i="64"/>
  <c r="F5" i="64"/>
  <c r="L4" i="64"/>
  <c r="J4" i="64"/>
  <c r="H4" i="64"/>
  <c r="F4" i="64"/>
  <c r="L3" i="64"/>
  <c r="J3" i="64"/>
  <c r="H3" i="64"/>
  <c r="G28" i="63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C4" i="63" s="1"/>
  <c r="L5" i="63"/>
  <c r="J5" i="63"/>
  <c r="H5" i="63"/>
  <c r="F5" i="63"/>
  <c r="L4" i="63"/>
  <c r="J4" i="63"/>
  <c r="H4" i="63"/>
  <c r="F4" i="63"/>
  <c r="L3" i="63"/>
  <c r="J3" i="63"/>
  <c r="H3" i="63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C4" i="62" s="1"/>
  <c r="L5" i="62"/>
  <c r="J5" i="62"/>
  <c r="H5" i="62"/>
  <c r="F5" i="62"/>
  <c r="L4" i="62"/>
  <c r="J4" i="62"/>
  <c r="H4" i="62"/>
  <c r="F4" i="62"/>
  <c r="L3" i="62"/>
  <c r="J3" i="62"/>
  <c r="H3" i="62"/>
  <c r="B1" i="61"/>
  <c r="F1" i="61"/>
  <c r="C2" i="61"/>
  <c r="G28" i="61"/>
  <c r="G27" i="61"/>
  <c r="G26" i="61"/>
  <c r="G25" i="61"/>
  <c r="G24" i="61"/>
  <c r="G23" i="61"/>
  <c r="G22" i="6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C4" i="61" s="1"/>
  <c r="L5" i="61"/>
  <c r="J5" i="61"/>
  <c r="H5" i="61"/>
  <c r="F5" i="61"/>
  <c r="L4" i="61"/>
  <c r="J4" i="61"/>
  <c r="H4" i="61"/>
  <c r="F4" i="61"/>
  <c r="L3" i="61"/>
  <c r="J3" i="61"/>
  <c r="H3" i="61"/>
  <c r="B1" i="60"/>
  <c r="F1" i="60"/>
  <c r="C2" i="60"/>
  <c r="B1" i="59"/>
  <c r="C2" i="59"/>
  <c r="B1" i="58"/>
  <c r="F1" i="58"/>
  <c r="C2" i="58"/>
  <c r="B1" i="56"/>
  <c r="B1" i="57"/>
  <c r="F1" i="57"/>
  <c r="C2" i="57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L5" i="60"/>
  <c r="J5" i="60"/>
  <c r="H5" i="60"/>
  <c r="F5" i="60"/>
  <c r="L4" i="60"/>
  <c r="J4" i="60"/>
  <c r="H4" i="60"/>
  <c r="F4" i="60"/>
  <c r="C4" i="60"/>
  <c r="L3" i="60"/>
  <c r="J3" i="60"/>
  <c r="H3" i="60"/>
  <c r="F3" i="60"/>
  <c r="G28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G14" i="59"/>
  <c r="G13" i="59"/>
  <c r="G12" i="59"/>
  <c r="G11" i="59"/>
  <c r="G10" i="59"/>
  <c r="G9" i="59"/>
  <c r="C4" i="59" s="1"/>
  <c r="L5" i="59"/>
  <c r="J5" i="59"/>
  <c r="H5" i="59"/>
  <c r="F5" i="59"/>
  <c r="L4" i="59"/>
  <c r="J4" i="59"/>
  <c r="H4" i="59"/>
  <c r="F4" i="59"/>
  <c r="L3" i="59"/>
  <c r="J3" i="59"/>
  <c r="H3" i="59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C4" i="58" s="1"/>
  <c r="L5" i="58"/>
  <c r="J5" i="58"/>
  <c r="H5" i="58"/>
  <c r="F5" i="58"/>
  <c r="L4" i="58"/>
  <c r="J4" i="58"/>
  <c r="H4" i="58"/>
  <c r="F4" i="58"/>
  <c r="L3" i="58"/>
  <c r="J3" i="58"/>
  <c r="H3" i="58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C4" i="57" s="1"/>
  <c r="L5" i="57"/>
  <c r="J5" i="57"/>
  <c r="H5" i="57"/>
  <c r="F5" i="57"/>
  <c r="L4" i="57"/>
  <c r="J4" i="57"/>
  <c r="H4" i="57"/>
  <c r="F4" i="57"/>
  <c r="L3" i="57"/>
  <c r="J3" i="57"/>
  <c r="H3" i="57"/>
  <c r="F1" i="56"/>
  <c r="C2" i="56"/>
  <c r="B1" i="55"/>
  <c r="F1" i="55"/>
  <c r="C2" i="55"/>
  <c r="F1" i="54"/>
  <c r="B1" i="54"/>
  <c r="C2" i="54"/>
  <c r="B1" i="53"/>
  <c r="F1" i="53"/>
  <c r="C2" i="53"/>
  <c r="B1" i="51"/>
  <c r="B1" i="52"/>
  <c r="F1" i="52"/>
  <c r="C2" i="52"/>
  <c r="F1" i="51"/>
  <c r="C2" i="51"/>
  <c r="F1" i="50"/>
  <c r="B1" i="50"/>
  <c r="C2" i="50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C4" i="56" s="1"/>
  <c r="L5" i="56"/>
  <c r="J5" i="56"/>
  <c r="H5" i="56"/>
  <c r="F5" i="56"/>
  <c r="L4" i="56"/>
  <c r="J4" i="56"/>
  <c r="H4" i="56"/>
  <c r="F4" i="56"/>
  <c r="L3" i="56"/>
  <c r="J3" i="56"/>
  <c r="H3" i="56"/>
  <c r="G28" i="55"/>
  <c r="G27" i="55"/>
  <c r="G26" i="55"/>
  <c r="G25" i="55"/>
  <c r="G24" i="55"/>
  <c r="G23" i="55"/>
  <c r="G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C4" i="55" s="1"/>
  <c r="L5" i="55"/>
  <c r="J5" i="55"/>
  <c r="H5" i="55"/>
  <c r="F5" i="55"/>
  <c r="L4" i="55"/>
  <c r="J4" i="55"/>
  <c r="H4" i="55"/>
  <c r="F4" i="55"/>
  <c r="L3" i="55"/>
  <c r="J3" i="55"/>
  <c r="H3" i="55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C4" i="54" s="1"/>
  <c r="L5" i="54"/>
  <c r="J5" i="54"/>
  <c r="H5" i="54"/>
  <c r="F5" i="54"/>
  <c r="L4" i="54"/>
  <c r="J4" i="54"/>
  <c r="H4" i="54"/>
  <c r="F4" i="54"/>
  <c r="L3" i="54"/>
  <c r="J3" i="54"/>
  <c r="H3" i="54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C4" i="53" s="1"/>
  <c r="L5" i="53"/>
  <c r="J5" i="53"/>
  <c r="H5" i="53"/>
  <c r="F5" i="53"/>
  <c r="L4" i="53"/>
  <c r="J4" i="53"/>
  <c r="H4" i="53"/>
  <c r="F4" i="53"/>
  <c r="L3" i="53"/>
  <c r="J3" i="53"/>
  <c r="H3" i="53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C4" i="52" s="1"/>
  <c r="L5" i="52"/>
  <c r="J5" i="52"/>
  <c r="H5" i="52"/>
  <c r="F5" i="52"/>
  <c r="L4" i="52"/>
  <c r="J4" i="52"/>
  <c r="H4" i="52"/>
  <c r="F4" i="52"/>
  <c r="L3" i="52"/>
  <c r="J3" i="52"/>
  <c r="H3" i="52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C4" i="51" s="1"/>
  <c r="L5" i="51"/>
  <c r="J5" i="51"/>
  <c r="H5" i="51"/>
  <c r="F5" i="51"/>
  <c r="L4" i="51"/>
  <c r="J4" i="51"/>
  <c r="H4" i="51"/>
  <c r="F4" i="51"/>
  <c r="L3" i="51"/>
  <c r="J3" i="51"/>
  <c r="H3" i="51"/>
  <c r="G28" i="50"/>
  <c r="G27" i="50"/>
  <c r="G26" i="50"/>
  <c r="G25" i="50"/>
  <c r="G24" i="50"/>
  <c r="G23" i="50"/>
  <c r="G22" i="50"/>
  <c r="G21" i="50"/>
  <c r="G20" i="50"/>
  <c r="G19" i="50"/>
  <c r="G18" i="50"/>
  <c r="G17" i="50"/>
  <c r="G16" i="50"/>
  <c r="G15" i="50"/>
  <c r="G14" i="50"/>
  <c r="G13" i="50"/>
  <c r="G12" i="50"/>
  <c r="G11" i="50"/>
  <c r="G10" i="50"/>
  <c r="G9" i="50"/>
  <c r="C4" i="50" s="1"/>
  <c r="L5" i="50"/>
  <c r="J5" i="50"/>
  <c r="H5" i="50"/>
  <c r="F5" i="50"/>
  <c r="L4" i="50"/>
  <c r="J4" i="50"/>
  <c r="H4" i="50"/>
  <c r="F4" i="50"/>
  <c r="L3" i="50"/>
  <c r="J3" i="50"/>
  <c r="H3" i="50"/>
  <c r="F1" i="48"/>
  <c r="B1" i="48"/>
  <c r="C2" i="48"/>
  <c r="F1" i="47"/>
  <c r="B1" i="47"/>
  <c r="C2" i="47"/>
  <c r="F1" i="49"/>
  <c r="B1" i="49"/>
  <c r="C2" i="49"/>
  <c r="F1" i="46"/>
  <c r="C2" i="46"/>
  <c r="G28" i="49"/>
  <c r="G27" i="49"/>
  <c r="G26" i="49"/>
  <c r="G25" i="49"/>
  <c r="L5" i="49" s="1"/>
  <c r="G24" i="49"/>
  <c r="G22" i="49"/>
  <c r="G20" i="49"/>
  <c r="G19" i="49"/>
  <c r="G18" i="49"/>
  <c r="L3" i="49" s="1"/>
  <c r="G17" i="49"/>
  <c r="J5" i="49" s="1"/>
  <c r="G16" i="49"/>
  <c r="J4" i="49" s="1"/>
  <c r="G15" i="49"/>
  <c r="J3" i="49" s="1"/>
  <c r="G14" i="49"/>
  <c r="H5" i="49" s="1"/>
  <c r="G13" i="49"/>
  <c r="H4" i="49" s="1"/>
  <c r="G12" i="49"/>
  <c r="H3" i="49" s="1"/>
  <c r="G11" i="49"/>
  <c r="F5" i="49" s="1"/>
  <c r="G10" i="49"/>
  <c r="G9" i="49"/>
  <c r="G28" i="48"/>
  <c r="G27" i="48"/>
  <c r="G26" i="48"/>
  <c r="G25" i="48"/>
  <c r="G24" i="48"/>
  <c r="G23" i="48"/>
  <c r="G22" i="48"/>
  <c r="G21" i="48"/>
  <c r="G20" i="48"/>
  <c r="G19" i="48"/>
  <c r="G18" i="48"/>
  <c r="G17" i="48"/>
  <c r="G16" i="48"/>
  <c r="G15" i="48"/>
  <c r="G14" i="48"/>
  <c r="G13" i="48"/>
  <c r="G12" i="48"/>
  <c r="G11" i="48"/>
  <c r="G10" i="48"/>
  <c r="G9" i="48"/>
  <c r="C4" i="48" s="1"/>
  <c r="L5" i="48"/>
  <c r="J5" i="48"/>
  <c r="H5" i="48"/>
  <c r="F5" i="48"/>
  <c r="L4" i="48"/>
  <c r="J4" i="48"/>
  <c r="H4" i="48"/>
  <c r="F4" i="48"/>
  <c r="L3" i="48"/>
  <c r="J3" i="48"/>
  <c r="H3" i="48"/>
  <c r="G28" i="47"/>
  <c r="G27" i="47"/>
  <c r="G26" i="47"/>
  <c r="G25" i="47"/>
  <c r="G24" i="47"/>
  <c r="G23" i="47"/>
  <c r="G22" i="47"/>
  <c r="G21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C4" i="47" s="1"/>
  <c r="L5" i="47"/>
  <c r="J5" i="47"/>
  <c r="H5" i="47"/>
  <c r="F5" i="47"/>
  <c r="L4" i="47"/>
  <c r="J4" i="47"/>
  <c r="H4" i="47"/>
  <c r="F4" i="47"/>
  <c r="L3" i="47"/>
  <c r="J3" i="47"/>
  <c r="H3" i="47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C4" i="46" s="1"/>
  <c r="L5" i="46"/>
  <c r="J5" i="46"/>
  <c r="H5" i="46"/>
  <c r="F5" i="46"/>
  <c r="L4" i="46"/>
  <c r="J4" i="46"/>
  <c r="H4" i="46"/>
  <c r="F4" i="46"/>
  <c r="L3" i="46"/>
  <c r="J3" i="46"/>
  <c r="H3" i="46"/>
  <c r="F1" i="45"/>
  <c r="B1" i="45"/>
  <c r="C2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C4" i="45" s="1"/>
  <c r="L5" i="45"/>
  <c r="J5" i="45"/>
  <c r="H5" i="45"/>
  <c r="F5" i="45"/>
  <c r="L4" i="45"/>
  <c r="J4" i="45"/>
  <c r="H4" i="45"/>
  <c r="F4" i="45"/>
  <c r="L3" i="45"/>
  <c r="J3" i="45"/>
  <c r="H3" i="45"/>
  <c r="F1" i="44"/>
  <c r="B1" i="44"/>
  <c r="F1" i="43"/>
  <c r="B1" i="43"/>
  <c r="C2" i="43"/>
  <c r="F1" i="42"/>
  <c r="B1" i="42"/>
  <c r="C2" i="42"/>
  <c r="G28" i="44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C4" i="44" s="1"/>
  <c r="L5" i="44"/>
  <c r="J5" i="44"/>
  <c r="H5" i="44"/>
  <c r="F5" i="44"/>
  <c r="L4" i="44"/>
  <c r="J4" i="44"/>
  <c r="H4" i="44"/>
  <c r="F4" i="44"/>
  <c r="L3" i="44"/>
  <c r="J3" i="44"/>
  <c r="H3" i="44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C4" i="43" s="1"/>
  <c r="L5" i="43"/>
  <c r="J5" i="43"/>
  <c r="H5" i="43"/>
  <c r="F5" i="43"/>
  <c r="L4" i="43"/>
  <c r="J4" i="43"/>
  <c r="H4" i="43"/>
  <c r="F4" i="43"/>
  <c r="L3" i="43"/>
  <c r="J3" i="43"/>
  <c r="H3" i="43"/>
  <c r="G28" i="42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C4" i="42" s="1"/>
  <c r="L5" i="42"/>
  <c r="J5" i="42"/>
  <c r="H5" i="42"/>
  <c r="F5" i="42"/>
  <c r="L4" i="42"/>
  <c r="J4" i="42"/>
  <c r="H4" i="42"/>
  <c r="F4" i="42"/>
  <c r="L3" i="42"/>
  <c r="J3" i="42"/>
  <c r="H3" i="42"/>
  <c r="F1" i="41"/>
  <c r="D9" i="41" s="1"/>
  <c r="C2" i="41"/>
  <c r="B1" i="41"/>
  <c r="B1" i="40"/>
  <c r="B1" i="39"/>
  <c r="F1" i="39"/>
  <c r="F1" i="40"/>
  <c r="C2" i="40"/>
  <c r="C2" i="39"/>
  <c r="B1" i="38"/>
  <c r="F1" i="38"/>
  <c r="C2" i="38"/>
  <c r="G28" i="41"/>
  <c r="G27" i="41"/>
  <c r="G26" i="41"/>
  <c r="G25" i="41"/>
  <c r="G24" i="41"/>
  <c r="G23" i="41"/>
  <c r="G22" i="41"/>
  <c r="G21" i="41"/>
  <c r="G20" i="41"/>
  <c r="L5" i="41" s="1"/>
  <c r="G19" i="41"/>
  <c r="G18" i="41"/>
  <c r="G17" i="41"/>
  <c r="G16" i="41"/>
  <c r="G15" i="41"/>
  <c r="G14" i="41"/>
  <c r="G13" i="41"/>
  <c r="G12" i="41"/>
  <c r="G11" i="41"/>
  <c r="G10" i="41"/>
  <c r="G9" i="41"/>
  <c r="J5" i="41"/>
  <c r="H5" i="41"/>
  <c r="F5" i="41"/>
  <c r="L4" i="41"/>
  <c r="J4" i="41"/>
  <c r="H4" i="41"/>
  <c r="F4" i="41"/>
  <c r="L3" i="41"/>
  <c r="J3" i="41"/>
  <c r="H3" i="41"/>
  <c r="G28" i="40"/>
  <c r="G27" i="40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C4" i="40" s="1"/>
  <c r="L5" i="40"/>
  <c r="J5" i="40"/>
  <c r="H5" i="40"/>
  <c r="F5" i="40"/>
  <c r="L4" i="40"/>
  <c r="J4" i="40"/>
  <c r="H4" i="40"/>
  <c r="F4" i="40"/>
  <c r="L3" i="40"/>
  <c r="J3" i="40"/>
  <c r="H3" i="40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F4" i="39" s="1"/>
  <c r="G9" i="39"/>
  <c r="L5" i="39"/>
  <c r="J5" i="39"/>
  <c r="H5" i="39"/>
  <c r="F5" i="39"/>
  <c r="L4" i="39"/>
  <c r="J4" i="39"/>
  <c r="H4" i="39"/>
  <c r="L3" i="39"/>
  <c r="J3" i="39"/>
  <c r="H3" i="39"/>
  <c r="G28" i="38"/>
  <c r="G27" i="38"/>
  <c r="G26" i="38"/>
  <c r="G25" i="38"/>
  <c r="G24" i="38"/>
  <c r="G23" i="38"/>
  <c r="G22" i="38"/>
  <c r="G21" i="38"/>
  <c r="G20" i="38"/>
  <c r="G19" i="38"/>
  <c r="G18" i="38"/>
  <c r="L3" i="38" s="1"/>
  <c r="G17" i="38"/>
  <c r="G16" i="38"/>
  <c r="G15" i="38"/>
  <c r="G14" i="38"/>
  <c r="G13" i="38"/>
  <c r="G12" i="38"/>
  <c r="G11" i="38"/>
  <c r="G10" i="38"/>
  <c r="G9" i="38"/>
  <c r="L5" i="38"/>
  <c r="J5" i="38"/>
  <c r="H5" i="38"/>
  <c r="F5" i="38"/>
  <c r="L4" i="38"/>
  <c r="J4" i="38"/>
  <c r="H4" i="38"/>
  <c r="F4" i="38"/>
  <c r="J3" i="38"/>
  <c r="H3" i="38"/>
  <c r="F1" i="37"/>
  <c r="C2" i="37"/>
  <c r="F1" i="36"/>
  <c r="B1" i="36"/>
  <c r="C2" i="36"/>
  <c r="G28" i="37"/>
  <c r="G27" i="37"/>
  <c r="G26" i="37"/>
  <c r="G25" i="37"/>
  <c r="G24" i="37"/>
  <c r="G23" i="37"/>
  <c r="G22" i="37"/>
  <c r="G21" i="37"/>
  <c r="G20" i="37"/>
  <c r="G19" i="37"/>
  <c r="L4" i="37" s="1"/>
  <c r="G18" i="37"/>
  <c r="G17" i="37"/>
  <c r="G16" i="37"/>
  <c r="G15" i="37"/>
  <c r="G14" i="37"/>
  <c r="G13" i="37"/>
  <c r="G12" i="37"/>
  <c r="G11" i="37"/>
  <c r="G10" i="37"/>
  <c r="G9" i="37"/>
  <c r="C4" i="37" s="1"/>
  <c r="L5" i="37"/>
  <c r="J5" i="37"/>
  <c r="H5" i="37"/>
  <c r="F5" i="37"/>
  <c r="J4" i="37"/>
  <c r="H4" i="37"/>
  <c r="F4" i="37"/>
  <c r="L3" i="37"/>
  <c r="J3" i="37"/>
  <c r="H3" i="37"/>
  <c r="B1" i="37"/>
  <c r="G28" i="36"/>
  <c r="G27" i="36"/>
  <c r="G26" i="36"/>
  <c r="G25" i="36"/>
  <c r="G24" i="36"/>
  <c r="G23" i="36"/>
  <c r="G22" i="36"/>
  <c r="G21" i="36"/>
  <c r="G20" i="36"/>
  <c r="F6" i="36" s="1"/>
  <c r="G19" i="36"/>
  <c r="G18" i="36"/>
  <c r="G17" i="36"/>
  <c r="J5" i="36" s="1"/>
  <c r="G16" i="36"/>
  <c r="G15" i="36"/>
  <c r="G14" i="36"/>
  <c r="G13" i="36"/>
  <c r="G12" i="36"/>
  <c r="G11" i="36"/>
  <c r="G10" i="36"/>
  <c r="G9" i="36"/>
  <c r="C4" i="36" s="1"/>
  <c r="L5" i="36"/>
  <c r="H5" i="36"/>
  <c r="F5" i="36"/>
  <c r="L4" i="36"/>
  <c r="J4" i="36"/>
  <c r="H4" i="36"/>
  <c r="F4" i="36"/>
  <c r="L3" i="36"/>
  <c r="J3" i="36"/>
  <c r="H3" i="36"/>
  <c r="F1" i="34"/>
  <c r="F1" i="35"/>
  <c r="C2" i="35"/>
  <c r="B1" i="35"/>
  <c r="C2" i="34"/>
  <c r="B1" i="34"/>
  <c r="B1" i="33"/>
  <c r="F1" i="33"/>
  <c r="C2" i="33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L5" i="35"/>
  <c r="J5" i="35"/>
  <c r="H5" i="35"/>
  <c r="F5" i="35"/>
  <c r="L4" i="35"/>
  <c r="J4" i="35"/>
  <c r="H4" i="35"/>
  <c r="F4" i="35"/>
  <c r="L3" i="35"/>
  <c r="J3" i="35"/>
  <c r="H3" i="35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C4" i="34" s="1"/>
  <c r="L5" i="34"/>
  <c r="J5" i="34"/>
  <c r="H5" i="34"/>
  <c r="F5" i="34"/>
  <c r="L4" i="34"/>
  <c r="J4" i="34"/>
  <c r="H4" i="34"/>
  <c r="F4" i="34"/>
  <c r="L3" i="34"/>
  <c r="J3" i="34"/>
  <c r="H3" i="34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L5" i="33"/>
  <c r="J5" i="33"/>
  <c r="H5" i="33"/>
  <c r="F5" i="33"/>
  <c r="L4" i="33"/>
  <c r="J4" i="33"/>
  <c r="H4" i="33"/>
  <c r="F4" i="33"/>
  <c r="L3" i="33"/>
  <c r="J3" i="33"/>
  <c r="H3" i="33"/>
  <c r="F1" i="32"/>
  <c r="B1" i="32"/>
  <c r="C2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C4" i="32" s="1"/>
  <c r="L5" i="32"/>
  <c r="J5" i="32"/>
  <c r="H5" i="32"/>
  <c r="F5" i="32"/>
  <c r="L4" i="32"/>
  <c r="J4" i="32"/>
  <c r="H4" i="32"/>
  <c r="F4" i="32"/>
  <c r="L3" i="32"/>
  <c r="J3" i="32"/>
  <c r="H3" i="32"/>
  <c r="F1" i="31"/>
  <c r="C2" i="31"/>
  <c r="C2" i="30"/>
  <c r="B1" i="30"/>
  <c r="B1" i="29"/>
  <c r="F1" i="29"/>
  <c r="C2" i="29"/>
  <c r="G28" i="31"/>
  <c r="G27" i="31"/>
  <c r="G26" i="31"/>
  <c r="G25" i="31"/>
  <c r="G24" i="31"/>
  <c r="G23" i="31"/>
  <c r="G22" i="31"/>
  <c r="G21" i="31"/>
  <c r="L5" i="31"/>
  <c r="J5" i="31"/>
  <c r="H5" i="31"/>
  <c r="L4" i="31"/>
  <c r="J4" i="31"/>
  <c r="H4" i="31"/>
  <c r="F4" i="31"/>
  <c r="L3" i="31"/>
  <c r="J3" i="31"/>
  <c r="H3" i="31"/>
  <c r="B1" i="31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L5" i="30"/>
  <c r="J5" i="30"/>
  <c r="F5" i="30"/>
  <c r="L4" i="30"/>
  <c r="J4" i="30"/>
  <c r="H4" i="30"/>
  <c r="F4" i="30"/>
  <c r="L3" i="30"/>
  <c r="J3" i="30"/>
  <c r="H3" i="30"/>
  <c r="G33" i="29"/>
  <c r="G32" i="29"/>
  <c r="G31" i="29"/>
  <c r="G30" i="29"/>
  <c r="G29" i="29"/>
  <c r="G28" i="29"/>
  <c r="F6" i="29" s="1"/>
  <c r="G27" i="29"/>
  <c r="G26" i="29"/>
  <c r="C4" i="29"/>
  <c r="S16" i="20" s="1"/>
  <c r="L5" i="29"/>
  <c r="J5" i="29"/>
  <c r="H5" i="29"/>
  <c r="F5" i="29"/>
  <c r="L4" i="29"/>
  <c r="J4" i="29"/>
  <c r="H4" i="29"/>
  <c r="F4" i="29"/>
  <c r="L3" i="29"/>
  <c r="J3" i="29"/>
  <c r="H3" i="29"/>
  <c r="F1" i="28"/>
  <c r="C2" i="28"/>
  <c r="B1" i="28"/>
  <c r="B1" i="27"/>
  <c r="B1" i="26"/>
  <c r="B1" i="25"/>
  <c r="C2" i="27"/>
  <c r="F1" i="27"/>
  <c r="F1" i="26"/>
  <c r="G28" i="28"/>
  <c r="G27" i="28"/>
  <c r="G26" i="28"/>
  <c r="G25" i="28"/>
  <c r="G24" i="28"/>
  <c r="G23" i="28"/>
  <c r="G22" i="28"/>
  <c r="G21" i="28"/>
  <c r="G20" i="28"/>
  <c r="G19" i="28"/>
  <c r="L4" i="28" s="1"/>
  <c r="G18" i="28"/>
  <c r="L3" i="28" s="1"/>
  <c r="G17" i="28"/>
  <c r="G16" i="28"/>
  <c r="G15" i="28"/>
  <c r="G14" i="28"/>
  <c r="G13" i="28"/>
  <c r="G12" i="28"/>
  <c r="G11" i="28"/>
  <c r="F5" i="28" s="1"/>
  <c r="G10" i="28"/>
  <c r="F4" i="28" s="1"/>
  <c r="G9" i="28"/>
  <c r="L5" i="28"/>
  <c r="J5" i="28"/>
  <c r="H5" i="28"/>
  <c r="J4" i="28"/>
  <c r="H4" i="28"/>
  <c r="J3" i="28"/>
  <c r="H3" i="28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C4" i="27" s="1"/>
  <c r="L5" i="27"/>
  <c r="J5" i="27"/>
  <c r="H5" i="27"/>
  <c r="F5" i="27"/>
  <c r="L4" i="27"/>
  <c r="J4" i="27"/>
  <c r="H4" i="27"/>
  <c r="F4" i="27"/>
  <c r="L3" i="27"/>
  <c r="J3" i="27"/>
  <c r="H3" i="27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C4" i="26" s="1"/>
  <c r="L5" i="26"/>
  <c r="J5" i="26"/>
  <c r="H5" i="26"/>
  <c r="F5" i="26"/>
  <c r="L4" i="26"/>
  <c r="J4" i="26"/>
  <c r="H4" i="26"/>
  <c r="F4" i="26"/>
  <c r="L3" i="26"/>
  <c r="J3" i="26"/>
  <c r="H3" i="26"/>
  <c r="C2" i="26"/>
  <c r="F1" i="25"/>
  <c r="G28" i="25"/>
  <c r="G27" i="25"/>
  <c r="G26" i="25"/>
  <c r="G25" i="25"/>
  <c r="G24" i="25"/>
  <c r="G23" i="25"/>
  <c r="G22" i="25"/>
  <c r="G21" i="25"/>
  <c r="G20" i="25"/>
  <c r="J5" i="25"/>
  <c r="G19" i="25"/>
  <c r="G18" i="25"/>
  <c r="G17" i="25"/>
  <c r="G16" i="25"/>
  <c r="F4" i="25" s="1"/>
  <c r="G15" i="25"/>
  <c r="G14" i="25"/>
  <c r="G11" i="25"/>
  <c r="G10" i="25"/>
  <c r="G9" i="25"/>
  <c r="L5" i="25"/>
  <c r="H5" i="25"/>
  <c r="F5" i="25"/>
  <c r="J4" i="25"/>
  <c r="H4" i="25"/>
  <c r="L3" i="25"/>
  <c r="J3" i="25"/>
  <c r="H3" i="25"/>
  <c r="C2" i="25"/>
  <c r="S19" i="20" l="1"/>
  <c r="F6" i="30"/>
  <c r="F4" i="49"/>
  <c r="F6" i="49"/>
  <c r="L4" i="49"/>
  <c r="C4" i="49"/>
  <c r="S40" i="20" s="1"/>
  <c r="S54" i="20" s="1"/>
  <c r="D19" i="32"/>
  <c r="D20" i="32"/>
  <c r="D18" i="32"/>
  <c r="C4" i="41"/>
  <c r="C4" i="39"/>
  <c r="C4" i="38"/>
  <c r="C4" i="35"/>
  <c r="F6" i="35"/>
  <c r="C4" i="33"/>
  <c r="F6" i="33"/>
  <c r="C4" i="31"/>
  <c r="C4" i="28"/>
  <c r="S15" i="20" s="1"/>
  <c r="C4" i="25"/>
  <c r="L4" i="25"/>
  <c r="F3" i="25"/>
  <c r="F3" i="80"/>
  <c r="F3" i="69"/>
  <c r="F3" i="67"/>
  <c r="F3" i="66"/>
  <c r="F3" i="65"/>
  <c r="F3" i="64"/>
  <c r="F3" i="63"/>
  <c r="F3" i="62"/>
  <c r="F3" i="61"/>
  <c r="F3" i="59"/>
  <c r="F3" i="58"/>
  <c r="F3" i="57"/>
  <c r="F3" i="56"/>
  <c r="F3" i="55"/>
  <c r="F3" i="54"/>
  <c r="F3" i="53"/>
  <c r="F3" i="52"/>
  <c r="F3" i="51"/>
  <c r="F3" i="50"/>
  <c r="F3" i="49"/>
  <c r="F3" i="48"/>
  <c r="F3" i="47"/>
  <c r="F3" i="46"/>
  <c r="F3" i="45"/>
  <c r="F3" i="44"/>
  <c r="F3" i="43"/>
  <c r="F3" i="42"/>
  <c r="F3" i="41"/>
  <c r="F3" i="40"/>
  <c r="F3" i="39"/>
  <c r="F3" i="38"/>
  <c r="F3" i="37"/>
  <c r="F3" i="36"/>
  <c r="F3" i="35"/>
  <c r="F3" i="34"/>
  <c r="F3" i="33"/>
  <c r="F3" i="32"/>
  <c r="F3" i="31"/>
  <c r="F3" i="30"/>
  <c r="F3" i="29"/>
  <c r="F3" i="28"/>
  <c r="F3" i="27"/>
  <c r="F3" i="26"/>
  <c r="G11" i="23"/>
  <c r="G12" i="23"/>
  <c r="G13" i="23"/>
  <c r="G14" i="23"/>
  <c r="G15" i="23"/>
  <c r="G16" i="23"/>
  <c r="G17" i="23"/>
  <c r="G18" i="23"/>
  <c r="G19" i="23"/>
  <c r="G20" i="23"/>
  <c r="G21" i="23"/>
  <c r="G22" i="23"/>
  <c r="J4" i="23"/>
  <c r="J5" i="23"/>
  <c r="L3" i="23"/>
  <c r="L4" i="23"/>
  <c r="H5" i="23"/>
  <c r="H3" i="23"/>
  <c r="G10" i="23"/>
  <c r="G23" i="23"/>
  <c r="G24" i="23"/>
  <c r="F3" i="23" s="1"/>
  <c r="G25" i="23"/>
  <c r="J3" i="23" s="1"/>
  <c r="G26" i="23"/>
  <c r="H4" i="23" s="1"/>
  <c r="G27" i="23"/>
  <c r="G28" i="23"/>
  <c r="L5" i="23" s="1"/>
  <c r="G9" i="23"/>
  <c r="F4" i="23" s="1"/>
  <c r="B1" i="23"/>
  <c r="F1" i="23"/>
  <c r="C2" i="23"/>
  <c r="S37" i="20" l="1"/>
  <c r="S238" i="20" s="1"/>
  <c r="S241" i="20" s="1"/>
  <c r="S243" i="20" s="1"/>
  <c r="C4" i="23"/>
  <c r="F5" i="23"/>
  <c r="E214" i="20"/>
  <c r="I214" i="20" s="1"/>
  <c r="AF214" i="20" s="1"/>
  <c r="E215" i="20"/>
  <c r="I215" i="20" s="1"/>
  <c r="AF215" i="20" s="1"/>
  <c r="E216" i="20"/>
  <c r="E217" i="20"/>
  <c r="E218" i="20"/>
  <c r="I218" i="20" s="1"/>
  <c r="AF218" i="20" s="1"/>
  <c r="E219" i="20"/>
  <c r="I219" i="20" s="1"/>
  <c r="AF219" i="20" s="1"/>
  <c r="E220" i="20"/>
  <c r="E221" i="20"/>
  <c r="I221" i="20" s="1"/>
  <c r="AF221" i="20" s="1"/>
  <c r="E213" i="20"/>
  <c r="I213" i="20" s="1"/>
  <c r="I220" i="20"/>
  <c r="AF220" i="20" s="1"/>
  <c r="I217" i="20"/>
  <c r="AF217" i="20" s="1"/>
  <c r="I216" i="20"/>
  <c r="AF216" i="20" s="1"/>
  <c r="F159" i="20"/>
  <c r="I158" i="20"/>
  <c r="AF158" i="20" s="1"/>
  <c r="I157" i="20"/>
  <c r="AF157" i="20" s="1"/>
  <c r="I156" i="20"/>
  <c r="AF156" i="20" s="1"/>
  <c r="I155" i="20"/>
  <c r="AF155" i="20" s="1"/>
  <c r="I154" i="20"/>
  <c r="AF154" i="20" s="1"/>
  <c r="I153" i="20"/>
  <c r="AF153" i="20" s="1"/>
  <c r="I152" i="20"/>
  <c r="AF152" i="20" s="1"/>
  <c r="I151" i="20"/>
  <c r="AF151" i="20" s="1"/>
  <c r="I150" i="20"/>
  <c r="AF150" i="20" s="1"/>
  <c r="F75" i="20"/>
  <c r="F87" i="20"/>
  <c r="F99" i="20"/>
  <c r="F111" i="20"/>
  <c r="F112" i="20" s="1"/>
  <c r="F124" i="20"/>
  <c r="F136" i="20"/>
  <c r="F148" i="20"/>
  <c r="F172" i="20"/>
  <c r="F173" i="20" s="1"/>
  <c r="F185" i="20"/>
  <c r="F197" i="20"/>
  <c r="U214" i="20" l="1"/>
  <c r="AC214" i="20"/>
  <c r="Y215" i="20"/>
  <c r="Y216" i="20"/>
  <c r="Y217" i="20"/>
  <c r="Y218" i="20"/>
  <c r="Y219" i="20"/>
  <c r="Y220" i="20"/>
  <c r="Y221" i="20"/>
  <c r="AD214" i="20"/>
  <c r="AC215" i="20"/>
  <c r="AC216" i="20"/>
  <c r="AC217" i="20"/>
  <c r="AC218" i="20"/>
  <c r="AC219" i="20"/>
  <c r="AC220" i="20"/>
  <c r="AC221" i="20"/>
  <c r="Y214" i="20"/>
  <c r="U215" i="20"/>
  <c r="U216" i="20"/>
  <c r="U217" i="20"/>
  <c r="U218" i="20"/>
  <c r="U219" i="20"/>
  <c r="U220" i="20"/>
  <c r="U221" i="20"/>
  <c r="AF213" i="20"/>
  <c r="Y213" i="20"/>
  <c r="U213" i="20"/>
  <c r="AC213" i="20"/>
  <c r="AF222" i="20"/>
  <c r="V213" i="20"/>
  <c r="Z213" i="20"/>
  <c r="AD213" i="20"/>
  <c r="V214" i="20"/>
  <c r="Z214" i="20"/>
  <c r="V215" i="20"/>
  <c r="Z215" i="20"/>
  <c r="AD215" i="20"/>
  <c r="Z216" i="20"/>
  <c r="V217" i="20"/>
  <c r="V218" i="20"/>
  <c r="Z218" i="20"/>
  <c r="AD218" i="20"/>
  <c r="V219" i="20"/>
  <c r="Z219" i="20"/>
  <c r="AD219" i="20"/>
  <c r="V221" i="20"/>
  <c r="Z221" i="20"/>
  <c r="AD221" i="20"/>
  <c r="J213" i="20"/>
  <c r="M213" i="20" s="1"/>
  <c r="W213" i="20"/>
  <c r="AA213" i="20"/>
  <c r="AE213" i="20"/>
  <c r="J214" i="20"/>
  <c r="M214" i="20" s="1"/>
  <c r="W214" i="20"/>
  <c r="AA214" i="20"/>
  <c r="AE214" i="20"/>
  <c r="J215" i="20"/>
  <c r="M215" i="20" s="1"/>
  <c r="W215" i="20"/>
  <c r="AA215" i="20"/>
  <c r="AE215" i="20"/>
  <c r="J216" i="20"/>
  <c r="M216" i="20" s="1"/>
  <c r="W216" i="20"/>
  <c r="AA216" i="20"/>
  <c r="AE216" i="20"/>
  <c r="J217" i="20"/>
  <c r="M217" i="20" s="1"/>
  <c r="W217" i="20"/>
  <c r="AA217" i="20"/>
  <c r="AE217" i="20"/>
  <c r="J218" i="20"/>
  <c r="M218" i="20" s="1"/>
  <c r="W218" i="20"/>
  <c r="AA218" i="20"/>
  <c r="AE218" i="20"/>
  <c r="J219" i="20"/>
  <c r="M219" i="20" s="1"/>
  <c r="W219" i="20"/>
  <c r="AA219" i="20"/>
  <c r="AE219" i="20"/>
  <c r="J220" i="20"/>
  <c r="M220" i="20" s="1"/>
  <c r="W220" i="20"/>
  <c r="AA220" i="20"/>
  <c r="AE220" i="20"/>
  <c r="J221" i="20"/>
  <c r="M221" i="20" s="1"/>
  <c r="W221" i="20"/>
  <c r="AA221" i="20"/>
  <c r="AE221" i="20"/>
  <c r="I222" i="20"/>
  <c r="C3" i="68" s="1"/>
  <c r="V216" i="20"/>
  <c r="AD216" i="20"/>
  <c r="Z217" i="20"/>
  <c r="AD217" i="20"/>
  <c r="V220" i="20"/>
  <c r="Z220" i="20"/>
  <c r="AD220" i="20"/>
  <c r="K213" i="20"/>
  <c r="L213" i="20" s="1"/>
  <c r="X213" i="20"/>
  <c r="AB213" i="20"/>
  <c r="K214" i="20"/>
  <c r="L214" i="20" s="1"/>
  <c r="X214" i="20"/>
  <c r="AB214" i="20"/>
  <c r="K215" i="20"/>
  <c r="L215" i="20" s="1"/>
  <c r="X215" i="20"/>
  <c r="AB215" i="20"/>
  <c r="K216" i="20"/>
  <c r="L216" i="20" s="1"/>
  <c r="X216" i="20"/>
  <c r="AB216" i="20"/>
  <c r="K217" i="20"/>
  <c r="L217" i="20" s="1"/>
  <c r="X217" i="20"/>
  <c r="AB217" i="20"/>
  <c r="K218" i="20"/>
  <c r="L218" i="20" s="1"/>
  <c r="X218" i="20"/>
  <c r="AB218" i="20"/>
  <c r="K219" i="20"/>
  <c r="L219" i="20" s="1"/>
  <c r="X219" i="20"/>
  <c r="AB219" i="20"/>
  <c r="K220" i="20"/>
  <c r="L220" i="20" s="1"/>
  <c r="X220" i="20"/>
  <c r="AB220" i="20"/>
  <c r="K221" i="20"/>
  <c r="L221" i="20" s="1"/>
  <c r="X221" i="20"/>
  <c r="AB221" i="20"/>
  <c r="AF159" i="20"/>
  <c r="F160" i="20"/>
  <c r="U150" i="20"/>
  <c r="U152" i="20"/>
  <c r="U154" i="20"/>
  <c r="U157" i="20"/>
  <c r="Y150" i="20"/>
  <c r="Y151" i="20"/>
  <c r="Y152" i="20"/>
  <c r="Y153" i="20"/>
  <c r="Y154" i="20"/>
  <c r="Y155" i="20"/>
  <c r="Y156" i="20"/>
  <c r="Y157" i="20"/>
  <c r="Y158" i="20"/>
  <c r="U151" i="20"/>
  <c r="U153" i="20"/>
  <c r="U155" i="20"/>
  <c r="U156" i="20"/>
  <c r="U158" i="20"/>
  <c r="AC150" i="20"/>
  <c r="AC151" i="20"/>
  <c r="AC152" i="20"/>
  <c r="AC153" i="20"/>
  <c r="AC154" i="20"/>
  <c r="AC155" i="20"/>
  <c r="AC156" i="20"/>
  <c r="AC157" i="20"/>
  <c r="AC158" i="20"/>
  <c r="V150" i="20"/>
  <c r="Z150" i="20"/>
  <c r="AD150" i="20"/>
  <c r="V151" i="20"/>
  <c r="Z151" i="20"/>
  <c r="AD151" i="20"/>
  <c r="V152" i="20"/>
  <c r="Z152" i="20"/>
  <c r="AD152" i="20"/>
  <c r="V153" i="20"/>
  <c r="Z153" i="20"/>
  <c r="AD153" i="20"/>
  <c r="V154" i="20"/>
  <c r="Z154" i="20"/>
  <c r="AD154" i="20"/>
  <c r="V155" i="20"/>
  <c r="Z155" i="20"/>
  <c r="AD155" i="20"/>
  <c r="V156" i="20"/>
  <c r="Z156" i="20"/>
  <c r="AD156" i="20"/>
  <c r="V157" i="20"/>
  <c r="Z157" i="20"/>
  <c r="AD157" i="20"/>
  <c r="V158" i="20"/>
  <c r="Z158" i="20"/>
  <c r="AD158" i="20"/>
  <c r="J150" i="20"/>
  <c r="M150" i="20" s="1"/>
  <c r="W150" i="20"/>
  <c r="AA150" i="20"/>
  <c r="AE150" i="20"/>
  <c r="J151" i="20"/>
  <c r="M151" i="20" s="1"/>
  <c r="W151" i="20"/>
  <c r="AA151" i="20"/>
  <c r="AE151" i="20"/>
  <c r="J152" i="20"/>
  <c r="M152" i="20" s="1"/>
  <c r="W152" i="20"/>
  <c r="AA152" i="20"/>
  <c r="AE152" i="20"/>
  <c r="J153" i="20"/>
  <c r="M153" i="20" s="1"/>
  <c r="W153" i="20"/>
  <c r="AA153" i="20"/>
  <c r="AE153" i="20"/>
  <c r="J154" i="20"/>
  <c r="M154" i="20" s="1"/>
  <c r="W154" i="20"/>
  <c r="AA154" i="20"/>
  <c r="AE154" i="20"/>
  <c r="J155" i="20"/>
  <c r="M155" i="20" s="1"/>
  <c r="W155" i="20"/>
  <c r="AA155" i="20"/>
  <c r="AE155" i="20"/>
  <c r="J156" i="20"/>
  <c r="M156" i="20" s="1"/>
  <c r="W156" i="20"/>
  <c r="AA156" i="20"/>
  <c r="AE156" i="20"/>
  <c r="J157" i="20"/>
  <c r="M157" i="20" s="1"/>
  <c r="W157" i="20"/>
  <c r="AA157" i="20"/>
  <c r="AE157" i="20"/>
  <c r="J158" i="20"/>
  <c r="M158" i="20" s="1"/>
  <c r="W158" i="20"/>
  <c r="AA158" i="20"/>
  <c r="AE158" i="20"/>
  <c r="I159" i="20"/>
  <c r="K150" i="20"/>
  <c r="L150" i="20" s="1"/>
  <c r="X150" i="20"/>
  <c r="AB150" i="20"/>
  <c r="K151" i="20"/>
  <c r="L151" i="20" s="1"/>
  <c r="X151" i="20"/>
  <c r="AB151" i="20"/>
  <c r="K152" i="20"/>
  <c r="L152" i="20" s="1"/>
  <c r="X152" i="20"/>
  <c r="AB152" i="20"/>
  <c r="K153" i="20"/>
  <c r="L153" i="20" s="1"/>
  <c r="X153" i="20"/>
  <c r="AB153" i="20"/>
  <c r="K154" i="20"/>
  <c r="L154" i="20" s="1"/>
  <c r="X154" i="20"/>
  <c r="AB154" i="20"/>
  <c r="K155" i="20"/>
  <c r="L155" i="20" s="1"/>
  <c r="X155" i="20"/>
  <c r="AB155" i="20"/>
  <c r="K156" i="20"/>
  <c r="L156" i="20" s="1"/>
  <c r="X156" i="20"/>
  <c r="AB156" i="20"/>
  <c r="K157" i="20"/>
  <c r="L157" i="20" s="1"/>
  <c r="X157" i="20"/>
  <c r="AB157" i="20"/>
  <c r="K158" i="20"/>
  <c r="L158" i="20" s="1"/>
  <c r="X158" i="20"/>
  <c r="AB158" i="20"/>
  <c r="F209" i="20"/>
  <c r="F210" i="20" s="1"/>
  <c r="I208" i="20"/>
  <c r="K208" i="20" s="1"/>
  <c r="L208" i="20" s="1"/>
  <c r="I207" i="20"/>
  <c r="K207" i="20" s="1"/>
  <c r="L207" i="20" s="1"/>
  <c r="I206" i="20"/>
  <c r="K206" i="20" s="1"/>
  <c r="L206" i="20" s="1"/>
  <c r="I205" i="20"/>
  <c r="K205" i="20" s="1"/>
  <c r="L205" i="20" s="1"/>
  <c r="I204" i="20"/>
  <c r="K204" i="20" s="1"/>
  <c r="L204" i="20" s="1"/>
  <c r="I203" i="20"/>
  <c r="AB203" i="20" s="1"/>
  <c r="I202" i="20"/>
  <c r="U202" i="20" s="1"/>
  <c r="I201" i="20"/>
  <c r="V201" i="20" s="1"/>
  <c r="I200" i="20"/>
  <c r="AA200" i="20" s="1"/>
  <c r="I196" i="20"/>
  <c r="X196" i="20" s="1"/>
  <c r="I195" i="20"/>
  <c r="I194" i="20"/>
  <c r="V194" i="20" s="1"/>
  <c r="I193" i="20"/>
  <c r="AE193" i="20" s="1"/>
  <c r="I192" i="20"/>
  <c r="W192" i="20" s="1"/>
  <c r="I191" i="20"/>
  <c r="U191" i="20" s="1"/>
  <c r="I190" i="20"/>
  <c r="Z190" i="20" s="1"/>
  <c r="I189" i="20"/>
  <c r="I188" i="20"/>
  <c r="I184" i="20"/>
  <c r="I183" i="20"/>
  <c r="Z183" i="20" s="1"/>
  <c r="I182" i="20"/>
  <c r="AA182" i="20" s="1"/>
  <c r="I181" i="20"/>
  <c r="W181" i="20" s="1"/>
  <c r="I180" i="20"/>
  <c r="W180" i="20" s="1"/>
  <c r="I179" i="20"/>
  <c r="V179" i="20" s="1"/>
  <c r="I178" i="20"/>
  <c r="W178" i="20" s="1"/>
  <c r="I177" i="20"/>
  <c r="AF177" i="20" s="1"/>
  <c r="I176" i="20"/>
  <c r="I171" i="20"/>
  <c r="Z171" i="20" s="1"/>
  <c r="I170" i="20"/>
  <c r="I169" i="20"/>
  <c r="X169" i="20" s="1"/>
  <c r="I168" i="20"/>
  <c r="U168" i="20" s="1"/>
  <c r="I167" i="20"/>
  <c r="W167" i="20" s="1"/>
  <c r="I166" i="20"/>
  <c r="I165" i="20"/>
  <c r="X165" i="20" s="1"/>
  <c r="I164" i="20"/>
  <c r="U164" i="20" s="1"/>
  <c r="I163" i="20"/>
  <c r="I147" i="20"/>
  <c r="I146" i="20"/>
  <c r="V146" i="20" s="1"/>
  <c r="I145" i="20"/>
  <c r="U145" i="20" s="1"/>
  <c r="I144" i="20"/>
  <c r="V144" i="20" s="1"/>
  <c r="I143" i="20"/>
  <c r="AE143" i="20" s="1"/>
  <c r="I142" i="20"/>
  <c r="V142" i="20" s="1"/>
  <c r="I141" i="20"/>
  <c r="U141" i="20" s="1"/>
  <c r="I140" i="20"/>
  <c r="I139" i="20"/>
  <c r="I135" i="20"/>
  <c r="AB135" i="20" s="1"/>
  <c r="I134" i="20"/>
  <c r="U134" i="20" s="1"/>
  <c r="I133" i="20"/>
  <c r="AD133" i="20" s="1"/>
  <c r="I132" i="20"/>
  <c r="I131" i="20"/>
  <c r="V131" i="20" s="1"/>
  <c r="I130" i="20"/>
  <c r="W130" i="20" s="1"/>
  <c r="I129" i="20"/>
  <c r="V129" i="20" s="1"/>
  <c r="I128" i="20"/>
  <c r="I127" i="20"/>
  <c r="I123" i="20"/>
  <c r="AC123" i="20" s="1"/>
  <c r="I122" i="20"/>
  <c r="V122" i="20" s="1"/>
  <c r="I121" i="20"/>
  <c r="I120" i="20"/>
  <c r="V120" i="20" s="1"/>
  <c r="I119" i="20"/>
  <c r="W119" i="20" s="1"/>
  <c r="I118" i="20"/>
  <c r="Z118" i="20" s="1"/>
  <c r="I117" i="20"/>
  <c r="I116" i="20"/>
  <c r="V116" i="20" s="1"/>
  <c r="I115" i="20"/>
  <c r="I110" i="20"/>
  <c r="W110" i="20" s="1"/>
  <c r="I109" i="20"/>
  <c r="I108" i="20"/>
  <c r="V108" i="20" s="1"/>
  <c r="I107" i="20"/>
  <c r="U107" i="20" s="1"/>
  <c r="I106" i="20"/>
  <c r="W106" i="20" s="1"/>
  <c r="I105" i="20"/>
  <c r="W105" i="20" s="1"/>
  <c r="I104" i="20"/>
  <c r="V104" i="20" s="1"/>
  <c r="I103" i="20"/>
  <c r="U103" i="20" s="1"/>
  <c r="I102" i="20"/>
  <c r="I98" i="20"/>
  <c r="W98" i="20" s="1"/>
  <c r="I97" i="20"/>
  <c r="V97" i="20" s="1"/>
  <c r="I96" i="20"/>
  <c r="U96" i="20" s="1"/>
  <c r="I95" i="20"/>
  <c r="I94" i="20"/>
  <c r="I93" i="20"/>
  <c r="W93" i="20" s="1"/>
  <c r="I92" i="20"/>
  <c r="I91" i="20"/>
  <c r="AE91" i="20" s="1"/>
  <c r="I90" i="20"/>
  <c r="I86" i="20"/>
  <c r="W86" i="20" s="1"/>
  <c r="I85" i="20"/>
  <c r="I84" i="20"/>
  <c r="V84" i="20" s="1"/>
  <c r="I83" i="20"/>
  <c r="U83" i="20" s="1"/>
  <c r="I82" i="20"/>
  <c r="W82" i="20" s="1"/>
  <c r="I81" i="20"/>
  <c r="AD81" i="20" s="1"/>
  <c r="I80" i="20"/>
  <c r="V80" i="20" s="1"/>
  <c r="I79" i="20"/>
  <c r="U79" i="20" s="1"/>
  <c r="I78" i="20"/>
  <c r="AG237" i="20"/>
  <c r="T236" i="20"/>
  <c r="AG235" i="20"/>
  <c r="Q235" i="20"/>
  <c r="R235" i="20" s="1"/>
  <c r="AF234" i="20"/>
  <c r="AE234" i="20"/>
  <c r="AD234" i="20"/>
  <c r="AC234" i="20"/>
  <c r="AB234" i="20"/>
  <c r="AA234" i="20"/>
  <c r="Z234" i="20"/>
  <c r="Y234" i="20"/>
  <c r="X234" i="20"/>
  <c r="W234" i="20"/>
  <c r="V234" i="20"/>
  <c r="U234" i="20"/>
  <c r="I234" i="20"/>
  <c r="J234" i="20" s="1"/>
  <c r="N234" i="20" s="1"/>
  <c r="Q234" i="20" s="1"/>
  <c r="R234" i="20" s="1"/>
  <c r="AF233" i="20"/>
  <c r="AE233" i="20"/>
  <c r="AD233" i="20"/>
  <c r="AC233" i="20"/>
  <c r="AB233" i="20"/>
  <c r="AA233" i="20"/>
  <c r="Z233" i="20"/>
  <c r="Y233" i="20"/>
  <c r="X233" i="20"/>
  <c r="W233" i="20"/>
  <c r="V233" i="20"/>
  <c r="U233" i="20"/>
  <c r="I233" i="20"/>
  <c r="L233" i="20" s="1"/>
  <c r="AF232" i="20"/>
  <c r="AE232" i="20"/>
  <c r="AD232" i="20"/>
  <c r="AC232" i="20"/>
  <c r="AB232" i="20"/>
  <c r="AA232" i="20"/>
  <c r="Z232" i="20"/>
  <c r="Y232" i="20"/>
  <c r="X232" i="20"/>
  <c r="W232" i="20"/>
  <c r="V232" i="20"/>
  <c r="U232" i="20"/>
  <c r="I232" i="20"/>
  <c r="AF231" i="20"/>
  <c r="AE231" i="20"/>
  <c r="AD231" i="20"/>
  <c r="AC231" i="20"/>
  <c r="AB231" i="20"/>
  <c r="AA231" i="20"/>
  <c r="Z231" i="20"/>
  <c r="Y231" i="20"/>
  <c r="X231" i="20"/>
  <c r="W231" i="20"/>
  <c r="V231" i="20"/>
  <c r="U231" i="20"/>
  <c r="I231" i="20"/>
  <c r="L231" i="20" s="1"/>
  <c r="AF230" i="20"/>
  <c r="AE230" i="20"/>
  <c r="AD230" i="20"/>
  <c r="AC230" i="20"/>
  <c r="AB230" i="20"/>
  <c r="AA230" i="20"/>
  <c r="Z230" i="20"/>
  <c r="Y230" i="20"/>
  <c r="X230" i="20"/>
  <c r="W230" i="20"/>
  <c r="V230" i="20"/>
  <c r="U230" i="20"/>
  <c r="I230" i="20"/>
  <c r="J230" i="20" s="1"/>
  <c r="N230" i="20" s="1"/>
  <c r="Q230" i="20" s="1"/>
  <c r="R230" i="20" s="1"/>
  <c r="I229" i="20"/>
  <c r="I228" i="20"/>
  <c r="O227" i="20"/>
  <c r="I74" i="20"/>
  <c r="U74" i="20" s="1"/>
  <c r="I73" i="20"/>
  <c r="W73" i="20" s="1"/>
  <c r="I72" i="20"/>
  <c r="I71" i="20"/>
  <c r="U71" i="20" s="1"/>
  <c r="I70" i="20"/>
  <c r="U70" i="20" s="1"/>
  <c r="I69" i="20"/>
  <c r="W69" i="20" s="1"/>
  <c r="I68" i="20"/>
  <c r="W68" i="20" s="1"/>
  <c r="I67" i="20"/>
  <c r="U67" i="20" s="1"/>
  <c r="I66" i="20"/>
  <c r="I62" i="20"/>
  <c r="I61" i="20"/>
  <c r="I60" i="20"/>
  <c r="C3" i="65" s="1"/>
  <c r="C5" i="65" s="1"/>
  <c r="I59" i="20"/>
  <c r="I58" i="20"/>
  <c r="I57" i="20"/>
  <c r="I56" i="20"/>
  <c r="AG55" i="20"/>
  <c r="T54" i="20"/>
  <c r="O54" i="20"/>
  <c r="I53" i="20"/>
  <c r="I52" i="20"/>
  <c r="I51" i="20"/>
  <c r="I50" i="20"/>
  <c r="I49" i="20"/>
  <c r="I48" i="20"/>
  <c r="I47" i="20"/>
  <c r="I46" i="20"/>
  <c r="C3" i="53" s="1"/>
  <c r="C5" i="53" s="1"/>
  <c r="I45" i="20"/>
  <c r="I44" i="20"/>
  <c r="I43" i="20"/>
  <c r="I42" i="20"/>
  <c r="I41" i="20"/>
  <c r="I40" i="20"/>
  <c r="I39" i="20"/>
  <c r="AG38" i="20"/>
  <c r="AF37" i="20"/>
  <c r="AC37" i="20"/>
  <c r="Z37" i="20"/>
  <c r="W37" i="20"/>
  <c r="T37" i="20"/>
  <c r="I36" i="20"/>
  <c r="I35" i="20"/>
  <c r="AG34" i="20"/>
  <c r="I33" i="20"/>
  <c r="K33" i="20" s="1"/>
  <c r="L33" i="20" s="1"/>
  <c r="I32" i="20"/>
  <c r="C3" i="43" s="1"/>
  <c r="C5" i="43" s="1"/>
  <c r="AG31" i="20"/>
  <c r="I30" i="20"/>
  <c r="I29" i="20"/>
  <c r="I28" i="20"/>
  <c r="C3" i="40" s="1"/>
  <c r="C5" i="40" s="1"/>
  <c r="I27" i="20"/>
  <c r="U27" i="20" s="1"/>
  <c r="AG27" i="20" s="1"/>
  <c r="I26" i="20"/>
  <c r="I25" i="20"/>
  <c r="I24" i="20"/>
  <c r="I23" i="20"/>
  <c r="J23" i="20" s="1"/>
  <c r="M23" i="20" s="1"/>
  <c r="R23" i="20" s="1"/>
  <c r="I22" i="20"/>
  <c r="I21" i="20"/>
  <c r="I20" i="20"/>
  <c r="I19" i="20"/>
  <c r="I18" i="20"/>
  <c r="AG17" i="20"/>
  <c r="I16" i="20"/>
  <c r="I15" i="20"/>
  <c r="AG14" i="20"/>
  <c r="I13" i="20"/>
  <c r="I12" i="20"/>
  <c r="U12" i="20" s="1"/>
  <c r="I11" i="20"/>
  <c r="I10" i="20"/>
  <c r="U15" i="20" l="1"/>
  <c r="AG15" i="20" s="1"/>
  <c r="C3" i="28"/>
  <c r="C5" i="28" s="1"/>
  <c r="K228" i="20"/>
  <c r="I236" i="20"/>
  <c r="I239" i="20" s="1"/>
  <c r="C3" i="69"/>
  <c r="C5" i="69" s="1"/>
  <c r="U16" i="20"/>
  <c r="AG16" i="20" s="1"/>
  <c r="C3" i="29"/>
  <c r="C5" i="29" s="1"/>
  <c r="U35" i="20"/>
  <c r="AG35" i="20" s="1"/>
  <c r="C3" i="44"/>
  <c r="C5" i="44" s="1"/>
  <c r="Z39" i="20"/>
  <c r="C3" i="46"/>
  <c r="C5" i="46" s="1"/>
  <c r="AA229" i="20"/>
  <c r="C3" i="80"/>
  <c r="C5" i="80" s="1"/>
  <c r="U23" i="20"/>
  <c r="AG23" i="20" s="1"/>
  <c r="C3" i="35"/>
  <c r="C5" i="35" s="1"/>
  <c r="K13" i="20"/>
  <c r="L13" i="20" s="1"/>
  <c r="C3" i="27"/>
  <c r="C5" i="27" s="1"/>
  <c r="K21" i="20"/>
  <c r="L21" i="20" s="1"/>
  <c r="C3" i="33"/>
  <c r="C5" i="33" s="1"/>
  <c r="AD12" i="20"/>
  <c r="AD37" i="20" s="1"/>
  <c r="C3" i="26"/>
  <c r="C5" i="26" s="1"/>
  <c r="J30" i="20"/>
  <c r="M30" i="20" s="1"/>
  <c r="N30" i="20" s="1"/>
  <c r="C3" i="42"/>
  <c r="C5" i="42" s="1"/>
  <c r="K10" i="20"/>
  <c r="L10" i="20" s="1"/>
  <c r="C3" i="23"/>
  <c r="C5" i="23" s="1"/>
  <c r="U11" i="20"/>
  <c r="AG11" i="20" s="1"/>
  <c r="C3" i="25"/>
  <c r="C5" i="25" s="1"/>
  <c r="I37" i="20"/>
  <c r="K29" i="20"/>
  <c r="L29" i="20" s="1"/>
  <c r="C3" i="41"/>
  <c r="C5" i="41" s="1"/>
  <c r="I63" i="20"/>
  <c r="I87" i="20"/>
  <c r="AF62" i="20"/>
  <c r="C3" i="67"/>
  <c r="C5" i="67" s="1"/>
  <c r="I227" i="20"/>
  <c r="AG214" i="20"/>
  <c r="I75" i="20"/>
  <c r="C6" i="68" s="1"/>
  <c r="U222" i="20"/>
  <c r="Y222" i="20"/>
  <c r="J24" i="20"/>
  <c r="M24" i="20" s="1"/>
  <c r="R24" i="20" s="1"/>
  <c r="C3" i="36"/>
  <c r="C5" i="36" s="1"/>
  <c r="Y36" i="20"/>
  <c r="Y37" i="20" s="1"/>
  <c r="C5" i="49"/>
  <c r="C3" i="45"/>
  <c r="C5" i="45" s="1"/>
  <c r="V40" i="20"/>
  <c r="I54" i="20"/>
  <c r="Z44" i="20"/>
  <c r="C3" i="51"/>
  <c r="C5" i="51" s="1"/>
  <c r="Z48" i="20"/>
  <c r="C3" i="55"/>
  <c r="C5" i="55" s="1"/>
  <c r="X52" i="20"/>
  <c r="C3" i="59"/>
  <c r="C5" i="59" s="1"/>
  <c r="F1" i="59"/>
  <c r="AC59" i="20"/>
  <c r="C3" i="64"/>
  <c r="C5" i="64" s="1"/>
  <c r="U20" i="20"/>
  <c r="AG20" i="20" s="1"/>
  <c r="C3" i="32"/>
  <c r="C5" i="32" s="1"/>
  <c r="Z43" i="20"/>
  <c r="C3" i="50"/>
  <c r="C5" i="50" s="1"/>
  <c r="U51" i="20"/>
  <c r="C3" i="58"/>
  <c r="C5" i="58" s="1"/>
  <c r="AC58" i="20"/>
  <c r="C3" i="63"/>
  <c r="C5" i="63" s="1"/>
  <c r="U18" i="20"/>
  <c r="AG18" i="20" s="1"/>
  <c r="C3" i="31"/>
  <c r="C5" i="31" s="1"/>
  <c r="J22" i="20"/>
  <c r="M22" i="20" s="1"/>
  <c r="N22" i="20" s="1"/>
  <c r="C3" i="34"/>
  <c r="C5" i="34" s="1"/>
  <c r="U25" i="20"/>
  <c r="AG25" i="20" s="1"/>
  <c r="C3" i="39"/>
  <c r="C5" i="39" s="1"/>
  <c r="C3" i="37"/>
  <c r="C5" i="37" s="1"/>
  <c r="Z41" i="20"/>
  <c r="C3" i="47"/>
  <c r="C5" i="47" s="1"/>
  <c r="Z45" i="20"/>
  <c r="C3" i="52"/>
  <c r="C5" i="52" s="1"/>
  <c r="Y49" i="20"/>
  <c r="C3" i="56"/>
  <c r="C5" i="56" s="1"/>
  <c r="Z53" i="20"/>
  <c r="C3" i="60"/>
  <c r="C5" i="60" s="1"/>
  <c r="Y56" i="20"/>
  <c r="C3" i="61"/>
  <c r="C5" i="61" s="1"/>
  <c r="Z47" i="20"/>
  <c r="C3" i="54"/>
  <c r="C5" i="54" s="1"/>
  <c r="U19" i="20"/>
  <c r="AG19" i="20" s="1"/>
  <c r="C3" i="30"/>
  <c r="C5" i="30" s="1"/>
  <c r="J26" i="20"/>
  <c r="M26" i="20" s="1"/>
  <c r="N26" i="20" s="1"/>
  <c r="C3" i="38"/>
  <c r="C5" i="38" s="1"/>
  <c r="AD42" i="20"/>
  <c r="C3" i="48"/>
  <c r="C5" i="48" s="1"/>
  <c r="AC50" i="20"/>
  <c r="C3" i="57"/>
  <c r="C5" i="57" s="1"/>
  <c r="AE57" i="20"/>
  <c r="C3" i="62"/>
  <c r="C5" i="62" s="1"/>
  <c r="AF61" i="20"/>
  <c r="C3" i="66"/>
  <c r="C5" i="66" s="1"/>
  <c r="AC222" i="20"/>
  <c r="AG220" i="20"/>
  <c r="AG216" i="20"/>
  <c r="AG221" i="20"/>
  <c r="AG218" i="20"/>
  <c r="AG219" i="20"/>
  <c r="AG217" i="20"/>
  <c r="AG215" i="20"/>
  <c r="R220" i="20"/>
  <c r="N220" i="20"/>
  <c r="R216" i="20"/>
  <c r="N216" i="20"/>
  <c r="R213" i="20"/>
  <c r="N213" i="20"/>
  <c r="AE222" i="20"/>
  <c r="AD222" i="20"/>
  <c r="R221" i="20"/>
  <c r="N221" i="20"/>
  <c r="R218" i="20"/>
  <c r="N218" i="20"/>
  <c r="R215" i="20"/>
  <c r="N215" i="20"/>
  <c r="AB222" i="20"/>
  <c r="AA222" i="20"/>
  <c r="Z222" i="20"/>
  <c r="R219" i="20"/>
  <c r="N219" i="20"/>
  <c r="R217" i="20"/>
  <c r="N217" i="20"/>
  <c r="R214" i="20"/>
  <c r="N214" i="20"/>
  <c r="X222" i="20"/>
  <c r="W222" i="20"/>
  <c r="V222" i="20"/>
  <c r="AG213" i="20"/>
  <c r="AF208" i="20"/>
  <c r="AB204" i="20"/>
  <c r="X208" i="20"/>
  <c r="AE200" i="20"/>
  <c r="AC207" i="20"/>
  <c r="I185" i="20"/>
  <c r="W196" i="20"/>
  <c r="AF204" i="20"/>
  <c r="AC202" i="20"/>
  <c r="AG158" i="20"/>
  <c r="Y207" i="20"/>
  <c r="AG155" i="20"/>
  <c r="AG152" i="20"/>
  <c r="AG151" i="20"/>
  <c r="AC159" i="20"/>
  <c r="W207" i="20"/>
  <c r="AB208" i="20"/>
  <c r="AD206" i="20"/>
  <c r="X204" i="20"/>
  <c r="AG154" i="20"/>
  <c r="I136" i="20"/>
  <c r="I197" i="20"/>
  <c r="U206" i="20"/>
  <c r="AG156" i="20"/>
  <c r="U29" i="20"/>
  <c r="AG29" i="20" s="1"/>
  <c r="I172" i="20"/>
  <c r="I173" i="20" s="1"/>
  <c r="V173" i="20" s="1"/>
  <c r="W203" i="20"/>
  <c r="Z206" i="20"/>
  <c r="AC203" i="20"/>
  <c r="AG157" i="20"/>
  <c r="AG153" i="20"/>
  <c r="Y159" i="20"/>
  <c r="U159" i="20"/>
  <c r="AB159" i="20"/>
  <c r="R157" i="20"/>
  <c r="N157" i="20"/>
  <c r="R153" i="20"/>
  <c r="N153" i="20"/>
  <c r="R152" i="20"/>
  <c r="N152" i="20"/>
  <c r="X159" i="20"/>
  <c r="AE159" i="20"/>
  <c r="AD159" i="20"/>
  <c r="R158" i="20"/>
  <c r="N158" i="20"/>
  <c r="R155" i="20"/>
  <c r="N155" i="20"/>
  <c r="R151" i="20"/>
  <c r="N151" i="20"/>
  <c r="AA159" i="20"/>
  <c r="Z159" i="20"/>
  <c r="R156" i="20"/>
  <c r="N156" i="20"/>
  <c r="R154" i="20"/>
  <c r="N154" i="20"/>
  <c r="R150" i="20"/>
  <c r="N150" i="20"/>
  <c r="AG150" i="20"/>
  <c r="W159" i="20"/>
  <c r="V159" i="20"/>
  <c r="W78" i="20"/>
  <c r="U66" i="20"/>
  <c r="I99" i="20"/>
  <c r="I148" i="20"/>
  <c r="V102" i="20"/>
  <c r="I111" i="20"/>
  <c r="I112" i="20" s="1"/>
  <c r="U115" i="20"/>
  <c r="I124" i="20"/>
  <c r="AF188" i="20"/>
  <c r="W188" i="20"/>
  <c r="AB192" i="20"/>
  <c r="W177" i="20"/>
  <c r="AC176" i="20"/>
  <c r="U180" i="20"/>
  <c r="W139" i="20"/>
  <c r="W163" i="20"/>
  <c r="W104" i="20"/>
  <c r="W165" i="20"/>
  <c r="U119" i="20"/>
  <c r="W135" i="20"/>
  <c r="AC180" i="20"/>
  <c r="U69" i="20"/>
  <c r="W118" i="20"/>
  <c r="W67" i="20"/>
  <c r="AD167" i="20"/>
  <c r="U123" i="20"/>
  <c r="U73" i="20"/>
  <c r="W194" i="20"/>
  <c r="W183" i="20"/>
  <c r="W171" i="20"/>
  <c r="W133" i="20"/>
  <c r="W97" i="20"/>
  <c r="W84" i="20"/>
  <c r="AD190" i="20"/>
  <c r="X177" i="20"/>
  <c r="AF165" i="20"/>
  <c r="U84" i="20"/>
  <c r="U130" i="20"/>
  <c r="W169" i="20"/>
  <c r="W146" i="20"/>
  <c r="W129" i="20"/>
  <c r="W108" i="20"/>
  <c r="W71" i="20"/>
  <c r="Y130" i="20"/>
  <c r="U176" i="20"/>
  <c r="T56" i="20"/>
  <c r="W190" i="20"/>
  <c r="W179" i="20"/>
  <c r="W142" i="20"/>
  <c r="W122" i="20"/>
  <c r="W91" i="20"/>
  <c r="W80" i="20"/>
  <c r="Z194" i="20"/>
  <c r="AB169" i="20"/>
  <c r="AF98" i="20"/>
  <c r="Y72" i="20"/>
  <c r="AC72" i="20"/>
  <c r="Z72" i="20"/>
  <c r="AD72" i="20"/>
  <c r="AA72" i="20"/>
  <c r="AE72" i="20"/>
  <c r="X72" i="20"/>
  <c r="AB72" i="20"/>
  <c r="AF72" i="20"/>
  <c r="K85" i="20"/>
  <c r="L85" i="20" s="1"/>
  <c r="AA85" i="20"/>
  <c r="AE85" i="20"/>
  <c r="X85" i="20"/>
  <c r="AB85" i="20"/>
  <c r="AF85" i="20"/>
  <c r="Y85" i="20"/>
  <c r="AC85" i="20"/>
  <c r="AD85" i="20"/>
  <c r="Z85" i="20"/>
  <c r="K95" i="20"/>
  <c r="L95" i="20" s="1"/>
  <c r="X95" i="20"/>
  <c r="AB95" i="20"/>
  <c r="AF95" i="20"/>
  <c r="Y95" i="20"/>
  <c r="AC95" i="20"/>
  <c r="Z95" i="20"/>
  <c r="AD95" i="20"/>
  <c r="AE95" i="20"/>
  <c r="AA95" i="20"/>
  <c r="K109" i="20"/>
  <c r="L109" i="20" s="1"/>
  <c r="Y109" i="20"/>
  <c r="AC109" i="20"/>
  <c r="Z109" i="20"/>
  <c r="AD109" i="20"/>
  <c r="AA109" i="20"/>
  <c r="AE109" i="20"/>
  <c r="AB109" i="20"/>
  <c r="AF109" i="20"/>
  <c r="K127" i="20"/>
  <c r="L127" i="20" s="1"/>
  <c r="Y127" i="20"/>
  <c r="AC127" i="20"/>
  <c r="Z127" i="20"/>
  <c r="AD127" i="20"/>
  <c r="AA127" i="20"/>
  <c r="AE127" i="20"/>
  <c r="X127" i="20"/>
  <c r="AB127" i="20"/>
  <c r="AF127" i="20"/>
  <c r="K140" i="20"/>
  <c r="L140" i="20" s="1"/>
  <c r="AA140" i="20"/>
  <c r="AE140" i="20"/>
  <c r="X140" i="20"/>
  <c r="AB140" i="20"/>
  <c r="AF140" i="20"/>
  <c r="Y140" i="20"/>
  <c r="AC140" i="20"/>
  <c r="AD140" i="20"/>
  <c r="K166" i="20"/>
  <c r="L166" i="20" s="1"/>
  <c r="X166" i="20"/>
  <c r="AB166" i="20"/>
  <c r="AF166" i="20"/>
  <c r="Y166" i="20"/>
  <c r="AC166" i="20"/>
  <c r="Z166" i="20"/>
  <c r="AD166" i="20"/>
  <c r="J170" i="20"/>
  <c r="M170" i="20" s="1"/>
  <c r="R170" i="20" s="1"/>
  <c r="X170" i="20"/>
  <c r="AB170" i="20"/>
  <c r="AF170" i="20"/>
  <c r="Y170" i="20"/>
  <c r="AC170" i="20"/>
  <c r="Z170" i="20"/>
  <c r="AD170" i="20"/>
  <c r="K184" i="20"/>
  <c r="L184" i="20" s="1"/>
  <c r="Z184" i="20"/>
  <c r="AD184" i="20"/>
  <c r="AA184" i="20"/>
  <c r="AE184" i="20"/>
  <c r="X184" i="20"/>
  <c r="AB184" i="20"/>
  <c r="AF184" i="20"/>
  <c r="J195" i="20"/>
  <c r="M195" i="20" s="1"/>
  <c r="R195" i="20" s="1"/>
  <c r="Z195" i="20"/>
  <c r="AD195" i="20"/>
  <c r="AA195" i="20"/>
  <c r="AE195" i="20"/>
  <c r="X195" i="20"/>
  <c r="AB195" i="20"/>
  <c r="AF195" i="20"/>
  <c r="W201" i="20"/>
  <c r="W144" i="20"/>
  <c r="W120" i="20"/>
  <c r="W116" i="20"/>
  <c r="W95" i="20"/>
  <c r="Y184" i="20"/>
  <c r="Z140" i="20"/>
  <c r="X69" i="20"/>
  <c r="AB69" i="20"/>
  <c r="AF69" i="20"/>
  <c r="Y69" i="20"/>
  <c r="AC69" i="20"/>
  <c r="Z69" i="20"/>
  <c r="AD69" i="20"/>
  <c r="AA69" i="20"/>
  <c r="AE69" i="20"/>
  <c r="X73" i="20"/>
  <c r="AB73" i="20"/>
  <c r="AF73" i="20"/>
  <c r="Y73" i="20"/>
  <c r="AC73" i="20"/>
  <c r="Z73" i="20"/>
  <c r="AD73" i="20"/>
  <c r="AE73" i="20"/>
  <c r="AA73" i="20"/>
  <c r="K78" i="20"/>
  <c r="L78" i="20" s="1"/>
  <c r="Z78" i="20"/>
  <c r="AD78" i="20"/>
  <c r="AA78" i="20"/>
  <c r="AE78" i="20"/>
  <c r="X78" i="20"/>
  <c r="AB78" i="20"/>
  <c r="AF78" i="20"/>
  <c r="AC78" i="20"/>
  <c r="Y78" i="20"/>
  <c r="K82" i="20"/>
  <c r="L82" i="20" s="1"/>
  <c r="Z82" i="20"/>
  <c r="AD82" i="20"/>
  <c r="AA82" i="20"/>
  <c r="AE82" i="20"/>
  <c r="X82" i="20"/>
  <c r="AB82" i="20"/>
  <c r="AF82" i="20"/>
  <c r="Y82" i="20"/>
  <c r="AC82" i="20"/>
  <c r="K86" i="20"/>
  <c r="L86" i="20" s="1"/>
  <c r="Z86" i="20"/>
  <c r="AD86" i="20"/>
  <c r="AA86" i="20"/>
  <c r="AE86" i="20"/>
  <c r="X86" i="20"/>
  <c r="AB86" i="20"/>
  <c r="AF86" i="20"/>
  <c r="Y86" i="20"/>
  <c r="AC86" i="20"/>
  <c r="K93" i="20"/>
  <c r="L93" i="20" s="1"/>
  <c r="Z93" i="20"/>
  <c r="AD93" i="20"/>
  <c r="AA93" i="20"/>
  <c r="AE93" i="20"/>
  <c r="X93" i="20"/>
  <c r="AB93" i="20"/>
  <c r="AF93" i="20"/>
  <c r="Y93" i="20"/>
  <c r="AC93" i="20"/>
  <c r="K96" i="20"/>
  <c r="L96" i="20" s="1"/>
  <c r="AA96" i="20"/>
  <c r="AE96" i="20"/>
  <c r="X96" i="20"/>
  <c r="AB96" i="20"/>
  <c r="AF96" i="20"/>
  <c r="Y96" i="20"/>
  <c r="AC96" i="20"/>
  <c r="Z96" i="20"/>
  <c r="AD96" i="20"/>
  <c r="K103" i="20"/>
  <c r="L103" i="20" s="1"/>
  <c r="AA103" i="20"/>
  <c r="AE103" i="20"/>
  <c r="X103" i="20"/>
  <c r="AB103" i="20"/>
  <c r="AF103" i="20"/>
  <c r="Y103" i="20"/>
  <c r="AC103" i="20"/>
  <c r="Z103" i="20"/>
  <c r="AD103" i="20"/>
  <c r="K106" i="20"/>
  <c r="L106" i="20" s="1"/>
  <c r="X106" i="20"/>
  <c r="AB106" i="20"/>
  <c r="AF106" i="20"/>
  <c r="Y106" i="20"/>
  <c r="AC106" i="20"/>
  <c r="Z106" i="20"/>
  <c r="AD106" i="20"/>
  <c r="AA106" i="20"/>
  <c r="AE106" i="20"/>
  <c r="K110" i="20"/>
  <c r="L110" i="20" s="1"/>
  <c r="X110" i="20"/>
  <c r="AB110" i="20"/>
  <c r="AF110" i="20"/>
  <c r="Y110" i="20"/>
  <c r="AC110" i="20"/>
  <c r="Z110" i="20"/>
  <c r="AD110" i="20"/>
  <c r="AA110" i="20"/>
  <c r="AE110" i="20"/>
  <c r="K117" i="20"/>
  <c r="L117" i="20" s="1"/>
  <c r="X117" i="20"/>
  <c r="AB117" i="20"/>
  <c r="AF117" i="20"/>
  <c r="Y117" i="20"/>
  <c r="AC117" i="20"/>
  <c r="Z117" i="20"/>
  <c r="AD117" i="20"/>
  <c r="AA117" i="20"/>
  <c r="AE117" i="20"/>
  <c r="K121" i="20"/>
  <c r="L121" i="20" s="1"/>
  <c r="X121" i="20"/>
  <c r="AB121" i="20"/>
  <c r="AF121" i="20"/>
  <c r="Y121" i="20"/>
  <c r="AC121" i="20"/>
  <c r="Z121" i="20"/>
  <c r="AD121" i="20"/>
  <c r="AA121" i="20"/>
  <c r="K128" i="20"/>
  <c r="L128" i="20" s="1"/>
  <c r="X128" i="20"/>
  <c r="AB128" i="20"/>
  <c r="AF128" i="20"/>
  <c r="Y128" i="20"/>
  <c r="AC128" i="20"/>
  <c r="Z128" i="20"/>
  <c r="AD128" i="20"/>
  <c r="AE128" i="20"/>
  <c r="K141" i="20"/>
  <c r="L141" i="20" s="1"/>
  <c r="Z141" i="20"/>
  <c r="AD141" i="20"/>
  <c r="AA141" i="20"/>
  <c r="AE141" i="20"/>
  <c r="X141" i="20"/>
  <c r="AB141" i="20"/>
  <c r="AF141" i="20"/>
  <c r="Y141" i="20"/>
  <c r="AC141" i="20"/>
  <c r="K145" i="20"/>
  <c r="L145" i="20" s="1"/>
  <c r="Z145" i="20"/>
  <c r="AD145" i="20"/>
  <c r="AA145" i="20"/>
  <c r="AE145" i="20"/>
  <c r="X145" i="20"/>
  <c r="AB145" i="20"/>
  <c r="AF145" i="20"/>
  <c r="Y145" i="20"/>
  <c r="J163" i="20"/>
  <c r="M163" i="20" s="1"/>
  <c r="R163" i="20" s="1"/>
  <c r="AA163" i="20"/>
  <c r="AE163" i="20"/>
  <c r="X163" i="20"/>
  <c r="AB163" i="20"/>
  <c r="AF163" i="20"/>
  <c r="Y163" i="20"/>
  <c r="AC163" i="20"/>
  <c r="Z163" i="20"/>
  <c r="AD163" i="20"/>
  <c r="J167" i="20"/>
  <c r="M167" i="20" s="1"/>
  <c r="R167" i="20" s="1"/>
  <c r="AA167" i="20"/>
  <c r="AE167" i="20"/>
  <c r="X167" i="20"/>
  <c r="AB167" i="20"/>
  <c r="AF167" i="20"/>
  <c r="Y167" i="20"/>
  <c r="AC167" i="20"/>
  <c r="K171" i="20"/>
  <c r="L171" i="20" s="1"/>
  <c r="AA171" i="20"/>
  <c r="AE171" i="20"/>
  <c r="X171" i="20"/>
  <c r="AB171" i="20"/>
  <c r="AF171" i="20"/>
  <c r="Y171" i="20"/>
  <c r="AC171" i="20"/>
  <c r="K181" i="20"/>
  <c r="L181" i="20" s="1"/>
  <c r="Y181" i="20"/>
  <c r="AC181" i="20"/>
  <c r="Z181" i="20"/>
  <c r="AD181" i="20"/>
  <c r="AA181" i="20"/>
  <c r="AE181" i="20"/>
  <c r="J188" i="20"/>
  <c r="M188" i="20" s="1"/>
  <c r="R188" i="20" s="1"/>
  <c r="Y188" i="20"/>
  <c r="AC188" i="20"/>
  <c r="Z188" i="20"/>
  <c r="AD188" i="20"/>
  <c r="AA188" i="20"/>
  <c r="AE188" i="20"/>
  <c r="J192" i="20"/>
  <c r="M192" i="20" s="1"/>
  <c r="N192" i="20" s="1"/>
  <c r="Y192" i="20"/>
  <c r="AC192" i="20"/>
  <c r="Z192" i="20"/>
  <c r="AD192" i="20"/>
  <c r="AA192" i="20"/>
  <c r="AE192" i="20"/>
  <c r="K196" i="20"/>
  <c r="L196" i="20" s="1"/>
  <c r="Y196" i="20"/>
  <c r="AC196" i="20"/>
  <c r="Z196" i="20"/>
  <c r="AD196" i="20"/>
  <c r="AA196" i="20"/>
  <c r="AE196" i="20"/>
  <c r="K202" i="20"/>
  <c r="L202" i="20" s="1"/>
  <c r="Z202" i="20"/>
  <c r="AD202" i="20"/>
  <c r="AA202" i="20"/>
  <c r="AE202" i="20"/>
  <c r="X202" i="20"/>
  <c r="AB202" i="20"/>
  <c r="AF202" i="20"/>
  <c r="I209" i="20"/>
  <c r="U81" i="20"/>
  <c r="U93" i="20"/>
  <c r="U97" i="20"/>
  <c r="U104" i="20"/>
  <c r="U108" i="20"/>
  <c r="U116" i="20"/>
  <c r="U120" i="20"/>
  <c r="U127" i="20"/>
  <c r="U131" i="20"/>
  <c r="U135" i="20"/>
  <c r="U142" i="20"/>
  <c r="U146" i="20"/>
  <c r="U165" i="20"/>
  <c r="U169" i="20"/>
  <c r="U177" i="20"/>
  <c r="U181" i="20"/>
  <c r="U188" i="20"/>
  <c r="U192" i="20"/>
  <c r="U196" i="20"/>
  <c r="U203" i="20"/>
  <c r="U207" i="20"/>
  <c r="V207" i="20"/>
  <c r="V205" i="20"/>
  <c r="V203" i="20"/>
  <c r="V196" i="20"/>
  <c r="V192" i="20"/>
  <c r="V190" i="20"/>
  <c r="V188" i="20"/>
  <c r="V183" i="20"/>
  <c r="V181" i="20"/>
  <c r="V177" i="20"/>
  <c r="V171" i="20"/>
  <c r="V169" i="20"/>
  <c r="V167" i="20"/>
  <c r="V165" i="20"/>
  <c r="V163" i="20"/>
  <c r="V140" i="20"/>
  <c r="V135" i="20"/>
  <c r="V133" i="20"/>
  <c r="V127" i="20"/>
  <c r="V118" i="20"/>
  <c r="V110" i="20"/>
  <c r="V106" i="20"/>
  <c r="V95" i="20"/>
  <c r="V93" i="20"/>
  <c r="V91" i="20"/>
  <c r="V86" i="20"/>
  <c r="V82" i="20"/>
  <c r="V78" i="20"/>
  <c r="V73" i="20"/>
  <c r="V71" i="20"/>
  <c r="V69" i="20"/>
  <c r="V67" i="20"/>
  <c r="AE208" i="20"/>
  <c r="AA208" i="20"/>
  <c r="AF207" i="20"/>
  <c r="AB207" i="20"/>
  <c r="X207" i="20"/>
  <c r="AC206" i="20"/>
  <c r="Y206" i="20"/>
  <c r="AD205" i="20"/>
  <c r="Z205" i="20"/>
  <c r="AE204" i="20"/>
  <c r="AA204" i="20"/>
  <c r="AF203" i="20"/>
  <c r="Y202" i="20"/>
  <c r="AC195" i="20"/>
  <c r="X192" i="20"/>
  <c r="AB188" i="20"/>
  <c r="AD183" i="20"/>
  <c r="AF181" i="20"/>
  <c r="Y180" i="20"/>
  <c r="AA178" i="20"/>
  <c r="AE170" i="20"/>
  <c r="Z167" i="20"/>
  <c r="AB165" i="20"/>
  <c r="AC145" i="20"/>
  <c r="AA128" i="20"/>
  <c r="K92" i="20"/>
  <c r="L92" i="20" s="1"/>
  <c r="AA92" i="20"/>
  <c r="AE92" i="20"/>
  <c r="X92" i="20"/>
  <c r="AB92" i="20"/>
  <c r="AF92" i="20"/>
  <c r="Y92" i="20"/>
  <c r="AC92" i="20"/>
  <c r="Z92" i="20"/>
  <c r="AD92" i="20"/>
  <c r="K102" i="20"/>
  <c r="L102" i="20" s="1"/>
  <c r="X102" i="20"/>
  <c r="AB102" i="20"/>
  <c r="AF102" i="20"/>
  <c r="Y102" i="20"/>
  <c r="AC102" i="20"/>
  <c r="Z102" i="20"/>
  <c r="AD102" i="20"/>
  <c r="AA102" i="20"/>
  <c r="AE102" i="20"/>
  <c r="K116" i="20"/>
  <c r="L116" i="20" s="1"/>
  <c r="Y116" i="20"/>
  <c r="AC116" i="20"/>
  <c r="Z116" i="20"/>
  <c r="AD116" i="20"/>
  <c r="AA116" i="20"/>
  <c r="AE116" i="20"/>
  <c r="AF116" i="20"/>
  <c r="X116" i="20"/>
  <c r="K120" i="20"/>
  <c r="L120" i="20" s="1"/>
  <c r="Y120" i="20"/>
  <c r="AC120" i="20"/>
  <c r="Z120" i="20"/>
  <c r="AD120" i="20"/>
  <c r="AA120" i="20"/>
  <c r="AE120" i="20"/>
  <c r="AB120" i="20"/>
  <c r="AF120" i="20"/>
  <c r="K134" i="20"/>
  <c r="L134" i="20" s="1"/>
  <c r="Z134" i="20"/>
  <c r="AD134" i="20"/>
  <c r="AA134" i="20"/>
  <c r="AE134" i="20"/>
  <c r="X134" i="20"/>
  <c r="AB134" i="20"/>
  <c r="AF134" i="20"/>
  <c r="Y134" i="20"/>
  <c r="AC134" i="20"/>
  <c r="K147" i="20"/>
  <c r="L147" i="20" s="1"/>
  <c r="X147" i="20"/>
  <c r="AB147" i="20"/>
  <c r="AF147" i="20"/>
  <c r="Y147" i="20"/>
  <c r="AC147" i="20"/>
  <c r="Z147" i="20"/>
  <c r="AD147" i="20"/>
  <c r="AE147" i="20"/>
  <c r="J191" i="20"/>
  <c r="M191" i="20" s="1"/>
  <c r="R191" i="20" s="1"/>
  <c r="Z191" i="20"/>
  <c r="AD191" i="20"/>
  <c r="AA191" i="20"/>
  <c r="AE191" i="20"/>
  <c r="X191" i="20"/>
  <c r="AB191" i="20"/>
  <c r="AF191" i="20"/>
  <c r="K201" i="20"/>
  <c r="L201" i="20" s="1"/>
  <c r="AA201" i="20"/>
  <c r="AE201" i="20"/>
  <c r="X201" i="20"/>
  <c r="AB201" i="20"/>
  <c r="AF201" i="20"/>
  <c r="Y201" i="20"/>
  <c r="AC201" i="20"/>
  <c r="U184" i="20"/>
  <c r="W127" i="20"/>
  <c r="AA205" i="20"/>
  <c r="AE178" i="20"/>
  <c r="AA147" i="20"/>
  <c r="X120" i="20"/>
  <c r="AA66" i="20"/>
  <c r="AE66" i="20"/>
  <c r="X66" i="20"/>
  <c r="AB66" i="20"/>
  <c r="AF66" i="20"/>
  <c r="Y66" i="20"/>
  <c r="AC66" i="20"/>
  <c r="AD66" i="20"/>
  <c r="Z66" i="20"/>
  <c r="AA70" i="20"/>
  <c r="AE70" i="20"/>
  <c r="X70" i="20"/>
  <c r="AB70" i="20"/>
  <c r="AF70" i="20"/>
  <c r="Y70" i="20"/>
  <c r="AC70" i="20"/>
  <c r="Z70" i="20"/>
  <c r="AD70" i="20"/>
  <c r="AA74" i="20"/>
  <c r="AE74" i="20"/>
  <c r="X74" i="20"/>
  <c r="AB74" i="20"/>
  <c r="AF74" i="20"/>
  <c r="Y74" i="20"/>
  <c r="AC74" i="20"/>
  <c r="Z74" i="20"/>
  <c r="AD74" i="20"/>
  <c r="K79" i="20"/>
  <c r="L79" i="20" s="1"/>
  <c r="Y79" i="20"/>
  <c r="AC79" i="20"/>
  <c r="Z79" i="20"/>
  <c r="AD79" i="20"/>
  <c r="AA79" i="20"/>
  <c r="AE79" i="20"/>
  <c r="X79" i="20"/>
  <c r="AB79" i="20"/>
  <c r="AF79" i="20"/>
  <c r="K83" i="20"/>
  <c r="L83" i="20" s="1"/>
  <c r="Y83" i="20"/>
  <c r="AC83" i="20"/>
  <c r="Z83" i="20"/>
  <c r="AD83" i="20"/>
  <c r="AA83" i="20"/>
  <c r="AE83" i="20"/>
  <c r="AF83" i="20"/>
  <c r="X83" i="20"/>
  <c r="AB83" i="20"/>
  <c r="K90" i="20"/>
  <c r="L90" i="20" s="1"/>
  <c r="Y90" i="20"/>
  <c r="AC90" i="20"/>
  <c r="Z90" i="20"/>
  <c r="AD90" i="20"/>
  <c r="AA90" i="20"/>
  <c r="AE90" i="20"/>
  <c r="AB90" i="20"/>
  <c r="AF90" i="20"/>
  <c r="X90" i="20"/>
  <c r="K94" i="20"/>
  <c r="L94" i="20" s="1"/>
  <c r="Y94" i="20"/>
  <c r="AC94" i="20"/>
  <c r="Z94" i="20"/>
  <c r="AD94" i="20"/>
  <c r="AA94" i="20"/>
  <c r="AE94" i="20"/>
  <c r="X94" i="20"/>
  <c r="AB94" i="20"/>
  <c r="AF94" i="20"/>
  <c r="K97" i="20"/>
  <c r="L97" i="20" s="1"/>
  <c r="Z97" i="20"/>
  <c r="AD97" i="20"/>
  <c r="AA97" i="20"/>
  <c r="AE97" i="20"/>
  <c r="X97" i="20"/>
  <c r="AB97" i="20"/>
  <c r="AF97" i="20"/>
  <c r="AC97" i="20"/>
  <c r="Y97" i="20"/>
  <c r="K104" i="20"/>
  <c r="L104" i="20" s="1"/>
  <c r="Z104" i="20"/>
  <c r="AD104" i="20"/>
  <c r="AA104" i="20"/>
  <c r="AE104" i="20"/>
  <c r="X104" i="20"/>
  <c r="AB104" i="20"/>
  <c r="AF104" i="20"/>
  <c r="Y104" i="20"/>
  <c r="AC104" i="20"/>
  <c r="K107" i="20"/>
  <c r="L107" i="20" s="1"/>
  <c r="AA107" i="20"/>
  <c r="AE107" i="20"/>
  <c r="X107" i="20"/>
  <c r="AB107" i="20"/>
  <c r="AF107" i="20"/>
  <c r="Y107" i="20"/>
  <c r="AC107" i="20"/>
  <c r="AD107" i="20"/>
  <c r="Z107" i="20"/>
  <c r="K115" i="20"/>
  <c r="L115" i="20" s="1"/>
  <c r="X115" i="20"/>
  <c r="Y115" i="20"/>
  <c r="Z115" i="20"/>
  <c r="AD115" i="20"/>
  <c r="AA115" i="20"/>
  <c r="AE115" i="20"/>
  <c r="AB115" i="20"/>
  <c r="AF115" i="20"/>
  <c r="AC115" i="20"/>
  <c r="K118" i="20"/>
  <c r="L118" i="20" s="1"/>
  <c r="AA118" i="20"/>
  <c r="AE118" i="20"/>
  <c r="X118" i="20"/>
  <c r="AB118" i="20"/>
  <c r="AF118" i="20"/>
  <c r="Y118" i="20"/>
  <c r="AC118" i="20"/>
  <c r="AD118" i="20"/>
  <c r="K122" i="20"/>
  <c r="L122" i="20" s="1"/>
  <c r="AA122" i="20"/>
  <c r="AE122" i="20"/>
  <c r="X122" i="20"/>
  <c r="AB122" i="20"/>
  <c r="AF122" i="20"/>
  <c r="Y122" i="20"/>
  <c r="AC122" i="20"/>
  <c r="Z122" i="20"/>
  <c r="AD122" i="20"/>
  <c r="K129" i="20"/>
  <c r="L129" i="20" s="1"/>
  <c r="AA129" i="20"/>
  <c r="AE129" i="20"/>
  <c r="X129" i="20"/>
  <c r="AB129" i="20"/>
  <c r="AF129" i="20"/>
  <c r="Y129" i="20"/>
  <c r="AC129" i="20"/>
  <c r="Z129" i="20"/>
  <c r="AD129" i="20"/>
  <c r="K132" i="20"/>
  <c r="L132" i="20" s="1"/>
  <c r="X132" i="20"/>
  <c r="AB132" i="20"/>
  <c r="AF132" i="20"/>
  <c r="Y132" i="20"/>
  <c r="AC132" i="20"/>
  <c r="Z132" i="20"/>
  <c r="AD132" i="20"/>
  <c r="AA132" i="20"/>
  <c r="AE132" i="20"/>
  <c r="K135" i="20"/>
  <c r="L135" i="20" s="1"/>
  <c r="Y135" i="20"/>
  <c r="AC135" i="20"/>
  <c r="Z135" i="20"/>
  <c r="AD135" i="20"/>
  <c r="AA135" i="20"/>
  <c r="AE135" i="20"/>
  <c r="AF135" i="20"/>
  <c r="X135" i="20"/>
  <c r="K142" i="20"/>
  <c r="L142" i="20" s="1"/>
  <c r="Y142" i="20"/>
  <c r="AC142" i="20"/>
  <c r="Z142" i="20"/>
  <c r="AD142" i="20"/>
  <c r="AA142" i="20"/>
  <c r="AE142" i="20"/>
  <c r="AB142" i="20"/>
  <c r="AF142" i="20"/>
  <c r="K164" i="20"/>
  <c r="L164" i="20" s="1"/>
  <c r="Z164" i="20"/>
  <c r="AD164" i="20"/>
  <c r="AA164" i="20"/>
  <c r="X164" i="20"/>
  <c r="AB164" i="20"/>
  <c r="AC164" i="20"/>
  <c r="AE164" i="20"/>
  <c r="AF164" i="20"/>
  <c r="K168" i="20"/>
  <c r="L168" i="20" s="1"/>
  <c r="Z168" i="20"/>
  <c r="AD168" i="20"/>
  <c r="AA168" i="20"/>
  <c r="AE168" i="20"/>
  <c r="X168" i="20"/>
  <c r="AB168" i="20"/>
  <c r="AF168" i="20"/>
  <c r="K176" i="20"/>
  <c r="L176" i="20" s="1"/>
  <c r="Z176" i="20"/>
  <c r="AD176" i="20"/>
  <c r="AA176" i="20"/>
  <c r="AE176" i="20"/>
  <c r="X176" i="20"/>
  <c r="AB176" i="20"/>
  <c r="AF176" i="20"/>
  <c r="J179" i="20"/>
  <c r="M179" i="20" s="1"/>
  <c r="N179" i="20" s="1"/>
  <c r="AA179" i="20"/>
  <c r="AE179" i="20"/>
  <c r="X179" i="20"/>
  <c r="AB179" i="20"/>
  <c r="AF179" i="20"/>
  <c r="Y179" i="20"/>
  <c r="AC179" i="20"/>
  <c r="K182" i="20"/>
  <c r="L182" i="20" s="1"/>
  <c r="X182" i="20"/>
  <c r="AB182" i="20"/>
  <c r="AF182" i="20"/>
  <c r="Y182" i="20"/>
  <c r="AC182" i="20"/>
  <c r="Z182" i="20"/>
  <c r="AD182" i="20"/>
  <c r="K189" i="20"/>
  <c r="L189" i="20" s="1"/>
  <c r="X189" i="20"/>
  <c r="AB189" i="20"/>
  <c r="AF189" i="20"/>
  <c r="Y189" i="20"/>
  <c r="AC189" i="20"/>
  <c r="Z189" i="20"/>
  <c r="AD189" i="20"/>
  <c r="J193" i="20"/>
  <c r="M193" i="20" s="1"/>
  <c r="R193" i="20" s="1"/>
  <c r="X193" i="20"/>
  <c r="AB193" i="20"/>
  <c r="AF193" i="20"/>
  <c r="Y193" i="20"/>
  <c r="AC193" i="20"/>
  <c r="Z193" i="20"/>
  <c r="AD193" i="20"/>
  <c r="K200" i="20"/>
  <c r="L200" i="20" s="1"/>
  <c r="X200" i="20"/>
  <c r="AB200" i="20"/>
  <c r="AF200" i="20"/>
  <c r="Y200" i="20"/>
  <c r="AC200" i="20"/>
  <c r="Z200" i="20"/>
  <c r="AD200" i="20"/>
  <c r="K203" i="20"/>
  <c r="L203" i="20" s="1"/>
  <c r="Y203" i="20"/>
  <c r="Z203" i="20"/>
  <c r="U86" i="20"/>
  <c r="U82" i="20"/>
  <c r="U90" i="20"/>
  <c r="U94" i="20"/>
  <c r="U98" i="20"/>
  <c r="U105" i="20"/>
  <c r="U109" i="20"/>
  <c r="U117" i="20"/>
  <c r="U121" i="20"/>
  <c r="U128" i="20"/>
  <c r="U132" i="20"/>
  <c r="U139" i="20"/>
  <c r="U143" i="20"/>
  <c r="U147" i="20"/>
  <c r="U166" i="20"/>
  <c r="U170" i="20"/>
  <c r="U178" i="20"/>
  <c r="U182" i="20"/>
  <c r="U189" i="20"/>
  <c r="U193" i="20"/>
  <c r="U200" i="20"/>
  <c r="U204" i="20"/>
  <c r="U208" i="20"/>
  <c r="W208" i="20"/>
  <c r="W206" i="20"/>
  <c r="W204" i="20"/>
  <c r="W202" i="20"/>
  <c r="W200" i="20"/>
  <c r="W195" i="20"/>
  <c r="W193" i="20"/>
  <c r="W191" i="20"/>
  <c r="W189" i="20"/>
  <c r="W184" i="20"/>
  <c r="W182" i="20"/>
  <c r="W176" i="20"/>
  <c r="W170" i="20"/>
  <c r="W168" i="20"/>
  <c r="W166" i="20"/>
  <c r="W164" i="20"/>
  <c r="W147" i="20"/>
  <c r="W145" i="20"/>
  <c r="W143" i="20"/>
  <c r="W141" i="20"/>
  <c r="W134" i="20"/>
  <c r="W132" i="20"/>
  <c r="W128" i="20"/>
  <c r="W123" i="20"/>
  <c r="W121" i="20"/>
  <c r="W117" i="20"/>
  <c r="W115" i="20"/>
  <c r="W109" i="20"/>
  <c r="W107" i="20"/>
  <c r="W103" i="20"/>
  <c r="W96" i="20"/>
  <c r="W94" i="20"/>
  <c r="W92" i="20"/>
  <c r="W90" i="20"/>
  <c r="W85" i="20"/>
  <c r="W83" i="20"/>
  <c r="W81" i="20"/>
  <c r="W79" i="20"/>
  <c r="W74" i="20"/>
  <c r="W72" i="20"/>
  <c r="W70" i="20"/>
  <c r="W66" i="20"/>
  <c r="AD208" i="20"/>
  <c r="Z208" i="20"/>
  <c r="AE207" i="20"/>
  <c r="AA207" i="20"/>
  <c r="AF206" i="20"/>
  <c r="AB206" i="20"/>
  <c r="X206" i="20"/>
  <c r="AC205" i="20"/>
  <c r="Y205" i="20"/>
  <c r="AD204" i="20"/>
  <c r="Z204" i="20"/>
  <c r="AE203" i="20"/>
  <c r="AA203" i="20"/>
  <c r="AD201" i="20"/>
  <c r="AF196" i="20"/>
  <c r="Y195" i="20"/>
  <c r="AA193" i="20"/>
  <c r="AC191" i="20"/>
  <c r="AE189" i="20"/>
  <c r="X188" i="20"/>
  <c r="AB181" i="20"/>
  <c r="AD179" i="20"/>
  <c r="Y176" i="20"/>
  <c r="AA170" i="20"/>
  <c r="AC168" i="20"/>
  <c r="AE166" i="20"/>
  <c r="AB116" i="20"/>
  <c r="Y68" i="20"/>
  <c r="AC68" i="20"/>
  <c r="Z68" i="20"/>
  <c r="AD68" i="20"/>
  <c r="AA68" i="20"/>
  <c r="AE68" i="20"/>
  <c r="AB68" i="20"/>
  <c r="AF68" i="20"/>
  <c r="X68" i="20"/>
  <c r="K81" i="20"/>
  <c r="L81" i="20" s="1"/>
  <c r="AA81" i="20"/>
  <c r="AE81" i="20"/>
  <c r="X81" i="20"/>
  <c r="AB81" i="20"/>
  <c r="AF81" i="20"/>
  <c r="Y81" i="20"/>
  <c r="AC81" i="20"/>
  <c r="Z81" i="20"/>
  <c r="K131" i="20"/>
  <c r="L131" i="20" s="1"/>
  <c r="Y131" i="20"/>
  <c r="AC131" i="20"/>
  <c r="Z131" i="20"/>
  <c r="AD131" i="20"/>
  <c r="AA131" i="20"/>
  <c r="AE131" i="20"/>
  <c r="X131" i="20"/>
  <c r="AB131" i="20"/>
  <c r="K144" i="20"/>
  <c r="L144" i="20" s="1"/>
  <c r="AA144" i="20"/>
  <c r="AE144" i="20"/>
  <c r="X144" i="20"/>
  <c r="AB144" i="20"/>
  <c r="AF144" i="20"/>
  <c r="Y144" i="20"/>
  <c r="AC144" i="20"/>
  <c r="Z144" i="20"/>
  <c r="AD144" i="20"/>
  <c r="J178" i="20"/>
  <c r="M178" i="20" s="1"/>
  <c r="R178" i="20" s="1"/>
  <c r="X178" i="20"/>
  <c r="AB178" i="20"/>
  <c r="AF178" i="20"/>
  <c r="Y178" i="20"/>
  <c r="AC178" i="20"/>
  <c r="Z178" i="20"/>
  <c r="AD178" i="20"/>
  <c r="U92" i="20"/>
  <c r="U195" i="20"/>
  <c r="W205" i="20"/>
  <c r="W140" i="20"/>
  <c r="W131" i="20"/>
  <c r="W102" i="20"/>
  <c r="AE205" i="20"/>
  <c r="Z67" i="20"/>
  <c r="AD67" i="20"/>
  <c r="AA67" i="20"/>
  <c r="AE67" i="20"/>
  <c r="X67" i="20"/>
  <c r="AB67" i="20"/>
  <c r="AF67" i="20"/>
  <c r="Y67" i="20"/>
  <c r="AC67" i="20"/>
  <c r="Z71" i="20"/>
  <c r="AD71" i="20"/>
  <c r="AA71" i="20"/>
  <c r="AE71" i="20"/>
  <c r="X71" i="20"/>
  <c r="AB71" i="20"/>
  <c r="AF71" i="20"/>
  <c r="Y71" i="20"/>
  <c r="K80" i="20"/>
  <c r="L80" i="20" s="1"/>
  <c r="X80" i="20"/>
  <c r="AB80" i="20"/>
  <c r="AF80" i="20"/>
  <c r="Y80" i="20"/>
  <c r="AC80" i="20"/>
  <c r="Z80" i="20"/>
  <c r="AD80" i="20"/>
  <c r="AA80" i="20"/>
  <c r="AE80" i="20"/>
  <c r="K84" i="20"/>
  <c r="L84" i="20" s="1"/>
  <c r="X84" i="20"/>
  <c r="AB84" i="20"/>
  <c r="AF84" i="20"/>
  <c r="Y84" i="20"/>
  <c r="AC84" i="20"/>
  <c r="Z84" i="20"/>
  <c r="AD84" i="20"/>
  <c r="AA84" i="20"/>
  <c r="AE84" i="20"/>
  <c r="K91" i="20"/>
  <c r="L91" i="20" s="1"/>
  <c r="X91" i="20"/>
  <c r="AB91" i="20"/>
  <c r="AF91" i="20"/>
  <c r="Y91" i="20"/>
  <c r="AC91" i="20"/>
  <c r="Z91" i="20"/>
  <c r="AD91" i="20"/>
  <c r="AA91" i="20"/>
  <c r="K98" i="20"/>
  <c r="L98" i="20" s="1"/>
  <c r="Y98" i="20"/>
  <c r="AC98" i="20"/>
  <c r="Z98" i="20"/>
  <c r="AD98" i="20"/>
  <c r="AA98" i="20"/>
  <c r="AE98" i="20"/>
  <c r="X98" i="20"/>
  <c r="AB98" i="20"/>
  <c r="K105" i="20"/>
  <c r="L105" i="20" s="1"/>
  <c r="Y105" i="20"/>
  <c r="AC105" i="20"/>
  <c r="Z105" i="20"/>
  <c r="AD105" i="20"/>
  <c r="AA105" i="20"/>
  <c r="AE105" i="20"/>
  <c r="AF105" i="20"/>
  <c r="X105" i="20"/>
  <c r="AB105" i="20"/>
  <c r="K108" i="20"/>
  <c r="L108" i="20" s="1"/>
  <c r="Z108" i="20"/>
  <c r="AD108" i="20"/>
  <c r="AA108" i="20"/>
  <c r="AE108" i="20"/>
  <c r="X108" i="20"/>
  <c r="AB108" i="20"/>
  <c r="AF108" i="20"/>
  <c r="Y108" i="20"/>
  <c r="AC108" i="20"/>
  <c r="K119" i="20"/>
  <c r="L119" i="20" s="1"/>
  <c r="Z119" i="20"/>
  <c r="AD119" i="20"/>
  <c r="AA119" i="20"/>
  <c r="AE119" i="20"/>
  <c r="X119" i="20"/>
  <c r="AB119" i="20"/>
  <c r="AF119" i="20"/>
  <c r="Y119" i="20"/>
  <c r="AC119" i="20"/>
  <c r="K123" i="20"/>
  <c r="L123" i="20" s="1"/>
  <c r="Z123" i="20"/>
  <c r="AD123" i="20"/>
  <c r="AA123" i="20"/>
  <c r="AE123" i="20"/>
  <c r="X123" i="20"/>
  <c r="AB123" i="20"/>
  <c r="AF123" i="20"/>
  <c r="Y123" i="20"/>
  <c r="K130" i="20"/>
  <c r="L130" i="20" s="1"/>
  <c r="Z130" i="20"/>
  <c r="AD130" i="20"/>
  <c r="AA130" i="20"/>
  <c r="AE130" i="20"/>
  <c r="X130" i="20"/>
  <c r="AB130" i="20"/>
  <c r="AF130" i="20"/>
  <c r="AC130" i="20"/>
  <c r="K133" i="20"/>
  <c r="L133" i="20" s="1"/>
  <c r="AA133" i="20"/>
  <c r="AE133" i="20"/>
  <c r="X133" i="20"/>
  <c r="AB133" i="20"/>
  <c r="AF133" i="20"/>
  <c r="Y133" i="20"/>
  <c r="AC133" i="20"/>
  <c r="Z133" i="20"/>
  <c r="K139" i="20"/>
  <c r="L139" i="20" s="1"/>
  <c r="X139" i="20"/>
  <c r="AB139" i="20"/>
  <c r="AF139" i="20"/>
  <c r="Y139" i="20"/>
  <c r="AC139" i="20"/>
  <c r="Z139" i="20"/>
  <c r="AD139" i="20"/>
  <c r="AA139" i="20"/>
  <c r="AE139" i="20"/>
  <c r="K143" i="20"/>
  <c r="L143" i="20" s="1"/>
  <c r="X143" i="20"/>
  <c r="AB143" i="20"/>
  <c r="AF143" i="20"/>
  <c r="Y143" i="20"/>
  <c r="AC143" i="20"/>
  <c r="Z143" i="20"/>
  <c r="AD143" i="20"/>
  <c r="AA143" i="20"/>
  <c r="K146" i="20"/>
  <c r="L146" i="20" s="1"/>
  <c r="Y146" i="20"/>
  <c r="AC146" i="20"/>
  <c r="Z146" i="20"/>
  <c r="AD146" i="20"/>
  <c r="AA146" i="20"/>
  <c r="AE146" i="20"/>
  <c r="X146" i="20"/>
  <c r="AB146" i="20"/>
  <c r="AF146" i="20"/>
  <c r="J165" i="20"/>
  <c r="M165" i="20" s="1"/>
  <c r="R165" i="20" s="1"/>
  <c r="Y165" i="20"/>
  <c r="AC165" i="20"/>
  <c r="Z165" i="20"/>
  <c r="AD165" i="20"/>
  <c r="AA165" i="20"/>
  <c r="AE165" i="20"/>
  <c r="J169" i="20"/>
  <c r="M169" i="20" s="1"/>
  <c r="R169" i="20" s="1"/>
  <c r="Y169" i="20"/>
  <c r="AC169" i="20"/>
  <c r="Z169" i="20"/>
  <c r="AD169" i="20"/>
  <c r="AA169" i="20"/>
  <c r="AE169" i="20"/>
  <c r="K177" i="20"/>
  <c r="L177" i="20" s="1"/>
  <c r="Y177" i="20"/>
  <c r="AC177" i="20"/>
  <c r="Z177" i="20"/>
  <c r="AD177" i="20"/>
  <c r="AA177" i="20"/>
  <c r="AE177" i="20"/>
  <c r="K180" i="20"/>
  <c r="L180" i="20" s="1"/>
  <c r="Z180" i="20"/>
  <c r="AD180" i="20"/>
  <c r="AA180" i="20"/>
  <c r="AE180" i="20"/>
  <c r="X180" i="20"/>
  <c r="AB180" i="20"/>
  <c r="AF180" i="20"/>
  <c r="K183" i="20"/>
  <c r="L183" i="20" s="1"/>
  <c r="AA183" i="20"/>
  <c r="AE183" i="20"/>
  <c r="X183" i="20"/>
  <c r="AB183" i="20"/>
  <c r="AF183" i="20"/>
  <c r="Y183" i="20"/>
  <c r="AC183" i="20"/>
  <c r="K190" i="20"/>
  <c r="L190" i="20" s="1"/>
  <c r="AA190" i="20"/>
  <c r="AE190" i="20"/>
  <c r="X190" i="20"/>
  <c r="AB190" i="20"/>
  <c r="AF190" i="20"/>
  <c r="Y190" i="20"/>
  <c r="AC190" i="20"/>
  <c r="K194" i="20"/>
  <c r="L194" i="20" s="1"/>
  <c r="AA194" i="20"/>
  <c r="AE194" i="20"/>
  <c r="X194" i="20"/>
  <c r="AB194" i="20"/>
  <c r="AF194" i="20"/>
  <c r="Y194" i="20"/>
  <c r="AC194" i="20"/>
  <c r="U85" i="20"/>
  <c r="U80" i="20"/>
  <c r="U91" i="20"/>
  <c r="U95" i="20"/>
  <c r="U102" i="20"/>
  <c r="U106" i="20"/>
  <c r="U110" i="20"/>
  <c r="U118" i="20"/>
  <c r="U122" i="20"/>
  <c r="U129" i="20"/>
  <c r="U133" i="20"/>
  <c r="U140" i="20"/>
  <c r="U144" i="20"/>
  <c r="U163" i="20"/>
  <c r="U167" i="20"/>
  <c r="U171" i="20"/>
  <c r="U179" i="20"/>
  <c r="U183" i="20"/>
  <c r="U190" i="20"/>
  <c r="U194" i="20"/>
  <c r="U201" i="20"/>
  <c r="U205" i="20"/>
  <c r="U78" i="20"/>
  <c r="U68" i="20"/>
  <c r="U72" i="20"/>
  <c r="V208" i="20"/>
  <c r="V206" i="20"/>
  <c r="V204" i="20"/>
  <c r="V202" i="20"/>
  <c r="V200" i="20"/>
  <c r="V195" i="20"/>
  <c r="V193" i="20"/>
  <c r="V191" i="20"/>
  <c r="V189" i="20"/>
  <c r="V184" i="20"/>
  <c r="V182" i="20"/>
  <c r="V180" i="20"/>
  <c r="V178" i="20"/>
  <c r="V176" i="20"/>
  <c r="V170" i="20"/>
  <c r="V168" i="20"/>
  <c r="V166" i="20"/>
  <c r="V164" i="20"/>
  <c r="V147" i="20"/>
  <c r="V145" i="20"/>
  <c r="V143" i="20"/>
  <c r="V141" i="20"/>
  <c r="V139" i="20"/>
  <c r="V134" i="20"/>
  <c r="V132" i="20"/>
  <c r="V130" i="20"/>
  <c r="V128" i="20"/>
  <c r="V123" i="20"/>
  <c r="V121" i="20"/>
  <c r="V119" i="20"/>
  <c r="V117" i="20"/>
  <c r="V115" i="20"/>
  <c r="V109" i="20"/>
  <c r="V107" i="20"/>
  <c r="V105" i="20"/>
  <c r="V103" i="20"/>
  <c r="V98" i="20"/>
  <c r="V96" i="20"/>
  <c r="V94" i="20"/>
  <c r="V92" i="20"/>
  <c r="V90" i="20"/>
  <c r="V85" i="20"/>
  <c r="V83" i="20"/>
  <c r="V81" i="20"/>
  <c r="V79" i="20"/>
  <c r="V74" i="20"/>
  <c r="V72" i="20"/>
  <c r="V70" i="20"/>
  <c r="V68" i="20"/>
  <c r="V66" i="20"/>
  <c r="AC208" i="20"/>
  <c r="Y208" i="20"/>
  <c r="AD207" i="20"/>
  <c r="Z207" i="20"/>
  <c r="AE206" i="20"/>
  <c r="AA206" i="20"/>
  <c r="AF205" i="20"/>
  <c r="AB205" i="20"/>
  <c r="X205" i="20"/>
  <c r="AC204" i="20"/>
  <c r="Y204" i="20"/>
  <c r="AD203" i="20"/>
  <c r="X203" i="20"/>
  <c r="Z201" i="20"/>
  <c r="AB196" i="20"/>
  <c r="AD194" i="20"/>
  <c r="AF192" i="20"/>
  <c r="Y191" i="20"/>
  <c r="AA189" i="20"/>
  <c r="AC184" i="20"/>
  <c r="AE182" i="20"/>
  <c r="X181" i="20"/>
  <c r="Z179" i="20"/>
  <c r="AB177" i="20"/>
  <c r="AD171" i="20"/>
  <c r="AF169" i="20"/>
  <c r="Y168" i="20"/>
  <c r="AA166" i="20"/>
  <c r="Y164" i="20"/>
  <c r="X142" i="20"/>
  <c r="AF131" i="20"/>
  <c r="AE121" i="20"/>
  <c r="X109" i="20"/>
  <c r="AC71" i="20"/>
  <c r="J200" i="20"/>
  <c r="M200" i="20" s="1"/>
  <c r="J201" i="20"/>
  <c r="M201" i="20" s="1"/>
  <c r="J202" i="20"/>
  <c r="M202" i="20" s="1"/>
  <c r="J203" i="20"/>
  <c r="M203" i="20" s="1"/>
  <c r="J204" i="20"/>
  <c r="M204" i="20" s="1"/>
  <c r="J205" i="20"/>
  <c r="M205" i="20" s="1"/>
  <c r="J206" i="20"/>
  <c r="M206" i="20" s="1"/>
  <c r="J207" i="20"/>
  <c r="M207" i="20" s="1"/>
  <c r="J208" i="20"/>
  <c r="M208" i="20" s="1"/>
  <c r="J189" i="20"/>
  <c r="M189" i="20" s="1"/>
  <c r="J190" i="20"/>
  <c r="M190" i="20" s="1"/>
  <c r="J194" i="20"/>
  <c r="M194" i="20" s="1"/>
  <c r="J196" i="20"/>
  <c r="M196" i="20" s="1"/>
  <c r="K188" i="20"/>
  <c r="L188" i="20" s="1"/>
  <c r="K191" i="20"/>
  <c r="L191" i="20" s="1"/>
  <c r="K192" i="20"/>
  <c r="L192" i="20" s="1"/>
  <c r="K193" i="20"/>
  <c r="L193" i="20" s="1"/>
  <c r="K195" i="20"/>
  <c r="L195" i="20" s="1"/>
  <c r="J176" i="20"/>
  <c r="M176" i="20" s="1"/>
  <c r="J177" i="20"/>
  <c r="M177" i="20" s="1"/>
  <c r="J180" i="20"/>
  <c r="M180" i="20" s="1"/>
  <c r="J183" i="20"/>
  <c r="M183" i="20" s="1"/>
  <c r="K178" i="20"/>
  <c r="L178" i="20" s="1"/>
  <c r="K179" i="20"/>
  <c r="L179" i="20" s="1"/>
  <c r="J181" i="20"/>
  <c r="M181" i="20" s="1"/>
  <c r="J182" i="20"/>
  <c r="M182" i="20" s="1"/>
  <c r="J184" i="20"/>
  <c r="M184" i="20" s="1"/>
  <c r="J164" i="20"/>
  <c r="M164" i="20" s="1"/>
  <c r="J166" i="20"/>
  <c r="M166" i="20" s="1"/>
  <c r="J168" i="20"/>
  <c r="M168" i="20" s="1"/>
  <c r="J171" i="20"/>
  <c r="M171" i="20" s="1"/>
  <c r="K163" i="20"/>
  <c r="L163" i="20" s="1"/>
  <c r="K165" i="20"/>
  <c r="L165" i="20" s="1"/>
  <c r="K167" i="20"/>
  <c r="L167" i="20" s="1"/>
  <c r="K169" i="20"/>
  <c r="L169" i="20" s="1"/>
  <c r="K170" i="20"/>
  <c r="L170" i="20" s="1"/>
  <c r="J139" i="20"/>
  <c r="M139" i="20" s="1"/>
  <c r="J140" i="20"/>
  <c r="M140" i="20" s="1"/>
  <c r="J141" i="20"/>
  <c r="M141" i="20" s="1"/>
  <c r="J142" i="20"/>
  <c r="M142" i="20" s="1"/>
  <c r="J143" i="20"/>
  <c r="M143" i="20" s="1"/>
  <c r="J144" i="20"/>
  <c r="M144" i="20" s="1"/>
  <c r="J145" i="20"/>
  <c r="M145" i="20" s="1"/>
  <c r="J146" i="20"/>
  <c r="M146" i="20" s="1"/>
  <c r="J147" i="20"/>
  <c r="M147" i="20" s="1"/>
  <c r="J127" i="20"/>
  <c r="M127" i="20" s="1"/>
  <c r="J128" i="20"/>
  <c r="M128" i="20" s="1"/>
  <c r="J129" i="20"/>
  <c r="M129" i="20" s="1"/>
  <c r="J130" i="20"/>
  <c r="M130" i="20" s="1"/>
  <c r="J131" i="20"/>
  <c r="M131" i="20" s="1"/>
  <c r="J132" i="20"/>
  <c r="M132" i="20" s="1"/>
  <c r="J133" i="20"/>
  <c r="M133" i="20" s="1"/>
  <c r="J134" i="20"/>
  <c r="M134" i="20" s="1"/>
  <c r="J135" i="20"/>
  <c r="M135" i="20" s="1"/>
  <c r="J115" i="20"/>
  <c r="M115" i="20" s="1"/>
  <c r="J116" i="20"/>
  <c r="M116" i="20" s="1"/>
  <c r="J117" i="20"/>
  <c r="M117" i="20" s="1"/>
  <c r="J118" i="20"/>
  <c r="M118" i="20" s="1"/>
  <c r="J119" i="20"/>
  <c r="M119" i="20" s="1"/>
  <c r="J120" i="20"/>
  <c r="M120" i="20" s="1"/>
  <c r="J121" i="20"/>
  <c r="M121" i="20" s="1"/>
  <c r="J122" i="20"/>
  <c r="M122" i="20" s="1"/>
  <c r="J123" i="20"/>
  <c r="M123" i="20" s="1"/>
  <c r="J102" i="20"/>
  <c r="M102" i="20" s="1"/>
  <c r="J103" i="20"/>
  <c r="M103" i="20" s="1"/>
  <c r="J104" i="20"/>
  <c r="M104" i="20" s="1"/>
  <c r="J105" i="20"/>
  <c r="M105" i="20" s="1"/>
  <c r="J106" i="20"/>
  <c r="M106" i="20" s="1"/>
  <c r="J107" i="20"/>
  <c r="M107" i="20" s="1"/>
  <c r="J108" i="20"/>
  <c r="M108" i="20" s="1"/>
  <c r="J109" i="20"/>
  <c r="M109" i="20" s="1"/>
  <c r="J110" i="20"/>
  <c r="M110" i="20" s="1"/>
  <c r="J90" i="20"/>
  <c r="M90" i="20" s="1"/>
  <c r="J91" i="20"/>
  <c r="M91" i="20" s="1"/>
  <c r="J92" i="20"/>
  <c r="M92" i="20" s="1"/>
  <c r="J93" i="20"/>
  <c r="M93" i="20" s="1"/>
  <c r="J94" i="20"/>
  <c r="M94" i="20" s="1"/>
  <c r="J95" i="20"/>
  <c r="M95" i="20" s="1"/>
  <c r="J96" i="20"/>
  <c r="M96" i="20" s="1"/>
  <c r="J97" i="20"/>
  <c r="M97" i="20" s="1"/>
  <c r="J98" i="20"/>
  <c r="M98" i="20" s="1"/>
  <c r="K23" i="20"/>
  <c r="L23" i="20" s="1"/>
  <c r="Z40" i="20"/>
  <c r="J233" i="20"/>
  <c r="N233" i="20" s="1"/>
  <c r="Q233" i="20" s="1"/>
  <c r="R233" i="20" s="1"/>
  <c r="J35" i="20"/>
  <c r="M35" i="20" s="1"/>
  <c r="R35" i="20" s="1"/>
  <c r="U13" i="20"/>
  <c r="AG13" i="20" s="1"/>
  <c r="AG230" i="20"/>
  <c r="K30" i="20"/>
  <c r="L30" i="20" s="1"/>
  <c r="J228" i="20"/>
  <c r="M228" i="20" s="1"/>
  <c r="L234" i="20"/>
  <c r="J231" i="20"/>
  <c r="N231" i="20" s="1"/>
  <c r="Q231" i="20" s="1"/>
  <c r="R231" i="20" s="1"/>
  <c r="AG231" i="20"/>
  <c r="J15" i="20"/>
  <c r="M15" i="20" s="1"/>
  <c r="N15" i="20" s="1"/>
  <c r="U30" i="20"/>
  <c r="AG30" i="20" s="1"/>
  <c r="U33" i="20"/>
  <c r="AG33" i="20" s="1"/>
  <c r="K35" i="20"/>
  <c r="L35" i="20" s="1"/>
  <c r="X228" i="20"/>
  <c r="L230" i="20"/>
  <c r="AG234" i="20"/>
  <c r="J78" i="20"/>
  <c r="M78" i="20" s="1"/>
  <c r="J79" i="20"/>
  <c r="M79" i="20" s="1"/>
  <c r="J80" i="20"/>
  <c r="M80" i="20" s="1"/>
  <c r="J81" i="20"/>
  <c r="M81" i="20" s="1"/>
  <c r="J82" i="20"/>
  <c r="M82" i="20" s="1"/>
  <c r="J83" i="20"/>
  <c r="M83" i="20" s="1"/>
  <c r="J84" i="20"/>
  <c r="M84" i="20" s="1"/>
  <c r="J85" i="20"/>
  <c r="M85" i="20" s="1"/>
  <c r="J86" i="20"/>
  <c r="M86" i="20" s="1"/>
  <c r="V48" i="20"/>
  <c r="AD51" i="20"/>
  <c r="J18" i="20"/>
  <c r="M18" i="20" s="1"/>
  <c r="N18" i="20" s="1"/>
  <c r="K57" i="20"/>
  <c r="L57" i="20" s="1"/>
  <c r="R30" i="20"/>
  <c r="U50" i="20"/>
  <c r="J27" i="20"/>
  <c r="M27" i="20" s="1"/>
  <c r="R27" i="20" s="1"/>
  <c r="J58" i="20"/>
  <c r="M58" i="20" s="1"/>
  <c r="N58" i="20" s="1"/>
  <c r="J59" i="20"/>
  <c r="M59" i="20" s="1"/>
  <c r="R59" i="20" s="1"/>
  <c r="K61" i="20"/>
  <c r="L61" i="20" s="1"/>
  <c r="K67" i="20"/>
  <c r="L67" i="20" s="1"/>
  <c r="K69" i="20"/>
  <c r="L69" i="20" s="1"/>
  <c r="K73" i="20"/>
  <c r="L73" i="20" s="1"/>
  <c r="J19" i="20"/>
  <c r="M19" i="20" s="1"/>
  <c r="N19" i="20" s="1"/>
  <c r="V44" i="20"/>
  <c r="Z51" i="20"/>
  <c r="X57" i="20"/>
  <c r="V58" i="20"/>
  <c r="AD59" i="20"/>
  <c r="K66" i="20"/>
  <c r="L66" i="20" s="1"/>
  <c r="K71" i="20"/>
  <c r="L71" i="20" s="1"/>
  <c r="K72" i="20"/>
  <c r="L72" i="20" s="1"/>
  <c r="AA57" i="20"/>
  <c r="AA58" i="20"/>
  <c r="AC61" i="20"/>
  <c r="Y62" i="20"/>
  <c r="K18" i="20"/>
  <c r="L18" i="20" s="1"/>
  <c r="K19" i="20"/>
  <c r="L19" i="20" s="1"/>
  <c r="K22" i="20"/>
  <c r="L22" i="20" s="1"/>
  <c r="K26" i="20"/>
  <c r="L26" i="20" s="1"/>
  <c r="K27" i="20"/>
  <c r="L27" i="20" s="1"/>
  <c r="V41" i="20"/>
  <c r="U56" i="20"/>
  <c r="T57" i="20"/>
  <c r="AB57" i="20"/>
  <c r="K58" i="20"/>
  <c r="L58" i="20" s="1"/>
  <c r="W58" i="20"/>
  <c r="AD58" i="20"/>
  <c r="U61" i="20"/>
  <c r="K62" i="20"/>
  <c r="L62" i="20" s="1"/>
  <c r="AC62" i="20"/>
  <c r="K70" i="20"/>
  <c r="L70" i="20" s="1"/>
  <c r="K74" i="20"/>
  <c r="L74" i="20" s="1"/>
  <c r="U22" i="20"/>
  <c r="AG22" i="20" s="1"/>
  <c r="N23" i="20"/>
  <c r="U26" i="20"/>
  <c r="AG26" i="20" s="1"/>
  <c r="V45" i="20"/>
  <c r="W57" i="20"/>
  <c r="AF57" i="20"/>
  <c r="X58" i="20"/>
  <c r="AE58" i="20"/>
  <c r="V59" i="20"/>
  <c r="Y61" i="20"/>
  <c r="T58" i="20"/>
  <c r="Z58" i="20"/>
  <c r="Z59" i="20"/>
  <c r="U62" i="20"/>
  <c r="AC42" i="20"/>
  <c r="Y42" i="20"/>
  <c r="U42" i="20"/>
  <c r="AF42" i="20"/>
  <c r="AB42" i="20"/>
  <c r="X42" i="20"/>
  <c r="K42" i="20"/>
  <c r="L42" i="20" s="1"/>
  <c r="AE42" i="20"/>
  <c r="AA42" i="20"/>
  <c r="W42" i="20"/>
  <c r="J42" i="20"/>
  <c r="M42" i="20" s="1"/>
  <c r="AC46" i="20"/>
  <c r="Y46" i="20"/>
  <c r="U46" i="20"/>
  <c r="AF46" i="20"/>
  <c r="AB46" i="20"/>
  <c r="X46" i="20"/>
  <c r="K46" i="20"/>
  <c r="L46" i="20" s="1"/>
  <c r="AE46" i="20"/>
  <c r="AA46" i="20"/>
  <c r="W46" i="20"/>
  <c r="J46" i="20"/>
  <c r="M46" i="20" s="1"/>
  <c r="J11" i="20"/>
  <c r="M11" i="20" s="1"/>
  <c r="X12" i="20"/>
  <c r="X37" i="20" s="1"/>
  <c r="K15" i="20"/>
  <c r="L15" i="20" s="1"/>
  <c r="J16" i="20"/>
  <c r="M16" i="20" s="1"/>
  <c r="J20" i="20"/>
  <c r="M20" i="20" s="1"/>
  <c r="N24" i="20"/>
  <c r="U28" i="20"/>
  <c r="AG28" i="20" s="1"/>
  <c r="K28" i="20"/>
  <c r="L28" i="20" s="1"/>
  <c r="J28" i="20"/>
  <c r="M28" i="20" s="1"/>
  <c r="AC39" i="20"/>
  <c r="Y39" i="20"/>
  <c r="U39" i="20"/>
  <c r="AF39" i="20"/>
  <c r="AB39" i="20"/>
  <c r="X39" i="20"/>
  <c r="K39" i="20"/>
  <c r="AE39" i="20"/>
  <c r="AA39" i="20"/>
  <c r="W39" i="20"/>
  <c r="J39" i="20"/>
  <c r="AD39" i="20"/>
  <c r="AC43" i="20"/>
  <c r="Y43" i="20"/>
  <c r="U43" i="20"/>
  <c r="AF43" i="20"/>
  <c r="AB43" i="20"/>
  <c r="X43" i="20"/>
  <c r="K43" i="20"/>
  <c r="L43" i="20" s="1"/>
  <c r="AE43" i="20"/>
  <c r="AA43" i="20"/>
  <c r="W43" i="20"/>
  <c r="J43" i="20"/>
  <c r="M43" i="20" s="1"/>
  <c r="AD43" i="20"/>
  <c r="AC47" i="20"/>
  <c r="Y47" i="20"/>
  <c r="U47" i="20"/>
  <c r="AF47" i="20"/>
  <c r="AB47" i="20"/>
  <c r="X47" i="20"/>
  <c r="K47" i="20"/>
  <c r="L47" i="20" s="1"/>
  <c r="AE47" i="20"/>
  <c r="AA47" i="20"/>
  <c r="W47" i="20"/>
  <c r="J47" i="20"/>
  <c r="M47" i="20" s="1"/>
  <c r="AD47" i="20"/>
  <c r="AF60" i="20"/>
  <c r="AB60" i="20"/>
  <c r="X60" i="20"/>
  <c r="T60" i="20"/>
  <c r="AE60" i="20"/>
  <c r="AA60" i="20"/>
  <c r="W60" i="20"/>
  <c r="K60" i="20"/>
  <c r="L60" i="20" s="1"/>
  <c r="AD60" i="20"/>
  <c r="Z60" i="20"/>
  <c r="V60" i="20"/>
  <c r="J60" i="20"/>
  <c r="M60" i="20" s="1"/>
  <c r="Y60" i="20"/>
  <c r="U60" i="20"/>
  <c r="AD46" i="20"/>
  <c r="U10" i="20"/>
  <c r="J10" i="20"/>
  <c r="AA10" i="20"/>
  <c r="K11" i="20"/>
  <c r="L11" i="20" s="1"/>
  <c r="J12" i="20"/>
  <c r="M12" i="20" s="1"/>
  <c r="AA12" i="20"/>
  <c r="J13" i="20"/>
  <c r="M13" i="20" s="1"/>
  <c r="K16" i="20"/>
  <c r="L16" i="20" s="1"/>
  <c r="K20" i="20"/>
  <c r="L20" i="20" s="1"/>
  <c r="J21" i="20"/>
  <c r="M21" i="20" s="1"/>
  <c r="U21" i="20"/>
  <c r="AG21" i="20" s="1"/>
  <c r="U24" i="20"/>
  <c r="AG24" i="20" s="1"/>
  <c r="K24" i="20"/>
  <c r="L24" i="20" s="1"/>
  <c r="AC40" i="20"/>
  <c r="Y40" i="20"/>
  <c r="U40" i="20"/>
  <c r="AF40" i="20"/>
  <c r="AB40" i="20"/>
  <c r="X40" i="20"/>
  <c r="K40" i="20"/>
  <c r="L40" i="20" s="1"/>
  <c r="AE40" i="20"/>
  <c r="AA40" i="20"/>
  <c r="W40" i="20"/>
  <c r="J40" i="20"/>
  <c r="M40" i="20" s="1"/>
  <c r="AD40" i="20"/>
  <c r="V42" i="20"/>
  <c r="AC44" i="20"/>
  <c r="Y44" i="20"/>
  <c r="U44" i="20"/>
  <c r="AF44" i="20"/>
  <c r="AB44" i="20"/>
  <c r="X44" i="20"/>
  <c r="K44" i="20"/>
  <c r="L44" i="20" s="1"/>
  <c r="AE44" i="20"/>
  <c r="AA44" i="20"/>
  <c r="W44" i="20"/>
  <c r="J44" i="20"/>
  <c r="M44" i="20" s="1"/>
  <c r="AD44" i="20"/>
  <c r="V46" i="20"/>
  <c r="AC48" i="20"/>
  <c r="Y48" i="20"/>
  <c r="U48" i="20"/>
  <c r="AF48" i="20"/>
  <c r="AB48" i="20"/>
  <c r="X48" i="20"/>
  <c r="K48" i="20"/>
  <c r="L48" i="20" s="1"/>
  <c r="AE48" i="20"/>
  <c r="AA48" i="20"/>
  <c r="W48" i="20"/>
  <c r="J48" i="20"/>
  <c r="M48" i="20" s="1"/>
  <c r="AD48" i="20"/>
  <c r="AC60" i="20"/>
  <c r="U32" i="20"/>
  <c r="AG32" i="20" s="1"/>
  <c r="K32" i="20"/>
  <c r="L32" i="20" s="1"/>
  <c r="J32" i="20"/>
  <c r="M32" i="20" s="1"/>
  <c r="K12" i="20"/>
  <c r="L12" i="20" s="1"/>
  <c r="K25" i="20"/>
  <c r="L25" i="20" s="1"/>
  <c r="J25" i="20"/>
  <c r="M25" i="20" s="1"/>
  <c r="AE36" i="20"/>
  <c r="AE37" i="20" s="1"/>
  <c r="K36" i="20"/>
  <c r="L36" i="20" s="1"/>
  <c r="AB36" i="20"/>
  <c r="AB37" i="20" s="1"/>
  <c r="J36" i="20"/>
  <c r="M36" i="20" s="1"/>
  <c r="V39" i="20"/>
  <c r="AC41" i="20"/>
  <c r="Y41" i="20"/>
  <c r="U41" i="20"/>
  <c r="AF41" i="20"/>
  <c r="AB41" i="20"/>
  <c r="X41" i="20"/>
  <c r="K41" i="20"/>
  <c r="L41" i="20" s="1"/>
  <c r="AE41" i="20"/>
  <c r="AA41" i="20"/>
  <c r="W41" i="20"/>
  <c r="J41" i="20"/>
  <c r="M41" i="20" s="1"/>
  <c r="AD41" i="20"/>
  <c r="Z42" i="20"/>
  <c r="V43" i="20"/>
  <c r="AC45" i="20"/>
  <c r="Y45" i="20"/>
  <c r="U45" i="20"/>
  <c r="AF45" i="20"/>
  <c r="AB45" i="20"/>
  <c r="X45" i="20"/>
  <c r="K45" i="20"/>
  <c r="L45" i="20" s="1"/>
  <c r="AE45" i="20"/>
  <c r="AA45" i="20"/>
  <c r="W45" i="20"/>
  <c r="J45" i="20"/>
  <c r="M45" i="20" s="1"/>
  <c r="AD45" i="20"/>
  <c r="Z46" i="20"/>
  <c r="V47" i="20"/>
  <c r="AF49" i="20"/>
  <c r="AB49" i="20"/>
  <c r="X49" i="20"/>
  <c r="AE49" i="20"/>
  <c r="AA49" i="20"/>
  <c r="W49" i="20"/>
  <c r="AD49" i="20"/>
  <c r="V49" i="20"/>
  <c r="AC49" i="20"/>
  <c r="U49" i="20"/>
  <c r="K49" i="20"/>
  <c r="L49" i="20" s="1"/>
  <c r="Z49" i="20"/>
  <c r="J49" i="20"/>
  <c r="M49" i="20" s="1"/>
  <c r="J68" i="20"/>
  <c r="M68" i="20" s="1"/>
  <c r="K68" i="20"/>
  <c r="L68" i="20" s="1"/>
  <c r="AF50" i="20"/>
  <c r="AB50" i="20"/>
  <c r="X50" i="20"/>
  <c r="K50" i="20"/>
  <c r="L50" i="20" s="1"/>
  <c r="AE50" i="20"/>
  <c r="AA50" i="20"/>
  <c r="W50" i="20"/>
  <c r="J50" i="20"/>
  <c r="M50" i="20" s="1"/>
  <c r="V50" i="20"/>
  <c r="AD50" i="20"/>
  <c r="AC53" i="20"/>
  <c r="Y53" i="20"/>
  <c r="U53" i="20"/>
  <c r="AF53" i="20"/>
  <c r="AB53" i="20"/>
  <c r="X53" i="20"/>
  <c r="K53" i="20"/>
  <c r="L53" i="20" s="1"/>
  <c r="AE53" i="20"/>
  <c r="AA53" i="20"/>
  <c r="W53" i="20"/>
  <c r="J53" i="20"/>
  <c r="M53" i="20" s="1"/>
  <c r="AD53" i="20"/>
  <c r="J29" i="20"/>
  <c r="M29" i="20" s="1"/>
  <c r="J33" i="20"/>
  <c r="M33" i="20" s="1"/>
  <c r="Y50" i="20"/>
  <c r="U52" i="20"/>
  <c r="AD52" i="20"/>
  <c r="K52" i="20"/>
  <c r="L52" i="20" s="1"/>
  <c r="AA52" i="20"/>
  <c r="J52" i="20"/>
  <c r="M52" i="20" s="1"/>
  <c r="L232" i="20"/>
  <c r="J232" i="20"/>
  <c r="N232" i="20" s="1"/>
  <c r="Q232" i="20" s="1"/>
  <c r="R232" i="20" s="1"/>
  <c r="Z50" i="20"/>
  <c r="AC51" i="20"/>
  <c r="Y51" i="20"/>
  <c r="AF51" i="20"/>
  <c r="AB51" i="20"/>
  <c r="X51" i="20"/>
  <c r="K51" i="20"/>
  <c r="L51" i="20" s="1"/>
  <c r="AE51" i="20"/>
  <c r="AA51" i="20"/>
  <c r="W51" i="20"/>
  <c r="J51" i="20"/>
  <c r="M51" i="20" s="1"/>
  <c r="V51" i="20"/>
  <c r="V53" i="20"/>
  <c r="AF56" i="20"/>
  <c r="AB56" i="20"/>
  <c r="X56" i="20"/>
  <c r="AE56" i="20"/>
  <c r="AA56" i="20"/>
  <c r="W56" i="20"/>
  <c r="K56" i="20"/>
  <c r="AD56" i="20"/>
  <c r="Z56" i="20"/>
  <c r="V56" i="20"/>
  <c r="J56" i="20"/>
  <c r="AC56" i="20"/>
  <c r="L228" i="20"/>
  <c r="AA236" i="20"/>
  <c r="U57" i="20"/>
  <c r="Y57" i="20"/>
  <c r="AC57" i="20"/>
  <c r="AB58" i="20"/>
  <c r="AF58" i="20"/>
  <c r="K59" i="20"/>
  <c r="L59" i="20" s="1"/>
  <c r="W59" i="20"/>
  <c r="AA59" i="20"/>
  <c r="AE59" i="20"/>
  <c r="V61" i="20"/>
  <c r="Z61" i="20"/>
  <c r="AD61" i="20"/>
  <c r="V62" i="20"/>
  <c r="Z62" i="20"/>
  <c r="AD62" i="20"/>
  <c r="AD229" i="20"/>
  <c r="AD236" i="20" s="1"/>
  <c r="Z229" i="20"/>
  <c r="Z236" i="20" s="1"/>
  <c r="V229" i="20"/>
  <c r="V236" i="20" s="1"/>
  <c r="AC229" i="20"/>
  <c r="AC236" i="20" s="1"/>
  <c r="Y229" i="20"/>
  <c r="Y236" i="20" s="1"/>
  <c r="U229" i="20"/>
  <c r="K229" i="20"/>
  <c r="L229" i="20" s="1"/>
  <c r="AF229" i="20"/>
  <c r="AF236" i="20" s="1"/>
  <c r="AB229" i="20"/>
  <c r="AB236" i="20" s="1"/>
  <c r="X229" i="20"/>
  <c r="J229" i="20"/>
  <c r="M229" i="20" s="1"/>
  <c r="N229" i="20" s="1"/>
  <c r="AE229" i="20"/>
  <c r="AE236" i="20" s="1"/>
  <c r="AG233" i="20"/>
  <c r="J57" i="20"/>
  <c r="M57" i="20" s="1"/>
  <c r="V57" i="20"/>
  <c r="Z57" i="20"/>
  <c r="AD57" i="20"/>
  <c r="U58" i="20"/>
  <c r="Y58" i="20"/>
  <c r="T59" i="20"/>
  <c r="X59" i="20"/>
  <c r="AB59" i="20"/>
  <c r="AF59" i="20"/>
  <c r="J61" i="20"/>
  <c r="M61" i="20" s="1"/>
  <c r="W61" i="20"/>
  <c r="AA61" i="20"/>
  <c r="AE61" i="20"/>
  <c r="J62" i="20"/>
  <c r="M62" i="20" s="1"/>
  <c r="W62" i="20"/>
  <c r="AA62" i="20"/>
  <c r="AE62" i="20"/>
  <c r="J66" i="20"/>
  <c r="M66" i="20" s="1"/>
  <c r="J67" i="20"/>
  <c r="M67" i="20" s="1"/>
  <c r="J69" i="20"/>
  <c r="M69" i="20" s="1"/>
  <c r="AG232" i="20"/>
  <c r="U59" i="20"/>
  <c r="Y59" i="20"/>
  <c r="X61" i="20"/>
  <c r="AB61" i="20"/>
  <c r="X62" i="20"/>
  <c r="AB62" i="20"/>
  <c r="W229" i="20"/>
  <c r="W236" i="20" s="1"/>
  <c r="U228" i="20"/>
  <c r="O239" i="20"/>
  <c r="J70" i="20"/>
  <c r="M70" i="20" s="1"/>
  <c r="J71" i="20"/>
  <c r="M71" i="20" s="1"/>
  <c r="J72" i="20"/>
  <c r="M72" i="20" s="1"/>
  <c r="J73" i="20"/>
  <c r="M73" i="20" s="1"/>
  <c r="J74" i="20"/>
  <c r="M74" i="20" s="1"/>
  <c r="I210" i="20" l="1"/>
  <c r="Y173" i="20"/>
  <c r="U173" i="20"/>
  <c r="R22" i="20"/>
  <c r="R26" i="20"/>
  <c r="AD173" i="20"/>
  <c r="K227" i="20"/>
  <c r="Z173" i="20"/>
  <c r="AE173" i="20"/>
  <c r="AB173" i="20"/>
  <c r="E10" i="68"/>
  <c r="G10" i="68" s="1"/>
  <c r="F4" i="68" s="1"/>
  <c r="F5" i="81" s="1"/>
  <c r="E14" i="68"/>
  <c r="G14" i="68" s="1"/>
  <c r="H5" i="68" s="1"/>
  <c r="F9" i="81" s="1"/>
  <c r="E18" i="68"/>
  <c r="G18" i="68" s="1"/>
  <c r="L3" i="68" s="1"/>
  <c r="F13" i="81" s="1"/>
  <c r="E11" i="68"/>
  <c r="G11" i="68" s="1"/>
  <c r="F5" i="68" s="1"/>
  <c r="F6" i="81" s="1"/>
  <c r="E15" i="68"/>
  <c r="G15" i="68" s="1"/>
  <c r="J3" i="68" s="1"/>
  <c r="F10" i="81" s="1"/>
  <c r="E19" i="68"/>
  <c r="G19" i="68" s="1"/>
  <c r="L4" i="68" s="1"/>
  <c r="F14" i="81" s="1"/>
  <c r="E17" i="68"/>
  <c r="G17" i="68" s="1"/>
  <c r="J5" i="68" s="1"/>
  <c r="F12" i="81" s="1"/>
  <c r="E12" i="68"/>
  <c r="G12" i="68" s="1"/>
  <c r="H3" i="68" s="1"/>
  <c r="F7" i="81" s="1"/>
  <c r="E16" i="68"/>
  <c r="G16" i="68" s="1"/>
  <c r="J4" i="68" s="1"/>
  <c r="F11" i="81" s="1"/>
  <c r="E20" i="68"/>
  <c r="G20" i="68" s="1"/>
  <c r="L5" i="68" s="1"/>
  <c r="F15" i="81" s="1"/>
  <c r="E13" i="68"/>
  <c r="G13" i="68" s="1"/>
  <c r="H4" i="68" s="1"/>
  <c r="F8" i="81" s="1"/>
  <c r="E9" i="68"/>
  <c r="G9" i="68" s="1"/>
  <c r="F6" i="68" s="1"/>
  <c r="F3" i="81" s="1"/>
  <c r="J227" i="20"/>
  <c r="AF173" i="20"/>
  <c r="X173" i="20"/>
  <c r="AG222" i="20"/>
  <c r="N188" i="20"/>
  <c r="AA173" i="20"/>
  <c r="AC173" i="20"/>
  <c r="W173" i="20"/>
  <c r="N165" i="20"/>
  <c r="N191" i="20"/>
  <c r="AG203" i="20"/>
  <c r="N167" i="20"/>
  <c r="Y185" i="20"/>
  <c r="AA209" i="20"/>
  <c r="AG207" i="20"/>
  <c r="AC197" i="20"/>
  <c r="X172" i="20"/>
  <c r="I160" i="20"/>
  <c r="AD160" i="20" s="1"/>
  <c r="AF148" i="20"/>
  <c r="N169" i="20"/>
  <c r="V99" i="20"/>
  <c r="U172" i="20"/>
  <c r="U148" i="20"/>
  <c r="AF99" i="20"/>
  <c r="AD99" i="20"/>
  <c r="AB75" i="20"/>
  <c r="AA111" i="20"/>
  <c r="Y111" i="20"/>
  <c r="AC136" i="20"/>
  <c r="AC112" i="20"/>
  <c r="V112" i="20"/>
  <c r="AD112" i="20"/>
  <c r="Z112" i="20"/>
  <c r="W112" i="20"/>
  <c r="AB112" i="20"/>
  <c r="AA112" i="20"/>
  <c r="AF112" i="20"/>
  <c r="Y112" i="20"/>
  <c r="AE112" i="20"/>
  <c r="U112" i="20"/>
  <c r="X112" i="20"/>
  <c r="W185" i="20"/>
  <c r="X185" i="20"/>
  <c r="Z185" i="20"/>
  <c r="V197" i="20"/>
  <c r="W210" i="20"/>
  <c r="AA210" i="20"/>
  <c r="AE210" i="20"/>
  <c r="X210" i="20"/>
  <c r="AB210" i="20"/>
  <c r="AF210" i="20"/>
  <c r="Y210" i="20"/>
  <c r="AC210" i="20"/>
  <c r="U210" i="20"/>
  <c r="V210" i="20"/>
  <c r="Z210" i="20"/>
  <c r="AD210" i="20"/>
  <c r="AA197" i="20"/>
  <c r="Y197" i="20"/>
  <c r="Y172" i="20"/>
  <c r="AE172" i="20"/>
  <c r="AD185" i="20"/>
  <c r="AE197" i="20"/>
  <c r="AG208" i="20"/>
  <c r="AE185" i="20"/>
  <c r="AG201" i="20"/>
  <c r="AG205" i="20"/>
  <c r="AD197" i="20"/>
  <c r="AD172" i="20"/>
  <c r="AF172" i="20"/>
  <c r="AA172" i="20"/>
  <c r="W197" i="20"/>
  <c r="AG159" i="20"/>
  <c r="AB185" i="20"/>
  <c r="AB197" i="20"/>
  <c r="U197" i="20"/>
  <c r="AC172" i="20"/>
  <c r="W172" i="20"/>
  <c r="X236" i="20"/>
  <c r="V185" i="20"/>
  <c r="X197" i="20"/>
  <c r="U209" i="20"/>
  <c r="AF185" i="20"/>
  <c r="AA185" i="20"/>
  <c r="AE209" i="20"/>
  <c r="Z197" i="20"/>
  <c r="Z172" i="20"/>
  <c r="AB172" i="20"/>
  <c r="U185" i="20"/>
  <c r="AC185" i="20"/>
  <c r="AF197" i="20"/>
  <c r="AD148" i="20"/>
  <c r="Y124" i="20"/>
  <c r="V87" i="20"/>
  <c r="AD87" i="20"/>
  <c r="AE136" i="20"/>
  <c r="V124" i="20"/>
  <c r="U111" i="20"/>
  <c r="Z148" i="20"/>
  <c r="AB148" i="20"/>
  <c r="W111" i="20"/>
  <c r="U99" i="20"/>
  <c r="AC124" i="20"/>
  <c r="AA124" i="20"/>
  <c r="X124" i="20"/>
  <c r="AB99" i="20"/>
  <c r="Z99" i="20"/>
  <c r="AC75" i="20"/>
  <c r="X75" i="20"/>
  <c r="AD111" i="20"/>
  <c r="AF111" i="20"/>
  <c r="V136" i="20"/>
  <c r="V172" i="20"/>
  <c r="U136" i="20"/>
  <c r="Y87" i="20"/>
  <c r="X87" i="20"/>
  <c r="Z87" i="20"/>
  <c r="AF136" i="20"/>
  <c r="AA136" i="20"/>
  <c r="Y136" i="20"/>
  <c r="W148" i="20"/>
  <c r="AC160" i="20"/>
  <c r="U75" i="20"/>
  <c r="AE124" i="20"/>
  <c r="AD75" i="20"/>
  <c r="AB87" i="20"/>
  <c r="V111" i="20"/>
  <c r="V148" i="20"/>
  <c r="AE148" i="20"/>
  <c r="AC148" i="20"/>
  <c r="X148" i="20"/>
  <c r="W124" i="20"/>
  <c r="AF124" i="20"/>
  <c r="AD124" i="20"/>
  <c r="AE99" i="20"/>
  <c r="AC99" i="20"/>
  <c r="Y75" i="20"/>
  <c r="AE75" i="20"/>
  <c r="Z111" i="20"/>
  <c r="AB111" i="20"/>
  <c r="AC87" i="20"/>
  <c r="AE87" i="20"/>
  <c r="AB136" i="20"/>
  <c r="AD136" i="20"/>
  <c r="U124" i="20"/>
  <c r="W136" i="20"/>
  <c r="V75" i="20"/>
  <c r="U87" i="20"/>
  <c r="AA148" i="20"/>
  <c r="Y148" i="20"/>
  <c r="W75" i="20"/>
  <c r="W99" i="20"/>
  <c r="AB124" i="20"/>
  <c r="Z124" i="20"/>
  <c r="X99" i="20"/>
  <c r="AA99" i="20"/>
  <c r="Y99" i="20"/>
  <c r="Z75" i="20"/>
  <c r="AF75" i="20"/>
  <c r="AA75" i="20"/>
  <c r="AE111" i="20"/>
  <c r="AC111" i="20"/>
  <c r="X111" i="20"/>
  <c r="AF87" i="20"/>
  <c r="AA87" i="20"/>
  <c r="X136" i="20"/>
  <c r="Z136" i="20"/>
  <c r="W87" i="20"/>
  <c r="AG196" i="20"/>
  <c r="AG129" i="20"/>
  <c r="R179" i="20"/>
  <c r="AG171" i="20"/>
  <c r="AG164" i="20"/>
  <c r="AG167" i="20"/>
  <c r="AG110" i="20"/>
  <c r="AG140" i="20"/>
  <c r="R192" i="20"/>
  <c r="AG128" i="20"/>
  <c r="R15" i="20"/>
  <c r="AG116" i="20"/>
  <c r="N163" i="20"/>
  <c r="AG168" i="20"/>
  <c r="N170" i="20"/>
  <c r="N195" i="20"/>
  <c r="AG134" i="20"/>
  <c r="AG145" i="20"/>
  <c r="AG127" i="20"/>
  <c r="AG193" i="20"/>
  <c r="AG194" i="20"/>
  <c r="AG95" i="20"/>
  <c r="AG183" i="20"/>
  <c r="AG169" i="20"/>
  <c r="AG146" i="20"/>
  <c r="AG130" i="20"/>
  <c r="AG108" i="20"/>
  <c r="AG91" i="20"/>
  <c r="AG144" i="20"/>
  <c r="AG115" i="20"/>
  <c r="AG189" i="20"/>
  <c r="AG135" i="20"/>
  <c r="AG132" i="20"/>
  <c r="AG122" i="20"/>
  <c r="AG107" i="20"/>
  <c r="AG191" i="20"/>
  <c r="AG102" i="20"/>
  <c r="AG106" i="20"/>
  <c r="AG133" i="20"/>
  <c r="AG190" i="20"/>
  <c r="AG177" i="20"/>
  <c r="AG142" i="20"/>
  <c r="AG120" i="20"/>
  <c r="AG97" i="20"/>
  <c r="AG188" i="20"/>
  <c r="AG181" i="20"/>
  <c r="AG163" i="20"/>
  <c r="AG103" i="20"/>
  <c r="AG93" i="20"/>
  <c r="Y209" i="20"/>
  <c r="AG202" i="20"/>
  <c r="AG117" i="20"/>
  <c r="N178" i="20"/>
  <c r="AG165" i="20"/>
  <c r="AG139" i="20"/>
  <c r="AG123" i="20"/>
  <c r="AG200" i="20"/>
  <c r="AG178" i="20"/>
  <c r="AD209" i="20"/>
  <c r="AF209" i="20"/>
  <c r="AG179" i="20"/>
  <c r="AG176" i="20"/>
  <c r="AG90" i="20"/>
  <c r="AG141" i="20"/>
  <c r="AG109" i="20"/>
  <c r="AG105" i="20"/>
  <c r="AG147" i="20"/>
  <c r="N59" i="20"/>
  <c r="N193" i="20"/>
  <c r="AG204" i="20"/>
  <c r="V209" i="20"/>
  <c r="AG98" i="20"/>
  <c r="W209" i="20"/>
  <c r="AG94" i="20"/>
  <c r="Z209" i="20"/>
  <c r="AB209" i="20"/>
  <c r="AG131" i="20"/>
  <c r="AG192" i="20"/>
  <c r="AG121" i="20"/>
  <c r="AG170" i="20"/>
  <c r="AG166" i="20"/>
  <c r="AG182" i="20"/>
  <c r="N35" i="20"/>
  <c r="AG206" i="20"/>
  <c r="AG180" i="20"/>
  <c r="AG143" i="20"/>
  <c r="AG119" i="20"/>
  <c r="AC209" i="20"/>
  <c r="X209" i="20"/>
  <c r="AG118" i="20"/>
  <c r="AG104" i="20"/>
  <c r="AG92" i="20"/>
  <c r="AG96" i="20"/>
  <c r="AG195" i="20"/>
  <c r="AG184" i="20"/>
  <c r="R203" i="20"/>
  <c r="N203" i="20"/>
  <c r="R206" i="20"/>
  <c r="N206" i="20"/>
  <c r="R202" i="20"/>
  <c r="N202" i="20"/>
  <c r="R207" i="20"/>
  <c r="N207" i="20"/>
  <c r="R205" i="20"/>
  <c r="N205" i="20"/>
  <c r="R201" i="20"/>
  <c r="N201" i="20"/>
  <c r="R208" i="20"/>
  <c r="N208" i="20"/>
  <c r="R204" i="20"/>
  <c r="N204" i="20"/>
  <c r="R200" i="20"/>
  <c r="N200" i="20"/>
  <c r="N190" i="20"/>
  <c r="R190" i="20"/>
  <c r="N196" i="20"/>
  <c r="R196" i="20"/>
  <c r="N189" i="20"/>
  <c r="R189" i="20"/>
  <c r="N194" i="20"/>
  <c r="R194" i="20"/>
  <c r="R182" i="20"/>
  <c r="N182" i="20"/>
  <c r="R177" i="20"/>
  <c r="N177" i="20"/>
  <c r="R183" i="20"/>
  <c r="N183" i="20"/>
  <c r="R181" i="20"/>
  <c r="N181" i="20"/>
  <c r="R180" i="20"/>
  <c r="N180" i="20"/>
  <c r="R184" i="20"/>
  <c r="N184" i="20"/>
  <c r="N176" i="20"/>
  <c r="R176" i="20"/>
  <c r="N164" i="20"/>
  <c r="R164" i="20"/>
  <c r="N171" i="20"/>
  <c r="R171" i="20"/>
  <c r="N166" i="20"/>
  <c r="R166" i="20"/>
  <c r="N168" i="20"/>
  <c r="R168" i="20"/>
  <c r="R146" i="20"/>
  <c r="N146" i="20"/>
  <c r="R142" i="20"/>
  <c r="N142" i="20"/>
  <c r="R145" i="20"/>
  <c r="N145" i="20"/>
  <c r="R141" i="20"/>
  <c r="N141" i="20"/>
  <c r="R144" i="20"/>
  <c r="N144" i="20"/>
  <c r="R140" i="20"/>
  <c r="N140" i="20"/>
  <c r="R147" i="20"/>
  <c r="N147" i="20"/>
  <c r="R143" i="20"/>
  <c r="N143" i="20"/>
  <c r="R139" i="20"/>
  <c r="N139" i="20"/>
  <c r="R130" i="20"/>
  <c r="N130" i="20"/>
  <c r="R133" i="20"/>
  <c r="N133" i="20"/>
  <c r="R129" i="20"/>
  <c r="N129" i="20"/>
  <c r="R134" i="20"/>
  <c r="N134" i="20"/>
  <c r="R132" i="20"/>
  <c r="N132" i="20"/>
  <c r="R128" i="20"/>
  <c r="N128" i="20"/>
  <c r="R135" i="20"/>
  <c r="N135" i="20"/>
  <c r="R131" i="20"/>
  <c r="N131" i="20"/>
  <c r="R127" i="20"/>
  <c r="N127" i="20"/>
  <c r="R118" i="20"/>
  <c r="N118" i="20"/>
  <c r="R121" i="20"/>
  <c r="N121" i="20"/>
  <c r="R117" i="20"/>
  <c r="N117" i="20"/>
  <c r="R120" i="20"/>
  <c r="N120" i="20"/>
  <c r="R116" i="20"/>
  <c r="N116" i="20"/>
  <c r="R122" i="20"/>
  <c r="N122" i="20"/>
  <c r="R123" i="20"/>
  <c r="N123" i="20"/>
  <c r="R119" i="20"/>
  <c r="N119" i="20"/>
  <c r="R115" i="20"/>
  <c r="N115" i="20"/>
  <c r="R109" i="20"/>
  <c r="N109" i="20"/>
  <c r="R108" i="20"/>
  <c r="N108" i="20"/>
  <c r="R104" i="20"/>
  <c r="N104" i="20"/>
  <c r="R105" i="20"/>
  <c r="N105" i="20"/>
  <c r="R107" i="20"/>
  <c r="N107" i="20"/>
  <c r="R103" i="20"/>
  <c r="N103" i="20"/>
  <c r="R110" i="20"/>
  <c r="N110" i="20"/>
  <c r="R106" i="20"/>
  <c r="N106" i="20"/>
  <c r="R102" i="20"/>
  <c r="N102" i="20"/>
  <c r="R93" i="20"/>
  <c r="N93" i="20"/>
  <c r="R96" i="20"/>
  <c r="N96" i="20"/>
  <c r="R92" i="20"/>
  <c r="N92" i="20"/>
  <c r="R97" i="20"/>
  <c r="N97" i="20"/>
  <c r="R95" i="20"/>
  <c r="N95" i="20"/>
  <c r="R91" i="20"/>
  <c r="N91" i="20"/>
  <c r="R98" i="20"/>
  <c r="N98" i="20"/>
  <c r="R94" i="20"/>
  <c r="N94" i="20"/>
  <c r="R90" i="20"/>
  <c r="N90" i="20"/>
  <c r="AG80" i="20"/>
  <c r="AA37" i="20"/>
  <c r="AG12" i="20"/>
  <c r="AG82" i="20"/>
  <c r="AG78" i="20"/>
  <c r="AG84" i="20"/>
  <c r="R58" i="20"/>
  <c r="AG85" i="20"/>
  <c r="AG81" i="20"/>
  <c r="AG83" i="20"/>
  <c r="AG79" i="20"/>
  <c r="AG86" i="20"/>
  <c r="R80" i="20"/>
  <c r="N80" i="20"/>
  <c r="R79" i="20"/>
  <c r="N79" i="20"/>
  <c r="R86" i="20"/>
  <c r="N86" i="20"/>
  <c r="R82" i="20"/>
  <c r="N82" i="20"/>
  <c r="R78" i="20"/>
  <c r="N78" i="20"/>
  <c r="R84" i="20"/>
  <c r="N84" i="20"/>
  <c r="R83" i="20"/>
  <c r="N83" i="20"/>
  <c r="R85" i="20"/>
  <c r="N85" i="20"/>
  <c r="R81" i="20"/>
  <c r="N81" i="20"/>
  <c r="R18" i="20"/>
  <c r="N27" i="20"/>
  <c r="AG51" i="20"/>
  <c r="R19" i="20"/>
  <c r="AG58" i="20"/>
  <c r="AG66" i="20"/>
  <c r="AG62" i="20"/>
  <c r="AG67" i="20"/>
  <c r="AG59" i="20"/>
  <c r="J236" i="20"/>
  <c r="J239" i="20" s="1"/>
  <c r="AG45" i="20"/>
  <c r="Z54" i="20"/>
  <c r="Z63" i="20" s="1"/>
  <c r="Z227" i="20" s="1"/>
  <c r="I238" i="20"/>
  <c r="AG50" i="20"/>
  <c r="AG48" i="20"/>
  <c r="N72" i="20"/>
  <c r="R72" i="20"/>
  <c r="AG74" i="20"/>
  <c r="R66" i="20"/>
  <c r="N66" i="20"/>
  <c r="R61" i="20"/>
  <c r="N61" i="20"/>
  <c r="N49" i="20"/>
  <c r="R49" i="20"/>
  <c r="R25" i="20"/>
  <c r="N25" i="20"/>
  <c r="AE54" i="20"/>
  <c r="AE63" i="20" s="1"/>
  <c r="AC54" i="20"/>
  <c r="AC63" i="20" s="1"/>
  <c r="AC227" i="20" s="1"/>
  <c r="R42" i="20"/>
  <c r="N42" i="20"/>
  <c r="AG42" i="20"/>
  <c r="N228" i="20"/>
  <c r="Q228" i="20" s="1"/>
  <c r="AG71" i="20"/>
  <c r="M56" i="20"/>
  <c r="L56" i="20"/>
  <c r="T227" i="20"/>
  <c r="AG56" i="20"/>
  <c r="R33" i="20"/>
  <c r="N33" i="20"/>
  <c r="R53" i="20"/>
  <c r="N53" i="20"/>
  <c r="AG53" i="20"/>
  <c r="AG68" i="20"/>
  <c r="V54" i="20"/>
  <c r="V63" i="20" s="1"/>
  <c r="V227" i="20" s="1"/>
  <c r="R32" i="20"/>
  <c r="N32" i="20"/>
  <c r="R44" i="20"/>
  <c r="N44" i="20"/>
  <c r="AG44" i="20"/>
  <c r="R21" i="20"/>
  <c r="N21" i="20"/>
  <c r="J37" i="20"/>
  <c r="M10" i="20"/>
  <c r="R47" i="20"/>
  <c r="N47" i="20"/>
  <c r="AG47" i="20"/>
  <c r="R43" i="20"/>
  <c r="N43" i="20"/>
  <c r="AG43" i="20"/>
  <c r="J54" i="20"/>
  <c r="M39" i="20"/>
  <c r="K54" i="20"/>
  <c r="L54" i="20" s="1"/>
  <c r="L39" i="20"/>
  <c r="R46" i="20"/>
  <c r="N46" i="20"/>
  <c r="AG46" i="20"/>
  <c r="AG228" i="20"/>
  <c r="U236" i="20"/>
  <c r="AG70" i="20"/>
  <c r="R51" i="20"/>
  <c r="N51" i="20"/>
  <c r="N68" i="20"/>
  <c r="R68" i="20"/>
  <c r="K37" i="20"/>
  <c r="R13" i="20"/>
  <c r="N13" i="20"/>
  <c r="AD54" i="20"/>
  <c r="AD63" i="20" s="1"/>
  <c r="AD227" i="20" s="1"/>
  <c r="AF54" i="20"/>
  <c r="N73" i="20"/>
  <c r="R73" i="20"/>
  <c r="N74" i="20"/>
  <c r="R74" i="20"/>
  <c r="N70" i="20"/>
  <c r="R70" i="20"/>
  <c r="AG72" i="20"/>
  <c r="N69" i="20"/>
  <c r="R69" i="20"/>
  <c r="R57" i="20"/>
  <c r="N57" i="20"/>
  <c r="R29" i="20"/>
  <c r="N29" i="20"/>
  <c r="R50" i="20"/>
  <c r="N50" i="20"/>
  <c r="R41" i="20"/>
  <c r="N41" i="20"/>
  <c r="AG41" i="20"/>
  <c r="R36" i="20"/>
  <c r="N36" i="20"/>
  <c r="V37" i="20"/>
  <c r="AG36" i="20"/>
  <c r="R40" i="20"/>
  <c r="N40" i="20"/>
  <c r="AG40" i="20"/>
  <c r="R12" i="20"/>
  <c r="N12" i="20"/>
  <c r="U37" i="20"/>
  <c r="AG10" i="20"/>
  <c r="W54" i="20"/>
  <c r="W63" i="20" s="1"/>
  <c r="W227" i="20" s="1"/>
  <c r="W239" i="20" s="1"/>
  <c r="X54" i="20"/>
  <c r="X63" i="20" s="1"/>
  <c r="X227" i="20" s="1"/>
  <c r="U54" i="20"/>
  <c r="U63" i="20" s="1"/>
  <c r="U227" i="20" s="1"/>
  <c r="AG39" i="20"/>
  <c r="R28" i="20"/>
  <c r="N28" i="20"/>
  <c r="R20" i="20"/>
  <c r="N20" i="20"/>
  <c r="R11" i="20"/>
  <c r="N11" i="20"/>
  <c r="R62" i="20"/>
  <c r="N62" i="20"/>
  <c r="AE227" i="20"/>
  <c r="R45" i="20"/>
  <c r="N45" i="20"/>
  <c r="R48" i="20"/>
  <c r="N48" i="20"/>
  <c r="N71" i="20"/>
  <c r="R71" i="20"/>
  <c r="AG73" i="20"/>
  <c r="AG69" i="20"/>
  <c r="N67" i="20"/>
  <c r="R67" i="20"/>
  <c r="AG61" i="20"/>
  <c r="R52" i="20"/>
  <c r="N52" i="20"/>
  <c r="AG52" i="20"/>
  <c r="AG49" i="20"/>
  <c r="R60" i="20"/>
  <c r="N60" i="20"/>
  <c r="AG60" i="20"/>
  <c r="AG57" i="20"/>
  <c r="AA54" i="20"/>
  <c r="AA63" i="20" s="1"/>
  <c r="AA227" i="20" s="1"/>
  <c r="AB54" i="20"/>
  <c r="AB63" i="20" s="1"/>
  <c r="AB227" i="20" s="1"/>
  <c r="Y54" i="20"/>
  <c r="Y63" i="20" s="1"/>
  <c r="Y227" i="20" s="1"/>
  <c r="R16" i="20"/>
  <c r="N16" i="20"/>
  <c r="AF160" i="20" l="1"/>
  <c r="U160" i="20"/>
  <c r="Y160" i="20"/>
  <c r="AA160" i="20"/>
  <c r="V160" i="20"/>
  <c r="AE160" i="20"/>
  <c r="AB160" i="20"/>
  <c r="Z160" i="20"/>
  <c r="X160" i="20"/>
  <c r="W160" i="20"/>
  <c r="K238" i="20"/>
  <c r="L227" i="20"/>
  <c r="AG173" i="20"/>
  <c r="C4" i="68"/>
  <c r="C5" i="68" s="1"/>
  <c r="F3" i="68"/>
  <c r="F4" i="81" s="1"/>
  <c r="R228" i="20"/>
  <c r="I241" i="20"/>
  <c r="I243" i="20" s="1"/>
  <c r="K239" i="20"/>
  <c r="L239" i="20" s="1"/>
  <c r="AG112" i="20"/>
  <c r="AG197" i="20"/>
  <c r="AG185" i="20"/>
  <c r="AG172" i="20"/>
  <c r="AG210" i="20"/>
  <c r="AG75" i="20"/>
  <c r="AG87" i="20"/>
  <c r="AG99" i="20"/>
  <c r="AG148" i="20"/>
  <c r="AG136" i="20"/>
  <c r="AF63" i="20"/>
  <c r="AF227" i="20" s="1"/>
  <c r="AF238" i="20" s="1"/>
  <c r="AG124" i="20"/>
  <c r="AG111" i="20"/>
  <c r="AE238" i="20"/>
  <c r="AG209" i="20"/>
  <c r="AC239" i="20"/>
  <c r="Y239" i="20"/>
  <c r="W238" i="20"/>
  <c r="Z238" i="20"/>
  <c r="V238" i="20"/>
  <c r="AD238" i="20"/>
  <c r="AC238" i="20"/>
  <c r="AB238" i="20"/>
  <c r="AG37" i="20"/>
  <c r="V239" i="20"/>
  <c r="AB239" i="20"/>
  <c r="AE239" i="20"/>
  <c r="AA238" i="20"/>
  <c r="X238" i="20"/>
  <c r="Z239" i="20"/>
  <c r="Y238" i="20"/>
  <c r="AA239" i="20"/>
  <c r="AD239" i="20"/>
  <c r="L238" i="20"/>
  <c r="L37" i="20"/>
  <c r="M54" i="20"/>
  <c r="R39" i="20"/>
  <c r="N39" i="20"/>
  <c r="M37" i="20"/>
  <c r="N10" i="20"/>
  <c r="O10" i="20" s="1"/>
  <c r="O37" i="20" s="1"/>
  <c r="R10" i="20"/>
  <c r="M227" i="20"/>
  <c r="R56" i="20"/>
  <c r="N56" i="20"/>
  <c r="M239" i="20"/>
  <c r="Q239" i="20"/>
  <c r="X239" i="20"/>
  <c r="AG54" i="20"/>
  <c r="AG63" i="20" s="1"/>
  <c r="U238" i="20"/>
  <c r="U239" i="20"/>
  <c r="AG236" i="20"/>
  <c r="J238" i="20"/>
  <c r="J241" i="20" s="1"/>
  <c r="J243" i="20" s="1"/>
  <c r="T239" i="20"/>
  <c r="T238" i="20"/>
  <c r="AG160" i="20" l="1"/>
  <c r="AG227" i="20"/>
  <c r="AF239" i="20"/>
  <c r="AG239" i="20" s="1"/>
  <c r="R239" i="20"/>
  <c r="N239" i="20"/>
  <c r="K241" i="20"/>
  <c r="N227" i="20"/>
  <c r="Q227" i="20"/>
  <c r="R227" i="20" s="1"/>
  <c r="AG238" i="20"/>
  <c r="O238" i="20"/>
  <c r="O241" i="20" s="1"/>
  <c r="Q37" i="20"/>
  <c r="R37" i="20" s="1"/>
  <c r="Q54" i="20"/>
  <c r="R54" i="20" s="1"/>
  <c r="N54" i="20"/>
  <c r="M238" i="20"/>
  <c r="N37" i="20"/>
  <c r="N238" i="20" l="1"/>
  <c r="K243" i="20"/>
  <c r="L243" i="20" s="1"/>
  <c r="L241" i="20"/>
  <c r="Q238" i="20"/>
  <c r="R238" i="20" s="1"/>
  <c r="M241" i="20"/>
  <c r="Q241" i="20" s="1"/>
  <c r="O243" i="20"/>
  <c r="M243" i="20" l="1"/>
  <c r="Q243" i="20" s="1"/>
  <c r="N241" i="20"/>
  <c r="R241" i="20"/>
  <c r="R243" i="20" l="1"/>
  <c r="N243" i="20"/>
</calcChain>
</file>

<file path=xl/sharedStrings.xml><?xml version="1.0" encoding="utf-8"?>
<sst xmlns="http://schemas.openxmlformats.org/spreadsheetml/2006/main" count="2075" uniqueCount="451">
  <si>
    <t>Country</t>
  </si>
  <si>
    <t>A</t>
  </si>
  <si>
    <t>B</t>
  </si>
  <si>
    <t>C1</t>
  </si>
  <si>
    <t>C</t>
  </si>
  <si>
    <t>D1</t>
  </si>
  <si>
    <t>D2</t>
  </si>
  <si>
    <t>D</t>
  </si>
  <si>
    <t xml:space="preserve">Project Title: </t>
  </si>
  <si>
    <t>Project Areas:</t>
  </si>
  <si>
    <t xml:space="preserve">Budget Code </t>
  </si>
  <si>
    <t xml:space="preserve">Budget Line Items </t>
  </si>
  <si>
    <t xml:space="preserve">Description </t>
  </si>
  <si>
    <t xml:space="preserve">unit </t>
  </si>
  <si>
    <t>per unit cost ($)</t>
  </si>
  <si>
    <t>Sub Total Direct Cost - Component B</t>
  </si>
  <si>
    <t xml:space="preserve"># of units </t>
  </si>
  <si>
    <t>D3</t>
  </si>
  <si>
    <t xml:space="preserve">Budget codes: </t>
  </si>
  <si>
    <t xml:space="preserve">B will be used for direct costs for projedt staff salaries </t>
  </si>
  <si>
    <t>Actual Expenditures</t>
  </si>
  <si>
    <t>Net Balance</t>
  </si>
  <si>
    <t>Implementing Organization:</t>
  </si>
  <si>
    <t xml:space="preserve">Duration: </t>
  </si>
  <si>
    <t>Syria</t>
  </si>
  <si>
    <t>D4</t>
  </si>
  <si>
    <t>D5</t>
  </si>
  <si>
    <t>Sub Total Direct Cost - Component C</t>
  </si>
  <si>
    <t>Total Direct Cost - Component A+B +C</t>
  </si>
  <si>
    <t>12 months</t>
  </si>
  <si>
    <t xml:space="preserve">Project Code: </t>
  </si>
  <si>
    <t xml:space="preserve">Project Start Date: </t>
  </si>
  <si>
    <t xml:space="preserve">Project End Date: </t>
  </si>
  <si>
    <t xml:space="preserve">Period / Months </t>
  </si>
  <si>
    <t>% of Cost Charged to project</t>
  </si>
  <si>
    <t>Total USD</t>
  </si>
  <si>
    <t>Total QR</t>
  </si>
  <si>
    <t>Sub-Total for Output 1.1</t>
  </si>
  <si>
    <t>Other Direct Costs</t>
  </si>
  <si>
    <t>Projects Staff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</si>
  <si>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</si>
  <si>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</si>
  <si>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</si>
  <si>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</si>
  <si>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</si>
  <si>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</si>
  <si>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</si>
  <si>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</si>
  <si>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</si>
  <si>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</si>
  <si>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</si>
  <si>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</si>
  <si>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</si>
  <si>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</si>
  <si>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</si>
  <si>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Indirect Costs</t>
  </si>
  <si>
    <t>Projects Support Staff</t>
  </si>
  <si>
    <t xml:space="preserve">Sub-Total of Indirect Costs </t>
  </si>
  <si>
    <t>Grand Total Project Budget</t>
  </si>
  <si>
    <r>
      <t xml:space="preserve">C will used for </t>
    </r>
    <r>
      <rPr>
        <sz val="10"/>
        <rFont val="Calibri"/>
        <family val="2"/>
        <scheme val="minor"/>
      </rPr>
      <t>other direct costs</t>
    </r>
    <r>
      <rPr>
        <sz val="10"/>
        <color rgb="FFFF0000"/>
        <rFont val="Calibri"/>
        <family val="2"/>
        <scheme val="minor"/>
      </rPr>
      <t xml:space="preserve"> which is a direct cost to all projects and distributed according to the projects percentages</t>
    </r>
  </si>
  <si>
    <t xml:space="preserve">D will be used for indirect costs from cross charging </t>
  </si>
  <si>
    <t>Indirect Cost</t>
  </si>
  <si>
    <t>% of recipient from budget</t>
  </si>
  <si>
    <t>ref. numder:</t>
  </si>
  <si>
    <t>A1</t>
  </si>
  <si>
    <t>A2</t>
  </si>
  <si>
    <t>A4</t>
  </si>
  <si>
    <t>A3</t>
  </si>
  <si>
    <t>B1</t>
  </si>
  <si>
    <t>A6</t>
  </si>
  <si>
    <t>عقد دورات تدريبية لتدريب المعلمين على اتقان موضوع التعليم الترميمي</t>
  </si>
  <si>
    <t>طباعة الكتب والمواد التعليمية بما يتوافق مع الاعداد المدروسة</t>
  </si>
  <si>
    <t xml:space="preserve">نقل وتسليم الكتب  الى المراكز </t>
  </si>
  <si>
    <t>تحضير المراكز واجراء عمليات الصيانة اللازمة</t>
  </si>
  <si>
    <t>شراء اثاث المراكز</t>
  </si>
  <si>
    <t>شراء التجهيزات الإلكترونية</t>
  </si>
  <si>
    <t>شراء التجهيزات التشغيلية</t>
  </si>
  <si>
    <t>شراء و تركيب تجهيزات الانترنت والتواصل</t>
  </si>
  <si>
    <t>Project Activitys</t>
  </si>
  <si>
    <t>النشاط 2.3.1 Activity</t>
  </si>
  <si>
    <t>النشاط 3.4.2 Activity</t>
  </si>
  <si>
    <t>النشاط 3.4.3 Activity</t>
  </si>
  <si>
    <t>النشاط 3.5.1 Activity</t>
  </si>
  <si>
    <t>النشاط 3.5.2 Activity</t>
  </si>
  <si>
    <t>النشاط 3.5.4 Activity</t>
  </si>
  <si>
    <t>النشاط 3.5.5 Activity</t>
  </si>
  <si>
    <t>النشاط 3.5.6 Activity</t>
  </si>
  <si>
    <t>النشاط 3.5.7 Activity</t>
  </si>
  <si>
    <t>النشاط 3.6.10 Activity</t>
  </si>
  <si>
    <t xml:space="preserve">A will be used for direct project Activitys mentioned in the logframe </t>
  </si>
  <si>
    <t>contract</t>
  </si>
  <si>
    <t>مدافئ مازوت</t>
  </si>
  <si>
    <t>جهاز كومبيوتر للمراكز والمشرفين</t>
  </si>
  <si>
    <t>جهاز كومبيوتر للكادر الاداري</t>
  </si>
  <si>
    <t>شاشة عرض</t>
  </si>
  <si>
    <t>كمرات مرافبة</t>
  </si>
  <si>
    <t>هارد خارجي</t>
  </si>
  <si>
    <t>فلاشات 16 ميغا</t>
  </si>
  <si>
    <t>طابعة لكل مركز</t>
  </si>
  <si>
    <t>طابعة لادارة المشروع</t>
  </si>
  <si>
    <t>مولدة لكل مركز</t>
  </si>
  <si>
    <t>3.5.5.1</t>
  </si>
  <si>
    <t>3.5.5.2</t>
  </si>
  <si>
    <t>3.5.5.3</t>
  </si>
  <si>
    <t>3.5.5.4</t>
  </si>
  <si>
    <t>3.5.5.5</t>
  </si>
  <si>
    <t>3.5.5.6</t>
  </si>
  <si>
    <t>3.5.5.7</t>
  </si>
  <si>
    <t>3.5.5.8</t>
  </si>
  <si>
    <t>3.5.5.9</t>
  </si>
  <si>
    <t>3.5.5.10</t>
  </si>
  <si>
    <t>3.5.5.11</t>
  </si>
  <si>
    <t>تشغيل تجهيزات الانترنت والتواصل</t>
  </si>
  <si>
    <t>Direct Costs Component</t>
  </si>
  <si>
    <t>هاتف وانترنت</t>
  </si>
  <si>
    <t>مواد تنظيف ورعاية</t>
  </si>
  <si>
    <t>احبار وورق طباعة</t>
  </si>
  <si>
    <t>وقود مولده</t>
  </si>
  <si>
    <t>وقود تدفئة</t>
  </si>
  <si>
    <t>قرطاسية ومطبوعات</t>
  </si>
  <si>
    <t>استاذ صف مرحلة 1</t>
  </si>
  <si>
    <t>استاذ صف مرحلة 2</t>
  </si>
  <si>
    <t>استاذ صف مرحلة 3</t>
  </si>
  <si>
    <t>استاذ صف مرحلة 4</t>
  </si>
  <si>
    <t>مدير</t>
  </si>
  <si>
    <t>مشرف</t>
  </si>
  <si>
    <t>مفتش</t>
  </si>
  <si>
    <t>حارس</t>
  </si>
  <si>
    <t>منسق المشروع / سوريا وتركيا</t>
  </si>
  <si>
    <t xml:space="preserve">منسق المنطقة </t>
  </si>
  <si>
    <t>مدير المشروع / تركيا</t>
  </si>
  <si>
    <t>المسؤول المالي/ تركيا</t>
  </si>
  <si>
    <t>منسق االمشروع</t>
  </si>
  <si>
    <t>مسؤول المراقبة والتقييم</t>
  </si>
  <si>
    <t>مسؤول التقارير والارشفة</t>
  </si>
  <si>
    <t>دعاية وإعلان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</si>
  <si>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</si>
  <si>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</si>
  <si>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</si>
  <si>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</si>
  <si>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</si>
  <si>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</si>
  <si>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</si>
  <si>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</si>
  <si>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</si>
  <si>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</si>
  <si>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</si>
  <si>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</si>
  <si>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</si>
  <si>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</si>
  <si>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آذن</t>
  </si>
  <si>
    <t>3.5.6.1</t>
  </si>
  <si>
    <t>3.5.6.2</t>
  </si>
  <si>
    <t>3.5.7.1</t>
  </si>
  <si>
    <t>3.5.4.1</t>
  </si>
  <si>
    <t>3.5.4.2</t>
  </si>
  <si>
    <t>دورات  و انشطة تدريبية  متنوعة للكوادروالطلاب</t>
  </si>
  <si>
    <t>جهاز مجمع DVR</t>
  </si>
  <si>
    <t>المدير التنفيذي</t>
  </si>
  <si>
    <t>مدير الموارد البشرية</t>
  </si>
  <si>
    <t>المدير المالي</t>
  </si>
  <si>
    <t>نقل ومواصلات</t>
  </si>
  <si>
    <t xml:space="preserve">مستشار تعليم </t>
  </si>
  <si>
    <t>شراء مقاعد للصفوف</t>
  </si>
  <si>
    <t>مكاتب وكراسي والواح للمراكز والمدارس</t>
  </si>
  <si>
    <t xml:space="preserve">SYR-17/E/99804 </t>
  </si>
  <si>
    <t>SYR</t>
  </si>
  <si>
    <t>30/9/2018</t>
  </si>
  <si>
    <t>A7</t>
  </si>
  <si>
    <t>A8</t>
  </si>
  <si>
    <t>A9</t>
  </si>
  <si>
    <t>A10</t>
  </si>
  <si>
    <t>التعليم المكثف</t>
  </si>
  <si>
    <t>كانون الاول</t>
  </si>
  <si>
    <t>تشرين الثاني</t>
  </si>
  <si>
    <t>تشرين الاول</t>
  </si>
  <si>
    <t>شباط</t>
  </si>
  <si>
    <t>ايلول</t>
  </si>
  <si>
    <t>كانون الثاني</t>
  </si>
  <si>
    <t>اذار</t>
  </si>
  <si>
    <t>نيسان</t>
  </si>
  <si>
    <t>ايار</t>
  </si>
  <si>
    <t>حزيران</t>
  </si>
  <si>
    <t>تموز</t>
  </si>
  <si>
    <t>اب</t>
  </si>
  <si>
    <t>وسائل ايضاحية ومواد تدريب لكل مادة اربع مرات</t>
  </si>
  <si>
    <t>حملات توعية وانشطة حماية مجتمعية</t>
  </si>
  <si>
    <t>مصاريف ادارية</t>
  </si>
  <si>
    <t xml:space="preserve">دورات او برامج تدريبية في تطوير القدرات وتنمية المهارات </t>
  </si>
  <si>
    <t>استئجار   المراكز في المناطق الاربعة والمقرات</t>
  </si>
  <si>
    <t>رابطة أهل حوارن بالشراكة مع مؤسسة  تعليم بلا حدود / مداد</t>
  </si>
  <si>
    <t xml:space="preserve"> حوافز مادية ومكافآت للطلاب والطالبات</t>
  </si>
  <si>
    <t xml:space="preserve">ماء  وكهرباء </t>
  </si>
  <si>
    <t xml:space="preserve">استأجار المقر </t>
  </si>
  <si>
    <t>جهاز اسقاط لكل صف</t>
  </si>
  <si>
    <t>جهاز اسقاط   لادارة المشروع</t>
  </si>
  <si>
    <t>سماعات مكبر صوت  لادارة المشروع</t>
  </si>
  <si>
    <t>سماعات مكبر صوت  لكل صف</t>
  </si>
  <si>
    <t>3.5.5.12</t>
  </si>
  <si>
    <t>3.5.5.13</t>
  </si>
  <si>
    <t>USA</t>
  </si>
  <si>
    <t>QR</t>
  </si>
  <si>
    <t xml:space="preserve">   =   </t>
  </si>
  <si>
    <t>Installements Transferred in USA $</t>
  </si>
  <si>
    <t xml:space="preserve">Installements Transferred in Qatar reyal QR </t>
  </si>
  <si>
    <t>3.6.9.1</t>
  </si>
  <si>
    <t>3.6.9.2</t>
  </si>
  <si>
    <t>3.6.9.3</t>
  </si>
  <si>
    <t>3.6.9.4</t>
  </si>
  <si>
    <t>3.6.9.5</t>
  </si>
  <si>
    <t>3.6.9.6</t>
  </si>
  <si>
    <t>3.6.9.7</t>
  </si>
  <si>
    <t>3.6.9.8</t>
  </si>
  <si>
    <t>3.6.9.9</t>
  </si>
  <si>
    <t>3.6.9.10</t>
  </si>
  <si>
    <t>3.6.9.11</t>
  </si>
  <si>
    <t>3.6.4</t>
  </si>
  <si>
    <t>3.6.10</t>
  </si>
  <si>
    <t>3.6.1</t>
  </si>
  <si>
    <t>3.6.9.12</t>
  </si>
  <si>
    <t>3.6.9.13</t>
  </si>
  <si>
    <t>3.6.9.14</t>
  </si>
  <si>
    <t>3.6.9.15</t>
  </si>
  <si>
    <t>3.6.9.16</t>
  </si>
  <si>
    <t>3.6.9.17</t>
  </si>
  <si>
    <t>3.6.9.18</t>
  </si>
  <si>
    <t>3.6.9.19</t>
  </si>
  <si>
    <t>3.6.9.20</t>
  </si>
  <si>
    <t>3.6.9.21</t>
  </si>
  <si>
    <t>3.6.9.22</t>
  </si>
  <si>
    <t>3.6.9.23</t>
  </si>
  <si>
    <t>3.6.9.24</t>
  </si>
  <si>
    <t>3.6.9.25</t>
  </si>
  <si>
    <t>3.6.9.26</t>
  </si>
  <si>
    <t>3.6.9.27</t>
  </si>
  <si>
    <t>3.6.9.28</t>
  </si>
  <si>
    <t>3.6.9.29</t>
  </si>
  <si>
    <t>3.6.9.30</t>
  </si>
  <si>
    <t>3.6.9.31</t>
  </si>
  <si>
    <t>3.6.9.32</t>
  </si>
  <si>
    <t>D0</t>
  </si>
  <si>
    <t>A5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</si>
  <si>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</si>
  <si>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</si>
  <si>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</si>
  <si>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</si>
  <si>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</si>
  <si>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</si>
  <si>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</si>
  <si>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</si>
  <si>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</si>
  <si>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</si>
  <si>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</si>
  <si>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</si>
  <si>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</si>
  <si>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</si>
  <si>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</si>
  <si>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</si>
  <si>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</si>
  <si>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درعا   مركز   الجيزة 11</t>
  </si>
  <si>
    <t xml:space="preserve">مجموع المركز </t>
  </si>
  <si>
    <t xml:space="preserve">مجموع  محافظة درعا </t>
  </si>
  <si>
    <t>2 مركز</t>
  </si>
  <si>
    <t xml:space="preserve">مجموع  محافظة حلب </t>
  </si>
  <si>
    <t xml:space="preserve">مجموع  محافظة ريف دمشق </t>
  </si>
  <si>
    <t>4 مركز</t>
  </si>
  <si>
    <t xml:space="preserve">مجموع  محافظة ادلب </t>
  </si>
  <si>
    <t xml:space="preserve">مجموع المراكز </t>
  </si>
  <si>
    <t>ادلب مركز  1  مركز اطمة</t>
  </si>
  <si>
    <t>ادلب مركز   2   مركز تجمع مخيمات سرمدا</t>
  </si>
  <si>
    <t>ادلب مركز   3 مركز تجمع مخيمات سلقين (صامدون)</t>
  </si>
  <si>
    <t>ادلب مركز   4 مركز بالس</t>
  </si>
  <si>
    <t>ريف دمشق   مركز   5 بالعلم نرتقي</t>
  </si>
  <si>
    <t>ريف دمشق   مركز   أجيال الغد</t>
  </si>
  <si>
    <t>ريف دمشق   مركز   7 بسمات الامل</t>
  </si>
  <si>
    <t>ريف دمشق   مركز   8  أزهار المستقبل</t>
  </si>
  <si>
    <t>C8-1</t>
  </si>
  <si>
    <t>C9-2</t>
  </si>
  <si>
    <t>C10-3</t>
  </si>
  <si>
    <t>C11-4</t>
  </si>
  <si>
    <t>C12-5</t>
  </si>
  <si>
    <t>C13-6</t>
  </si>
  <si>
    <t>C14-7</t>
  </si>
  <si>
    <t>C15-8</t>
  </si>
  <si>
    <t>C9-1</t>
  </si>
  <si>
    <t>C10-1</t>
  </si>
  <si>
    <t>C11-1</t>
  </si>
  <si>
    <t>C12-1</t>
  </si>
  <si>
    <t>C13-1</t>
  </si>
  <si>
    <t>C14-1</t>
  </si>
  <si>
    <t>C15-1</t>
  </si>
  <si>
    <t>C16-1</t>
  </si>
  <si>
    <t>C8-2</t>
  </si>
  <si>
    <t>C10-2</t>
  </si>
  <si>
    <t>C11-2</t>
  </si>
  <si>
    <t>C12-2</t>
  </si>
  <si>
    <t>C13-2</t>
  </si>
  <si>
    <t>C14-2</t>
  </si>
  <si>
    <t>C15-2</t>
  </si>
  <si>
    <t>C16-2</t>
  </si>
  <si>
    <t>C8-3</t>
  </si>
  <si>
    <t>C11-3</t>
  </si>
  <si>
    <t>C12-3</t>
  </si>
  <si>
    <t>C13-3</t>
  </si>
  <si>
    <t>C14-3</t>
  </si>
  <si>
    <t>C15-3</t>
  </si>
  <si>
    <t>C16-3</t>
  </si>
  <si>
    <t>C9-3</t>
  </si>
  <si>
    <t>C8-4</t>
  </si>
  <si>
    <t>C9-4</t>
  </si>
  <si>
    <t>C10-4</t>
  </si>
  <si>
    <t>C12-4</t>
  </si>
  <si>
    <t>C13-4</t>
  </si>
  <si>
    <t>C14-4</t>
  </si>
  <si>
    <t>C15-4</t>
  </si>
  <si>
    <t>C16-4</t>
  </si>
  <si>
    <t>C8-12</t>
  </si>
  <si>
    <t>C9-12</t>
  </si>
  <si>
    <t>C10-12</t>
  </si>
  <si>
    <t>C11-12</t>
  </si>
  <si>
    <t>C12-12</t>
  </si>
  <si>
    <t>C13-12</t>
  </si>
  <si>
    <t>C14-12</t>
  </si>
  <si>
    <t>C15-12</t>
  </si>
  <si>
    <t>C16-12</t>
  </si>
  <si>
    <t>C8-11</t>
  </si>
  <si>
    <t>C9-11</t>
  </si>
  <si>
    <t>C10-11</t>
  </si>
  <si>
    <t>C11-11</t>
  </si>
  <si>
    <t>C12-11</t>
  </si>
  <si>
    <t>C13-11</t>
  </si>
  <si>
    <t>C14-11</t>
  </si>
  <si>
    <t>C15-11</t>
  </si>
  <si>
    <t>C16-11</t>
  </si>
  <si>
    <t>C8-10</t>
  </si>
  <si>
    <t>C9-10</t>
  </si>
  <si>
    <t>C10-10</t>
  </si>
  <si>
    <t>C11-10</t>
  </si>
  <si>
    <t>C12-10</t>
  </si>
  <si>
    <t>C13-10</t>
  </si>
  <si>
    <t>C14-10</t>
  </si>
  <si>
    <t>C15-10</t>
  </si>
  <si>
    <t>C16-10</t>
  </si>
  <si>
    <t>C8-9</t>
  </si>
  <si>
    <t>C9-9</t>
  </si>
  <si>
    <t>C10-9</t>
  </si>
  <si>
    <t>C11-9</t>
  </si>
  <si>
    <t>C12-9</t>
  </si>
  <si>
    <t>C13-9</t>
  </si>
  <si>
    <t>C14-9</t>
  </si>
  <si>
    <t>C15-9</t>
  </si>
  <si>
    <t>C16-9</t>
  </si>
  <si>
    <t>C8-8</t>
  </si>
  <si>
    <t>C9-8</t>
  </si>
  <si>
    <t>C10-8</t>
  </si>
  <si>
    <t>C11-8</t>
  </si>
  <si>
    <t>C12-8</t>
  </si>
  <si>
    <t>C13-8</t>
  </si>
  <si>
    <t>C14-8</t>
  </si>
  <si>
    <t>C16-8</t>
  </si>
  <si>
    <t>C8-7</t>
  </si>
  <si>
    <t>C9-7</t>
  </si>
  <si>
    <t>C10-7</t>
  </si>
  <si>
    <t>C11-7</t>
  </si>
  <si>
    <t>C12-7</t>
  </si>
  <si>
    <t>C13-7</t>
  </si>
  <si>
    <t>C15-7</t>
  </si>
  <si>
    <t>C8-6</t>
  </si>
  <si>
    <t>C9-6</t>
  </si>
  <si>
    <t>C10-6</t>
  </si>
  <si>
    <t>C11-6</t>
  </si>
  <si>
    <t>C14-6</t>
  </si>
  <si>
    <t>C15-6</t>
  </si>
  <si>
    <t>C16-6</t>
  </si>
  <si>
    <t>C8-5</t>
  </si>
  <si>
    <t>C9-5</t>
  </si>
  <si>
    <t>C10-5</t>
  </si>
  <si>
    <t>C11-5</t>
  </si>
  <si>
    <t>C13-5</t>
  </si>
  <si>
    <t>C14-5</t>
  </si>
  <si>
    <t>C15-5</t>
  </si>
  <si>
    <t>C16-5</t>
  </si>
  <si>
    <t>البند المالي</t>
  </si>
  <si>
    <t>The activity</t>
  </si>
  <si>
    <t>المركز الرئيسي</t>
  </si>
  <si>
    <t>المركز الفرعي</t>
  </si>
  <si>
    <t>L</t>
  </si>
  <si>
    <t>المادة</t>
  </si>
  <si>
    <t>العدد</t>
  </si>
  <si>
    <t>امر الدفع</t>
  </si>
  <si>
    <t>السعر</t>
  </si>
  <si>
    <t>الإجمالي</t>
  </si>
  <si>
    <t>رقم امر الدفع</t>
  </si>
  <si>
    <t>تم الدفع</t>
  </si>
  <si>
    <t>تم الشراء</t>
  </si>
  <si>
    <t>تم التوثيق</t>
  </si>
  <si>
    <t>موازنة البند</t>
  </si>
  <si>
    <t>التاريخ</t>
  </si>
  <si>
    <t>المنفذ من البند</t>
  </si>
  <si>
    <t>المتبقي من البند</t>
  </si>
  <si>
    <t>المركز</t>
  </si>
  <si>
    <t>تراكم البند</t>
  </si>
  <si>
    <t>CC1</t>
  </si>
  <si>
    <t>CC2</t>
  </si>
  <si>
    <t>CC12</t>
  </si>
  <si>
    <t>CC11</t>
  </si>
  <si>
    <t>CC10</t>
  </si>
  <si>
    <t>CC9</t>
  </si>
  <si>
    <t>CC8</t>
  </si>
  <si>
    <t>CC7</t>
  </si>
  <si>
    <t>CC6</t>
  </si>
  <si>
    <t>CC5</t>
  </si>
  <si>
    <t>CC4</t>
  </si>
  <si>
    <t>CC3</t>
  </si>
  <si>
    <t>CC</t>
  </si>
  <si>
    <t>رواتب كوادر  المراكز</t>
  </si>
  <si>
    <t>الموازنة الشهرية</t>
  </si>
  <si>
    <t xml:space="preserve">درعا   مركز  الحراك  10 </t>
  </si>
  <si>
    <t>حلب  اتارب  مركز   9</t>
  </si>
  <si>
    <t>ادلب  اطمة</t>
  </si>
  <si>
    <t>ادلب  تجمع مخيمات سرمدا</t>
  </si>
  <si>
    <t>ريف دمشق   بالعلم نرتقي</t>
  </si>
  <si>
    <t>ريف دمشق   أجيال الغد</t>
  </si>
  <si>
    <t>ريف دمشق   بسمات الامل</t>
  </si>
  <si>
    <t>ريف دمشق    أزهار المستقبل</t>
  </si>
  <si>
    <t xml:space="preserve">حلب  اتارب  </t>
  </si>
  <si>
    <t>ادلب  تجمع مخيمات سلقين</t>
  </si>
  <si>
    <t xml:space="preserve">درعا  الحراك </t>
  </si>
  <si>
    <t xml:space="preserve">درعا  الجيزة </t>
  </si>
  <si>
    <t xml:space="preserve">درعا  طفس </t>
  </si>
  <si>
    <t>إدارة المشروع</t>
  </si>
  <si>
    <t>المصروف</t>
  </si>
  <si>
    <t>اجار مركز اطمة للشهر 10/2017</t>
  </si>
  <si>
    <t>اجار مركز سرمدا  للشهر 10/2017</t>
  </si>
  <si>
    <t>اجار مركز بالس كامل</t>
  </si>
  <si>
    <t>اجار مركز حلب  كامل</t>
  </si>
  <si>
    <t>اجار مركز دوما  كامل</t>
  </si>
  <si>
    <t>اجار مركز اجيال  للشهر 10/2017</t>
  </si>
  <si>
    <t>اجار مركز بسمات  للشهر 10/2017</t>
  </si>
  <si>
    <t>اجار مركز لوهار  للشهر 10/2017</t>
  </si>
  <si>
    <t>اجار مركز الحراك  للشهر 10/2017</t>
  </si>
  <si>
    <t>اجار مركز الجيزة  للشهر 10/2017</t>
  </si>
  <si>
    <t>اجار مركز طفس  للشهر 10/2017</t>
  </si>
  <si>
    <t>طاولات أستاذ</t>
  </si>
  <si>
    <t>كراسي أستاذ</t>
  </si>
  <si>
    <t>طاولة اجتماعات</t>
  </si>
  <si>
    <t>كراسبي جلوس</t>
  </si>
  <si>
    <t>اجار مركز اطمة للشهر 11/2017</t>
  </si>
  <si>
    <t>اجار مركز سرمدا  للشهر 11/2017</t>
  </si>
  <si>
    <t>اجار مركز سلقين  لستة</t>
  </si>
  <si>
    <t xml:space="preserve">حاسب للمرافبة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</si>
</sst>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(&quot;$&quot;* #,##0_);_(&quot;$&quot;* \(#,##0\);_(&quot;$&quot;* &quot;-&quot;??_);_(@_)"/>
    <numFmt numFmtId="168" formatCode="_-[$$-1009]* #,##0.00_-;\-[$$-1009]* #,##0.00_-;_-[$$-1009]* &quot;-&quot;??_-;_-@_-"/>
    <numFmt numFmtId="169" formatCode="_([$$-409]* #,##0_);_([$$-409]* \(#,##0\);_([$$-409]* &quot;-&quot;??_);_(@_)"/>
    <numFmt numFmtId="170" formatCode="[$QAR]\ #,##0.00_-"/>
    <numFmt numFmtId="171" formatCode="[$QAR]\ #,##0.00"/>
    <numFmt numFmtId="172" formatCode="#,##0.0"/>
    <numFmt numFmtId="173" formatCode="[$-409]d\-mmm\-yy;@"/>
    <numFmt numFmtId="174" formatCode="[$$-409]#,##0.00"/>
    <numFmt numFmtId="175" formatCode="_-[$$-409]* #,##0.00_ ;_-[$$-409]* \-#,##0.00\ ;_-[$$-409]* &quot;-&quot;??_ ;_-@_ "/>
    <numFmt numFmtId="176" formatCode="_(&quot;QR&quot;* #,##0_);_(&quot;QR&quot;* \(#,##0\);_(&quot;QR&quot;* &quot;-&quot;??_);_(@_)"/>
  </numFmts>
  <fonts count="2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000000"/>
      <name val="Arial"/>
      <family val="2"/>
    </font>
    <font>
      <b/>
      <sz val="11"/>
      <color theme="1"/>
      <name val="Calibri"/>
      <family val="2"/>
    </font>
    <font>
      <sz val="12"/>
      <color rgb="FF000000"/>
      <name val="Sakkal Majalla"/>
    </font>
    <font>
      <sz val="11"/>
      <color theme="1"/>
      <name val="Sakkal Majalla"/>
    </font>
    <font>
      <sz val="12"/>
      <color theme="1"/>
      <name val="Sakkal Majalla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theme="1"/>
      <name val="Sakkal Majalla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CC"/>
      <name val="Sakkal Majalla"/>
    </font>
    <font>
      <sz val="10"/>
      <color theme="1"/>
      <name val="Sakkal Majalla"/>
    </font>
    <font>
      <sz val="14"/>
      <color theme="1"/>
      <name val="Sakkal Majalla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/>
    <xf numFmtId="9" fontId="3" fillId="0" borderId="0" applyFont="0" applyFill="0" applyBorder="0" applyAlignment="0" applyProtection="0"/>
    <xf numFmtId="0" fontId="5" fillId="0" borderId="0"/>
    <xf numFmtId="43" fontId="6" fillId="0" borderId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7" fillId="0" borderId="0"/>
  </cellStyleXfs>
  <cellXfs count="340">
    <xf numFmtId="0" fontId="0" fillId="0" borderId="0" xfId="0"/>
    <xf numFmtId="0" fontId="7" fillId="5" borderId="0" xfId="9" applyFont="1" applyFill="1" applyAlignment="1">
      <alignment vertical="center"/>
    </xf>
    <xf numFmtId="0" fontId="7" fillId="5" borderId="0" xfId="9" applyFont="1" applyFill="1" applyAlignment="1">
      <alignment vertical="center" wrapText="1"/>
    </xf>
    <xf numFmtId="0" fontId="7" fillId="5" borderId="0" xfId="9" applyFont="1" applyFill="1" applyAlignment="1">
      <alignment horizontal="center" vertical="center" wrapText="1"/>
    </xf>
    <xf numFmtId="0" fontId="7" fillId="0" borderId="0" xfId="9" applyFont="1" applyFill="1" applyAlignment="1">
      <alignment vertical="center"/>
    </xf>
    <xf numFmtId="0" fontId="7" fillId="0" borderId="0" xfId="9" applyFont="1" applyFill="1" applyAlignment="1">
      <alignment horizontal="left" vertical="center"/>
    </xf>
    <xf numFmtId="166" fontId="7" fillId="0" borderId="0" xfId="10" applyNumberFormat="1" applyFont="1" applyFill="1" applyAlignment="1">
      <alignment horizontal="left" vertical="center"/>
    </xf>
    <xf numFmtId="10" fontId="7" fillId="0" borderId="0" xfId="11" applyNumberFormat="1" applyFont="1" applyFill="1" applyAlignment="1">
      <alignment vertical="center"/>
    </xf>
    <xf numFmtId="0" fontId="7" fillId="0" borderId="0" xfId="9" applyFont="1" applyAlignment="1">
      <alignment vertical="center"/>
    </xf>
    <xf numFmtId="0" fontId="8" fillId="0" borderId="0" xfId="9" applyFont="1" applyFill="1" applyBorder="1" applyAlignment="1">
      <alignment vertical="center"/>
    </xf>
    <xf numFmtId="0" fontId="7" fillId="0" borderId="0" xfId="9" applyFont="1" applyFill="1" applyBorder="1" applyAlignment="1">
      <alignment horizontal="left" vertical="center"/>
    </xf>
    <xf numFmtId="166" fontId="7" fillId="0" borderId="0" xfId="10" applyNumberFormat="1" applyFont="1" applyFill="1" applyBorder="1" applyAlignment="1">
      <alignment horizontal="left" vertical="center"/>
    </xf>
    <xf numFmtId="10" fontId="7" fillId="0" borderId="0" xfId="11" applyNumberFormat="1" applyFont="1" applyFill="1" applyBorder="1" applyAlignment="1">
      <alignment vertical="center"/>
    </xf>
    <xf numFmtId="0" fontId="8" fillId="0" borderId="21" xfId="9" applyFont="1" applyBorder="1" applyAlignment="1">
      <alignment horizontal="center" vertical="center" wrapText="1"/>
    </xf>
    <xf numFmtId="0" fontId="8" fillId="0" borderId="22" xfId="9" applyFont="1" applyBorder="1" applyAlignment="1">
      <alignment horizontal="center" vertical="center" wrapText="1"/>
    </xf>
    <xf numFmtId="167" fontId="8" fillId="0" borderId="23" xfId="10" applyNumberFormat="1" applyFont="1" applyBorder="1" applyAlignment="1">
      <alignment horizontal="center" vertical="center" wrapText="1"/>
    </xf>
    <xf numFmtId="0" fontId="7" fillId="0" borderId="0" xfId="9" applyFont="1" applyFill="1" applyAlignment="1">
      <alignment horizontal="center" vertical="center" wrapText="1"/>
    </xf>
    <xf numFmtId="0" fontId="7" fillId="0" borderId="0" xfId="9" applyFont="1" applyAlignment="1">
      <alignment horizontal="center" vertical="center" wrapText="1"/>
    </xf>
    <xf numFmtId="0" fontId="8" fillId="0" borderId="32" xfId="9" applyFont="1" applyBorder="1" applyAlignment="1">
      <alignment vertical="center" wrapText="1"/>
    </xf>
    <xf numFmtId="0" fontId="8" fillId="0" borderId="32" xfId="9" applyFont="1" applyBorder="1" applyAlignment="1">
      <alignment horizontal="center" vertical="center" wrapText="1"/>
    </xf>
    <xf numFmtId="167" fontId="8" fillId="0" borderId="30" xfId="10" applyNumberFormat="1" applyFont="1" applyBorder="1" applyAlignment="1">
      <alignment vertical="center"/>
    </xf>
    <xf numFmtId="0" fontId="8" fillId="0" borderId="0" xfId="9" applyFont="1" applyFill="1" applyAlignment="1">
      <alignment vertical="center"/>
    </xf>
    <xf numFmtId="0" fontId="8" fillId="0" borderId="0" xfId="9" applyFont="1" applyAlignment="1">
      <alignment vertical="center"/>
    </xf>
    <xf numFmtId="0" fontId="2" fillId="0" borderId="1" xfId="12" applyFont="1" applyBorder="1" applyAlignment="1">
      <alignment vertical="top" wrapText="1"/>
    </xf>
    <xf numFmtId="170" fontId="8" fillId="4" borderId="9" xfId="10" applyNumberFormat="1" applyFont="1" applyFill="1" applyBorder="1" applyAlignment="1">
      <alignment vertical="center"/>
    </xf>
    <xf numFmtId="0" fontId="8" fillId="0" borderId="3" xfId="9" applyFont="1" applyFill="1" applyBorder="1" applyAlignment="1">
      <alignment vertical="center" wrapText="1"/>
    </xf>
    <xf numFmtId="0" fontId="8" fillId="0" borderId="3" xfId="9" applyFont="1" applyFill="1" applyBorder="1" applyAlignment="1">
      <alignment horizontal="center" vertical="center" wrapText="1"/>
    </xf>
    <xf numFmtId="166" fontId="7" fillId="0" borderId="0" xfId="10" applyNumberFormat="1" applyFont="1" applyFill="1" applyBorder="1" applyAlignment="1">
      <alignment horizontal="right" vertical="center"/>
    </xf>
    <xf numFmtId="10" fontId="7" fillId="0" borderId="0" xfId="11" applyNumberFormat="1" applyFont="1" applyFill="1" applyBorder="1" applyAlignment="1">
      <alignment horizontal="right" vertical="center"/>
    </xf>
    <xf numFmtId="0" fontId="7" fillId="0" borderId="1" xfId="12" applyFont="1" applyBorder="1" applyAlignment="1">
      <alignment horizontal="left" vertical="top" wrapText="1"/>
    </xf>
    <xf numFmtId="0" fontId="8" fillId="0" borderId="3" xfId="9" applyFont="1" applyBorder="1" applyAlignment="1">
      <alignment vertical="center" wrapText="1"/>
    </xf>
    <xf numFmtId="0" fontId="8" fillId="0" borderId="3" xfId="9" applyFont="1" applyBorder="1" applyAlignment="1">
      <alignment horizontal="center" vertical="center" wrapText="1"/>
    </xf>
    <xf numFmtId="9" fontId="7" fillId="0" borderId="1" xfId="9" applyNumberFormat="1" applyFont="1" applyBorder="1" applyAlignment="1">
      <alignment horizontal="center" vertical="center" wrapText="1"/>
    </xf>
    <xf numFmtId="0" fontId="10" fillId="0" borderId="1" xfId="9" applyFont="1" applyFill="1" applyBorder="1" applyAlignment="1">
      <alignment vertical="center" wrapText="1"/>
    </xf>
    <xf numFmtId="0" fontId="7" fillId="0" borderId="0" xfId="9" applyFont="1" applyAlignment="1">
      <alignment horizontal="center" vertical="center"/>
    </xf>
    <xf numFmtId="0" fontId="7" fillId="0" borderId="0" xfId="9" applyFont="1" applyAlignment="1">
      <alignment vertical="center" wrapText="1"/>
    </xf>
    <xf numFmtId="167" fontId="7" fillId="0" borderId="0" xfId="10" applyNumberFormat="1" applyFont="1" applyAlignment="1">
      <alignment vertical="center"/>
    </xf>
    <xf numFmtId="0" fontId="7" fillId="0" borderId="0" xfId="9" applyFont="1" applyBorder="1" applyAlignment="1">
      <alignment vertical="center"/>
    </xf>
    <xf numFmtId="0" fontId="7" fillId="0" borderId="0" xfId="9" applyFont="1" applyBorder="1" applyAlignment="1">
      <alignment vertical="center" wrapText="1"/>
    </xf>
    <xf numFmtId="0" fontId="7" fillId="0" borderId="0" xfId="9" applyFont="1" applyBorder="1" applyAlignment="1">
      <alignment horizontal="center" vertical="center" wrapText="1"/>
    </xf>
    <xf numFmtId="0" fontId="7" fillId="0" borderId="0" xfId="9" applyFont="1" applyFill="1" applyBorder="1" applyAlignment="1">
      <alignment vertical="center"/>
    </xf>
    <xf numFmtId="167" fontId="7" fillId="0" borderId="0" xfId="10" applyNumberFormat="1" applyFont="1" applyBorder="1" applyAlignment="1">
      <alignment vertical="center"/>
    </xf>
    <xf numFmtId="0" fontId="7" fillId="0" borderId="0" xfId="9" applyFont="1" applyBorder="1" applyAlignment="1">
      <alignment horizontal="center" vertical="center"/>
    </xf>
    <xf numFmtId="167" fontId="8" fillId="10" borderId="23" xfId="10" applyNumberFormat="1" applyFont="1" applyFill="1" applyBorder="1" applyAlignment="1">
      <alignment horizontal="center" vertical="center" wrapText="1"/>
    </xf>
    <xf numFmtId="9" fontId="8" fillId="10" borderId="23" xfId="1" applyFont="1" applyFill="1" applyBorder="1" applyAlignment="1">
      <alignment horizontal="center" vertical="center" wrapText="1"/>
    </xf>
    <xf numFmtId="9" fontId="8" fillId="0" borderId="30" xfId="1" applyFont="1" applyBorder="1" applyAlignment="1">
      <alignment horizontal="center" vertical="center"/>
    </xf>
    <xf numFmtId="171" fontId="2" fillId="0" borderId="6" xfId="13" applyNumberFormat="1" applyFont="1" applyBorder="1" applyAlignment="1">
      <alignment vertical="center" readingOrder="1"/>
    </xf>
    <xf numFmtId="9" fontId="2" fillId="0" borderId="6" xfId="1" applyFont="1" applyBorder="1" applyAlignment="1">
      <alignment horizontal="center" vertical="center" readingOrder="1"/>
    </xf>
    <xf numFmtId="9" fontId="8" fillId="4" borderId="9" xfId="1" applyFont="1" applyFill="1" applyBorder="1" applyAlignment="1">
      <alignment horizontal="center" vertical="center"/>
    </xf>
    <xf numFmtId="171" fontId="2" fillId="0" borderId="37" xfId="13" applyNumberFormat="1" applyFont="1" applyBorder="1" applyAlignment="1">
      <alignment vertical="center" readingOrder="1"/>
    </xf>
    <xf numFmtId="9" fontId="2" fillId="0" borderId="37" xfId="1" applyFont="1" applyBorder="1" applyAlignment="1">
      <alignment horizontal="center" vertical="center" readingOrder="1"/>
    </xf>
    <xf numFmtId="167" fontId="7" fillId="5" borderId="0" xfId="10" applyNumberFormat="1" applyFont="1" applyFill="1" applyAlignment="1">
      <alignment vertical="center" wrapText="1"/>
    </xf>
    <xf numFmtId="0" fontId="7" fillId="7" borderId="1" xfId="9" applyFont="1" applyFill="1" applyBorder="1" applyAlignment="1">
      <alignment vertical="center" wrapText="1"/>
    </xf>
    <xf numFmtId="0" fontId="9" fillId="0" borderId="1" xfId="9" applyFont="1" applyBorder="1" applyAlignment="1">
      <alignment vertical="center" wrapText="1"/>
    </xf>
    <xf numFmtId="0" fontId="9" fillId="0" borderId="1" xfId="9" applyFont="1" applyBorder="1" applyAlignment="1">
      <alignment horizontal="left" vertical="top" wrapText="1"/>
    </xf>
    <xf numFmtId="0" fontId="8" fillId="0" borderId="8" xfId="9" applyFont="1" applyBorder="1" applyAlignment="1">
      <alignment vertical="center" wrapText="1"/>
    </xf>
    <xf numFmtId="0" fontId="9" fillId="0" borderId="8" xfId="9" applyFont="1" applyBorder="1" applyAlignment="1">
      <alignment vertical="center" wrapText="1"/>
    </xf>
    <xf numFmtId="0" fontId="9" fillId="0" borderId="18" xfId="9" applyFont="1" applyBorder="1" applyAlignment="1">
      <alignment vertical="center" wrapText="1"/>
    </xf>
    <xf numFmtId="0" fontId="9" fillId="0" borderId="8" xfId="9" applyFont="1" applyBorder="1" applyAlignment="1">
      <alignment horizontal="left" vertical="center" wrapText="1"/>
    </xf>
    <xf numFmtId="0" fontId="8" fillId="0" borderId="29" xfId="9" applyFont="1" applyBorder="1" applyAlignment="1">
      <alignment horizontal="center" vertical="center" wrapText="1"/>
    </xf>
    <xf numFmtId="167" fontId="8" fillId="0" borderId="30" xfId="10" applyNumberFormat="1" applyFont="1" applyBorder="1" applyAlignment="1">
      <alignment vertical="center" wrapText="1"/>
    </xf>
    <xf numFmtId="169" fontId="7" fillId="0" borderId="34" xfId="9" applyNumberFormat="1" applyFont="1" applyBorder="1" applyAlignment="1">
      <alignment horizontal="left" vertical="center" wrapText="1"/>
    </xf>
    <xf numFmtId="0" fontId="8" fillId="4" borderId="7" xfId="9" applyFont="1" applyFill="1" applyBorder="1" applyAlignment="1">
      <alignment horizontal="center" vertical="center" wrapText="1"/>
    </xf>
    <xf numFmtId="167" fontId="8" fillId="4" borderId="9" xfId="10" applyNumberFormat="1" applyFont="1" applyFill="1" applyBorder="1" applyAlignment="1">
      <alignment vertical="center" wrapText="1"/>
    </xf>
    <xf numFmtId="0" fontId="8" fillId="0" borderId="2" xfId="9" applyFont="1" applyBorder="1" applyAlignment="1">
      <alignment horizontal="center" vertical="center" wrapText="1"/>
    </xf>
    <xf numFmtId="167" fontId="8" fillId="0" borderId="4" xfId="10" applyNumberFormat="1" applyFont="1" applyFill="1" applyBorder="1" applyAlignment="1">
      <alignment vertical="center" wrapText="1"/>
    </xf>
    <xf numFmtId="170" fontId="8" fillId="0" borderId="0" xfId="9" applyNumberFormat="1" applyFont="1" applyBorder="1" applyAlignment="1">
      <alignment horizontal="left" vertical="center" wrapText="1"/>
    </xf>
    <xf numFmtId="0" fontId="7" fillId="0" borderId="29" xfId="9" applyFont="1" applyBorder="1" applyAlignment="1">
      <alignment horizontal="center" vertical="center" wrapText="1"/>
    </xf>
    <xf numFmtId="0" fontId="7" fillId="0" borderId="5" xfId="9" applyFont="1" applyBorder="1" applyAlignment="1">
      <alignment horizontal="center" vertical="center" wrapText="1"/>
    </xf>
    <xf numFmtId="0" fontId="7" fillId="0" borderId="1" xfId="9" applyFont="1" applyBorder="1" applyAlignment="1">
      <alignment vertical="center" wrapText="1"/>
    </xf>
    <xf numFmtId="168" fontId="7" fillId="0" borderId="1" xfId="10" applyNumberFormat="1" applyFont="1" applyBorder="1" applyAlignment="1">
      <alignment vertical="center" wrapText="1"/>
    </xf>
    <xf numFmtId="167" fontId="7" fillId="0" borderId="6" xfId="10" applyNumberFormat="1" applyFont="1" applyBorder="1" applyAlignment="1">
      <alignment vertical="center" wrapText="1"/>
    </xf>
    <xf numFmtId="0" fontId="7" fillId="0" borderId="36" xfId="9" applyFont="1" applyFill="1" applyBorder="1" applyAlignment="1">
      <alignment horizontal="center" vertical="center" wrapText="1"/>
    </xf>
    <xf numFmtId="167" fontId="8" fillId="0" borderId="26" xfId="10" applyNumberFormat="1" applyFont="1" applyFill="1" applyBorder="1" applyAlignment="1">
      <alignment vertical="center" wrapText="1"/>
    </xf>
    <xf numFmtId="0" fontId="7" fillId="9" borderId="21" xfId="9" applyFont="1" applyFill="1" applyBorder="1" applyAlignment="1">
      <alignment horizontal="center" vertical="center" wrapText="1"/>
    </xf>
    <xf numFmtId="0" fontId="8" fillId="6" borderId="21" xfId="9" applyFont="1" applyFill="1" applyBorder="1" applyAlignment="1">
      <alignment horizontal="center" vertical="center" wrapText="1"/>
    </xf>
    <xf numFmtId="9" fontId="7" fillId="0" borderId="0" xfId="11" applyFont="1" applyAlignment="1">
      <alignment vertical="center" wrapText="1"/>
    </xf>
    <xf numFmtId="167" fontId="7" fillId="0" borderId="0" xfId="10" applyNumberFormat="1" applyFont="1" applyAlignment="1">
      <alignment vertical="center" wrapText="1"/>
    </xf>
    <xf numFmtId="0" fontId="1" fillId="0" borderId="29" xfId="12" applyFont="1" applyBorder="1" applyAlignment="1">
      <alignment horizontal="center" vertical="center" wrapText="1"/>
    </xf>
    <xf numFmtId="0" fontId="2" fillId="0" borderId="1" xfId="12" applyFont="1" applyBorder="1" applyAlignment="1">
      <alignment vertical="center" wrapText="1"/>
    </xf>
    <xf numFmtId="44" fontId="2" fillId="5" borderId="1" xfId="13" applyFont="1" applyFill="1" applyBorder="1" applyAlignment="1">
      <alignment vertical="center" wrapText="1"/>
    </xf>
    <xf numFmtId="0" fontId="7" fillId="0" borderId="5" xfId="12" applyFont="1" applyBorder="1" applyAlignment="1">
      <alignment horizontal="center" vertical="center" wrapText="1"/>
    </xf>
    <xf numFmtId="0" fontId="2" fillId="0" borderId="10" xfId="12" applyFont="1" applyBorder="1" applyAlignment="1">
      <alignment vertical="center" wrapText="1"/>
    </xf>
    <xf numFmtId="44" fontId="2" fillId="5" borderId="10" xfId="13" applyFont="1" applyFill="1" applyBorder="1" applyAlignment="1">
      <alignment vertical="center" wrapText="1"/>
    </xf>
    <xf numFmtId="9" fontId="2" fillId="0" borderId="34" xfId="12" applyNumberFormat="1" applyFont="1" applyBorder="1" applyAlignment="1">
      <alignment vertical="center" wrapText="1"/>
    </xf>
    <xf numFmtId="0" fontId="15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justify" vertical="center" wrapText="1" readingOrder="2"/>
    </xf>
    <xf numFmtId="0" fontId="15" fillId="8" borderId="1" xfId="0" applyFont="1" applyFill="1" applyBorder="1" applyAlignment="1">
      <alignment horizontal="right" vertical="center" wrapText="1" readingOrder="2"/>
    </xf>
    <xf numFmtId="0" fontId="1" fillId="0" borderId="19" xfId="12" applyFont="1" applyBorder="1" applyAlignment="1">
      <alignment vertical="center" wrapText="1"/>
    </xf>
    <xf numFmtId="172" fontId="17" fillId="5" borderId="1" xfId="0" applyNumberFormat="1" applyFont="1" applyFill="1" applyBorder="1" applyAlignment="1">
      <alignment horizontal="right"/>
    </xf>
    <xf numFmtId="0" fontId="2" fillId="8" borderId="19" xfId="12" applyFont="1" applyFill="1" applyBorder="1" applyAlignment="1">
      <alignment vertical="center" wrapText="1"/>
    </xf>
    <xf numFmtId="0" fontId="1" fillId="8" borderId="19" xfId="12" applyFont="1" applyFill="1" applyBorder="1" applyAlignment="1">
      <alignment vertical="center" wrapText="1"/>
    </xf>
    <xf numFmtId="0" fontId="2" fillId="8" borderId="10" xfId="12" applyFont="1" applyFill="1" applyBorder="1" applyAlignment="1">
      <alignment vertical="center" wrapText="1"/>
    </xf>
    <xf numFmtId="44" fontId="2" fillId="8" borderId="10" xfId="13" applyFont="1" applyFill="1" applyBorder="1" applyAlignment="1">
      <alignment vertical="center" wrapText="1"/>
    </xf>
    <xf numFmtId="9" fontId="2" fillId="8" borderId="34" xfId="12" applyNumberFormat="1" applyFont="1" applyFill="1" applyBorder="1" applyAlignment="1">
      <alignment vertical="center" wrapText="1"/>
    </xf>
    <xf numFmtId="169" fontId="7" fillId="8" borderId="34" xfId="9" applyNumberFormat="1" applyFont="1" applyFill="1" applyBorder="1" applyAlignment="1">
      <alignment horizontal="left" vertical="center" wrapText="1"/>
    </xf>
    <xf numFmtId="0" fontId="7" fillId="0" borderId="11" xfId="12" applyFont="1" applyBorder="1" applyAlignment="1">
      <alignment horizontal="right" vertical="center" wrapText="1"/>
    </xf>
    <xf numFmtId="0" fontId="7" fillId="0" borderId="11" xfId="12" applyFont="1" applyFill="1" applyBorder="1" applyAlignment="1">
      <alignment horizontal="right" vertical="center" wrapText="1"/>
    </xf>
    <xf numFmtId="0" fontId="7" fillId="5" borderId="0" xfId="9" applyFont="1" applyFill="1" applyAlignment="1">
      <alignment horizontal="right" vertical="center" wrapText="1"/>
    </xf>
    <xf numFmtId="0" fontId="8" fillId="0" borderId="22" xfId="9" applyFont="1" applyBorder="1" applyAlignment="1">
      <alignment horizontal="right" vertical="center" wrapText="1"/>
    </xf>
    <xf numFmtId="0" fontId="9" fillId="0" borderId="32" xfId="9" applyFont="1" applyBorder="1" applyAlignment="1">
      <alignment horizontal="right" vertical="center" wrapText="1"/>
    </xf>
    <xf numFmtId="0" fontId="7" fillId="8" borderId="11" xfId="12" applyFont="1" applyFill="1" applyBorder="1" applyAlignment="1">
      <alignment horizontal="right" vertical="center" wrapText="1"/>
    </xf>
    <xf numFmtId="0" fontId="14" fillId="0" borderId="1" xfId="12" applyFont="1" applyFill="1" applyBorder="1" applyAlignment="1">
      <alignment horizontal="right" vertical="center" wrapText="1"/>
    </xf>
    <xf numFmtId="0" fontId="8" fillId="0" borderId="24" xfId="9" applyFont="1" applyBorder="1" applyAlignment="1">
      <alignment horizontal="right" vertical="center" wrapText="1"/>
    </xf>
    <xf numFmtId="0" fontId="7" fillId="0" borderId="13" xfId="9" applyFont="1" applyBorder="1" applyAlignment="1">
      <alignment horizontal="right" vertical="center" wrapText="1"/>
    </xf>
    <xf numFmtId="0" fontId="7" fillId="0" borderId="0" xfId="9" applyFont="1" applyAlignment="1">
      <alignment horizontal="right" vertical="center" wrapText="1"/>
    </xf>
    <xf numFmtId="0" fontId="7" fillId="0" borderId="0" xfId="9" applyFont="1" applyBorder="1" applyAlignment="1">
      <alignment horizontal="right" vertical="center"/>
    </xf>
    <xf numFmtId="0" fontId="7" fillId="0" borderId="0" xfId="9" applyFont="1" applyAlignment="1">
      <alignment horizontal="right" vertical="center"/>
    </xf>
    <xf numFmtId="0" fontId="7" fillId="11" borderId="11" xfId="12" applyFont="1" applyFill="1" applyBorder="1" applyAlignment="1">
      <alignment horizontal="right" vertical="center" wrapText="1"/>
    </xf>
    <xf numFmtId="0" fontId="15" fillId="11" borderId="1" xfId="0" applyFont="1" applyFill="1" applyBorder="1" applyAlignment="1">
      <alignment horizontal="right" vertical="center" wrapText="1" readingOrder="2"/>
    </xf>
    <xf numFmtId="0" fontId="1" fillId="11" borderId="19" xfId="12" applyFont="1" applyFill="1" applyBorder="1" applyAlignment="1">
      <alignment vertical="center" wrapText="1"/>
    </xf>
    <xf numFmtId="0" fontId="2" fillId="11" borderId="10" xfId="12" applyFont="1" applyFill="1" applyBorder="1" applyAlignment="1">
      <alignment vertical="center" wrapText="1"/>
    </xf>
    <xf numFmtId="44" fontId="2" fillId="11" borderId="10" xfId="13" applyFont="1" applyFill="1" applyBorder="1" applyAlignment="1">
      <alignment vertical="center" wrapText="1"/>
    </xf>
    <xf numFmtId="9" fontId="2" fillId="11" borderId="34" xfId="12" applyNumberFormat="1" applyFont="1" applyFill="1" applyBorder="1" applyAlignment="1">
      <alignment vertical="center" wrapText="1"/>
    </xf>
    <xf numFmtId="169" fontId="7" fillId="11" borderId="34" xfId="9" applyNumberFormat="1" applyFont="1" applyFill="1" applyBorder="1" applyAlignment="1">
      <alignment horizontal="left" vertical="center" wrapText="1"/>
    </xf>
    <xf numFmtId="0" fontId="2" fillId="11" borderId="19" xfId="12" applyFont="1" applyFill="1" applyBorder="1" applyAlignment="1">
      <alignment vertical="center" wrapText="1"/>
    </xf>
    <xf numFmtId="173" fontId="9" fillId="0" borderId="8" xfId="9" applyNumberFormat="1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right" vertical="center" wrapText="1" readingOrder="2"/>
    </xf>
    <xf numFmtId="10" fontId="18" fillId="0" borderId="0" xfId="10" applyNumberFormat="1" applyFont="1" applyAlignment="1">
      <alignment vertical="center" wrapText="1"/>
    </xf>
    <xf numFmtId="175" fontId="7" fillId="0" borderId="0" xfId="9" applyNumberFormat="1" applyFont="1" applyFill="1" applyAlignment="1">
      <alignment vertical="center"/>
    </xf>
    <xf numFmtId="0" fontId="7" fillId="12" borderId="1" xfId="9" applyFont="1" applyFill="1" applyBorder="1" applyAlignment="1">
      <alignment horizontal="center" vertical="center"/>
    </xf>
    <xf numFmtId="0" fontId="7" fillId="12" borderId="1" xfId="9" applyFont="1" applyFill="1" applyBorder="1" applyAlignment="1">
      <alignment horizontal="center" vertical="center" wrapText="1"/>
    </xf>
    <xf numFmtId="0" fontId="8" fillId="12" borderId="1" xfId="9" applyFont="1" applyFill="1" applyBorder="1" applyAlignment="1">
      <alignment horizontal="center" vertical="center"/>
    </xf>
    <xf numFmtId="174" fontId="2" fillId="0" borderId="34" xfId="13" applyNumberFormat="1" applyFont="1" applyBorder="1" applyAlignment="1">
      <alignment vertical="center" readingOrder="1"/>
    </xf>
    <xf numFmtId="174" fontId="2" fillId="4" borderId="36" xfId="13" applyNumberFormat="1" applyFont="1" applyFill="1" applyBorder="1" applyAlignment="1">
      <alignment vertical="center" readingOrder="1"/>
    </xf>
    <xf numFmtId="174" fontId="9" fillId="4" borderId="36" xfId="13" applyNumberFormat="1" applyFont="1" applyFill="1" applyBorder="1" applyAlignment="1">
      <alignment vertical="center" readingOrder="1"/>
    </xf>
    <xf numFmtId="0" fontId="7" fillId="0" borderId="1" xfId="9" applyFont="1" applyFill="1" applyBorder="1" applyAlignment="1">
      <alignment vertical="center"/>
    </xf>
    <xf numFmtId="0" fontId="8" fillId="0" borderId="1" xfId="9" applyFont="1" applyFill="1" applyBorder="1" applyAlignment="1">
      <alignment vertical="center"/>
    </xf>
    <xf numFmtId="44" fontId="7" fillId="0" borderId="1" xfId="13" applyFont="1" applyFill="1" applyBorder="1" applyAlignment="1">
      <alignment vertical="center"/>
    </xf>
    <xf numFmtId="44" fontId="7" fillId="0" borderId="1" xfId="9" applyNumberFormat="1" applyFont="1" applyFill="1" applyBorder="1" applyAlignment="1">
      <alignment vertical="center"/>
    </xf>
    <xf numFmtId="168" fontId="7" fillId="0" borderId="1" xfId="9" applyNumberFormat="1" applyFont="1" applyFill="1" applyBorder="1" applyAlignment="1">
      <alignment vertical="center"/>
    </xf>
    <xf numFmtId="175" fontId="7" fillId="13" borderId="1" xfId="9" applyNumberFormat="1" applyFont="1" applyFill="1" applyBorder="1" applyAlignment="1">
      <alignment vertical="center"/>
    </xf>
    <xf numFmtId="169" fontId="7" fillId="13" borderId="1" xfId="9" applyNumberFormat="1" applyFont="1" applyFill="1" applyBorder="1" applyAlignment="1">
      <alignment vertical="center"/>
    </xf>
    <xf numFmtId="4" fontId="7" fillId="0" borderId="0" xfId="9" applyNumberFormat="1" applyFont="1" applyFill="1" applyAlignment="1">
      <alignment vertical="center"/>
    </xf>
    <xf numFmtId="175" fontId="8" fillId="14" borderId="1" xfId="9" applyNumberFormat="1" applyFont="1" applyFill="1" applyBorder="1" applyAlignment="1">
      <alignment vertical="center"/>
    </xf>
    <xf numFmtId="0" fontId="8" fillId="14" borderId="1" xfId="9" applyFont="1" applyFill="1" applyBorder="1" applyAlignment="1">
      <alignment vertical="center"/>
    </xf>
    <xf numFmtId="4" fontId="8" fillId="14" borderId="1" xfId="9" applyNumberFormat="1" applyFont="1" applyFill="1" applyBorder="1" applyAlignment="1">
      <alignment vertical="center"/>
    </xf>
    <xf numFmtId="175" fontId="7" fillId="15" borderId="1" xfId="9" applyNumberFormat="1" applyFont="1" applyFill="1" applyBorder="1" applyAlignment="1">
      <alignment vertical="center"/>
    </xf>
    <xf numFmtId="175" fontId="7" fillId="14" borderId="1" xfId="9" applyNumberFormat="1" applyFont="1" applyFill="1" applyBorder="1" applyAlignment="1">
      <alignment vertical="center"/>
    </xf>
    <xf numFmtId="0" fontId="7" fillId="5" borderId="0" xfId="9" applyFont="1" applyFill="1" applyAlignment="1">
      <alignment horizontal="center" vertical="center"/>
    </xf>
    <xf numFmtId="170" fontId="0" fillId="0" borderId="34" xfId="13" applyNumberFormat="1" applyFont="1" applyBorder="1" applyAlignment="1">
      <alignment horizontal="right" vertical="center" wrapText="1" readingOrder="1"/>
    </xf>
    <xf numFmtId="176" fontId="8" fillId="4" borderId="18" xfId="10" applyNumberFormat="1" applyFont="1" applyFill="1" applyBorder="1" applyAlignment="1">
      <alignment vertical="center" wrapText="1"/>
    </xf>
    <xf numFmtId="167" fontId="8" fillId="10" borderId="27" xfId="10" applyNumberFormat="1" applyFont="1" applyFill="1" applyBorder="1" applyAlignment="1">
      <alignment horizontal="center" vertical="center" wrapText="1"/>
    </xf>
    <xf numFmtId="167" fontId="8" fillId="0" borderId="42" xfId="10" applyNumberFormat="1" applyFont="1" applyBorder="1" applyAlignment="1">
      <alignment vertical="center"/>
    </xf>
    <xf numFmtId="171" fontId="2" fillId="0" borderId="40" xfId="13" applyNumberFormat="1" applyFont="1" applyBorder="1" applyAlignment="1">
      <alignment vertical="center" readingOrder="1"/>
    </xf>
    <xf numFmtId="167" fontId="8" fillId="4" borderId="43" xfId="10" applyNumberFormat="1" applyFont="1" applyFill="1" applyBorder="1" applyAlignment="1">
      <alignment vertical="center" wrapText="1"/>
    </xf>
    <xf numFmtId="171" fontId="2" fillId="0" borderId="44" xfId="13" applyNumberFormat="1" applyFont="1" applyBorder="1" applyAlignment="1">
      <alignment vertical="center" readingOrder="1"/>
    </xf>
    <xf numFmtId="170" fontId="8" fillId="4" borderId="43" xfId="10" applyNumberFormat="1" applyFont="1" applyFill="1" applyBorder="1" applyAlignment="1">
      <alignment vertical="center"/>
    </xf>
    <xf numFmtId="167" fontId="8" fillId="10" borderId="39" xfId="10" applyNumberFormat="1" applyFont="1" applyFill="1" applyBorder="1" applyAlignment="1">
      <alignment horizontal="center" vertical="center" wrapText="1"/>
    </xf>
    <xf numFmtId="167" fontId="8" fillId="0" borderId="45" xfId="10" applyNumberFormat="1" applyFont="1" applyBorder="1" applyAlignment="1">
      <alignment vertical="center"/>
    </xf>
    <xf numFmtId="9" fontId="2" fillId="0" borderId="46" xfId="1" applyFont="1" applyBorder="1" applyAlignment="1">
      <alignment horizontal="center" vertical="center" readingOrder="1"/>
    </xf>
    <xf numFmtId="9" fontId="8" fillId="4" borderId="47" xfId="1" applyFont="1" applyFill="1" applyBorder="1" applyAlignment="1">
      <alignment horizontal="center" vertical="center"/>
    </xf>
    <xf numFmtId="0" fontId="7" fillId="0" borderId="48" xfId="9" applyFont="1" applyFill="1" applyBorder="1" applyAlignment="1">
      <alignment horizontal="right" vertical="center"/>
    </xf>
    <xf numFmtId="0" fontId="7" fillId="0" borderId="48" xfId="9" applyFont="1" applyFill="1" applyBorder="1" applyAlignment="1">
      <alignment horizontal="left" vertical="center"/>
    </xf>
    <xf numFmtId="167" fontId="8" fillId="0" borderId="41" xfId="10" applyNumberFormat="1" applyFont="1" applyBorder="1" applyAlignment="1">
      <alignment horizontal="center" vertical="center" wrapText="1"/>
    </xf>
    <xf numFmtId="167" fontId="8" fillId="0" borderId="33" xfId="10" applyNumberFormat="1" applyFont="1" applyBorder="1" applyAlignment="1">
      <alignment vertical="center" wrapText="1"/>
    </xf>
    <xf numFmtId="170" fontId="0" fillId="11" borderId="34" xfId="13" applyNumberFormat="1" applyFont="1" applyFill="1" applyBorder="1" applyAlignment="1">
      <alignment horizontal="right" vertical="center" wrapText="1" readingOrder="1"/>
    </xf>
    <xf numFmtId="170" fontId="0" fillId="8" borderId="34" xfId="13" applyNumberFormat="1" applyFont="1" applyFill="1" applyBorder="1" applyAlignment="1">
      <alignment horizontal="right" vertical="center" wrapText="1" readingOrder="1"/>
    </xf>
    <xf numFmtId="170" fontId="8" fillId="0" borderId="25" xfId="10" applyNumberFormat="1" applyFont="1" applyFill="1" applyBorder="1" applyAlignment="1">
      <alignment vertical="center" wrapText="1"/>
    </xf>
    <xf numFmtId="170" fontId="8" fillId="4" borderId="18" xfId="10" applyNumberFormat="1" applyFont="1" applyFill="1" applyBorder="1" applyAlignment="1">
      <alignment vertical="center" wrapText="1"/>
    </xf>
    <xf numFmtId="170" fontId="7" fillId="0" borderId="11" xfId="10" applyNumberFormat="1" applyFont="1" applyBorder="1" applyAlignment="1">
      <alignment vertical="center" wrapText="1"/>
    </xf>
    <xf numFmtId="170" fontId="0" fillId="0" borderId="49" xfId="13" applyNumberFormat="1" applyFont="1" applyBorder="1" applyAlignment="1">
      <alignment horizontal="right" vertical="center" wrapText="1" readingOrder="1"/>
    </xf>
    <xf numFmtId="176" fontId="8" fillId="4" borderId="47" xfId="10" applyNumberFormat="1" applyFont="1" applyFill="1" applyBorder="1" applyAlignment="1">
      <alignment vertical="center" wrapText="1"/>
    </xf>
    <xf numFmtId="0" fontId="7" fillId="0" borderId="48" xfId="9" applyFont="1" applyFill="1" applyBorder="1" applyAlignment="1">
      <alignment vertical="center"/>
    </xf>
    <xf numFmtId="9" fontId="1" fillId="0" borderId="6" xfId="1" applyFont="1" applyBorder="1" applyAlignment="1">
      <alignment horizontal="center" vertical="center" readingOrder="1"/>
    </xf>
    <xf numFmtId="0" fontId="13" fillId="0" borderId="0" xfId="12" applyFont="1" applyBorder="1" applyAlignment="1">
      <alignment horizontal="center" vertical="center" wrapText="1"/>
    </xf>
    <xf numFmtId="0" fontId="9" fillId="0" borderId="0" xfId="9" applyFont="1" applyBorder="1" applyAlignment="1">
      <alignment horizontal="left" vertical="top" wrapText="1"/>
    </xf>
    <xf numFmtId="173" fontId="9" fillId="0" borderId="0" xfId="9" applyNumberFormat="1" applyFont="1" applyBorder="1" applyAlignment="1">
      <alignment horizontal="center" vertical="center" wrapText="1"/>
    </xf>
    <xf numFmtId="167" fontId="8" fillId="0" borderId="35" xfId="10" applyNumberFormat="1" applyFont="1" applyBorder="1" applyAlignment="1">
      <alignment vertical="center" wrapText="1"/>
    </xf>
    <xf numFmtId="170" fontId="0" fillId="11" borderId="0" xfId="13" applyNumberFormat="1" applyFont="1" applyFill="1" applyBorder="1" applyAlignment="1">
      <alignment horizontal="right" vertical="center" wrapText="1" readingOrder="1"/>
    </xf>
    <xf numFmtId="170" fontId="0" fillId="8" borderId="0" xfId="13" applyNumberFormat="1" applyFont="1" applyFill="1" applyBorder="1" applyAlignment="1">
      <alignment horizontal="right" vertical="center" wrapText="1" readingOrder="1"/>
    </xf>
    <xf numFmtId="170" fontId="0" fillId="0" borderId="0" xfId="13" applyNumberFormat="1" applyFont="1" applyBorder="1" applyAlignment="1">
      <alignment horizontal="right" vertical="center" wrapText="1" readingOrder="1"/>
    </xf>
    <xf numFmtId="170" fontId="8" fillId="0" borderId="0" xfId="10" applyNumberFormat="1" applyFont="1" applyFill="1" applyBorder="1" applyAlignment="1">
      <alignment vertical="center" wrapText="1"/>
    </xf>
    <xf numFmtId="170" fontId="7" fillId="0" borderId="12" xfId="10" applyNumberFormat="1" applyFont="1" applyBorder="1" applyAlignment="1">
      <alignment vertical="center" wrapText="1"/>
    </xf>
    <xf numFmtId="175" fontId="7" fillId="0" borderId="34" xfId="9" applyNumberFormat="1" applyFont="1" applyBorder="1" applyAlignment="1">
      <alignment horizontal="left" vertical="center" wrapText="1"/>
    </xf>
    <xf numFmtId="166" fontId="8" fillId="4" borderId="9" xfId="10" applyNumberFormat="1" applyFont="1" applyFill="1" applyBorder="1" applyAlignment="1">
      <alignment vertical="center" wrapText="1"/>
    </xf>
    <xf numFmtId="9" fontId="1" fillId="0" borderId="44" xfId="1" applyFont="1" applyBorder="1" applyAlignment="1">
      <alignment horizontal="center" vertical="center" readingOrder="1"/>
    </xf>
    <xf numFmtId="9" fontId="8" fillId="4" borderId="43" xfId="1" applyFont="1" applyFill="1" applyBorder="1" applyAlignment="1">
      <alignment horizontal="center" vertical="center"/>
    </xf>
    <xf numFmtId="167" fontId="8" fillId="0" borderId="45" xfId="10" applyNumberFormat="1" applyFont="1" applyBorder="1" applyAlignment="1">
      <alignment vertical="center" wrapText="1"/>
    </xf>
    <xf numFmtId="175" fontId="7" fillId="0" borderId="49" xfId="9" applyNumberFormat="1" applyFont="1" applyBorder="1" applyAlignment="1">
      <alignment horizontal="left" vertical="center" wrapText="1"/>
    </xf>
    <xf numFmtId="170" fontId="0" fillId="11" borderId="49" xfId="13" applyNumberFormat="1" applyFont="1" applyFill="1" applyBorder="1" applyAlignment="1">
      <alignment horizontal="right" vertical="center" wrapText="1" readingOrder="1"/>
    </xf>
    <xf numFmtId="170" fontId="0" fillId="8" borderId="49" xfId="13" applyNumberFormat="1" applyFont="1" applyFill="1" applyBorder="1" applyAlignment="1">
      <alignment horizontal="right" vertical="center" wrapText="1" readingOrder="1"/>
    </xf>
    <xf numFmtId="175" fontId="7" fillId="0" borderId="46" xfId="9" applyNumberFormat="1" applyFont="1" applyBorder="1" applyAlignment="1">
      <alignment horizontal="left" vertical="center" wrapText="1"/>
    </xf>
    <xf numFmtId="166" fontId="8" fillId="4" borderId="47" xfId="10" applyNumberFormat="1" applyFont="1" applyFill="1" applyBorder="1" applyAlignment="1">
      <alignment vertical="center" wrapText="1"/>
    </xf>
    <xf numFmtId="0" fontId="8" fillId="0" borderId="0" xfId="9" applyFont="1" applyBorder="1" applyAlignment="1">
      <alignment horizontal="left" vertical="center" wrapText="1"/>
    </xf>
    <xf numFmtId="0" fontId="8" fillId="0" borderId="0" xfId="9" applyFont="1" applyBorder="1" applyAlignment="1">
      <alignment horizontal="left" vertical="center"/>
    </xf>
    <xf numFmtId="0" fontId="7" fillId="0" borderId="0" xfId="9" applyFont="1" applyBorder="1" applyAlignment="1">
      <alignment horizontal="left" vertical="center"/>
    </xf>
    <xf numFmtId="0" fontId="12" fillId="0" borderId="0" xfId="9" applyFont="1" applyBorder="1" applyAlignment="1">
      <alignment horizontal="left" vertical="center"/>
    </xf>
    <xf numFmtId="0" fontId="7" fillId="0" borderId="10" xfId="12" applyFont="1" applyBorder="1" applyAlignment="1">
      <alignment horizontal="left" vertical="top" wrapText="1"/>
    </xf>
    <xf numFmtId="0" fontId="2" fillId="0" borderId="10" xfId="12" applyFont="1" applyBorder="1" applyAlignment="1">
      <alignment vertical="top" wrapText="1"/>
    </xf>
    <xf numFmtId="9" fontId="1" fillId="0" borderId="40" xfId="1" applyFont="1" applyBorder="1" applyAlignment="1">
      <alignment horizontal="center" vertical="center" readingOrder="1"/>
    </xf>
    <xf numFmtId="170" fontId="0" fillId="0" borderId="46" xfId="13" applyNumberFormat="1" applyFont="1" applyBorder="1" applyAlignment="1">
      <alignment horizontal="right" vertical="center" wrapText="1" readingOrder="1"/>
    </xf>
    <xf numFmtId="174" fontId="2" fillId="0" borderId="0" xfId="13" applyNumberFormat="1" applyFont="1" applyBorder="1" applyAlignment="1">
      <alignment vertical="center" readingOrder="1"/>
    </xf>
    <xf numFmtId="0" fontId="20" fillId="0" borderId="11" xfId="12" applyFont="1" applyBorder="1" applyAlignment="1">
      <alignment horizontal="center" vertical="center" wrapText="1"/>
    </xf>
    <xf numFmtId="0" fontId="21" fillId="16" borderId="1" xfId="0" applyFont="1" applyFill="1" applyBorder="1" applyAlignment="1">
      <alignment horizontal="right" vertical="center" wrapText="1" readingOrder="2"/>
    </xf>
    <xf numFmtId="0" fontId="21" fillId="16" borderId="1" xfId="0" applyFont="1" applyFill="1" applyBorder="1" applyAlignment="1">
      <alignment horizontal="justify" vertical="center" wrapText="1" readingOrder="2"/>
    </xf>
    <xf numFmtId="175" fontId="7" fillId="4" borderId="1" xfId="9" applyNumberFormat="1" applyFont="1" applyFill="1" applyBorder="1" applyAlignment="1">
      <alignment vertical="center"/>
    </xf>
    <xf numFmtId="9" fontId="1" fillId="0" borderId="37" xfId="1" applyFont="1" applyBorder="1" applyAlignment="1">
      <alignment horizontal="center" vertical="center" readingOrder="1"/>
    </xf>
    <xf numFmtId="175" fontId="7" fillId="13" borderId="10" xfId="9" applyNumberFormat="1" applyFont="1" applyFill="1" applyBorder="1" applyAlignment="1">
      <alignment vertical="center"/>
    </xf>
    <xf numFmtId="44" fontId="2" fillId="4" borderId="1" xfId="13" applyFont="1" applyFill="1" applyBorder="1" applyAlignment="1">
      <alignment vertical="center" wrapText="1"/>
    </xf>
    <xf numFmtId="9" fontId="2" fillId="0" borderId="1" xfId="12" applyNumberFormat="1" applyFont="1" applyBorder="1" applyAlignment="1">
      <alignment vertical="center" wrapText="1"/>
    </xf>
    <xf numFmtId="170" fontId="0" fillId="0" borderId="1" xfId="13" applyNumberFormat="1" applyFont="1" applyBorder="1" applyAlignment="1">
      <alignment horizontal="right" vertical="center" wrapText="1" readingOrder="1"/>
    </xf>
    <xf numFmtId="175" fontId="7" fillId="0" borderId="1" xfId="9" applyNumberFormat="1" applyFont="1" applyBorder="1" applyAlignment="1">
      <alignment horizontal="left" vertical="center" wrapText="1"/>
    </xf>
    <xf numFmtId="9" fontId="1" fillId="0" borderId="1" xfId="1" applyFont="1" applyBorder="1" applyAlignment="1">
      <alignment horizontal="center" vertical="center" readingOrder="1"/>
    </xf>
    <xf numFmtId="171" fontId="2" fillId="0" borderId="1" xfId="13" applyNumberFormat="1" applyFont="1" applyBorder="1" applyAlignment="1">
      <alignment vertical="center" readingOrder="1"/>
    </xf>
    <xf numFmtId="9" fontId="2" fillId="0" borderId="1" xfId="1" applyFont="1" applyBorder="1" applyAlignment="1">
      <alignment horizontal="center" vertical="center" readingOrder="1"/>
    </xf>
    <xf numFmtId="174" fontId="2" fillId="0" borderId="1" xfId="13" applyNumberFormat="1" applyFont="1" applyBorder="1" applyAlignment="1">
      <alignment vertical="center" readingOrder="1"/>
    </xf>
    <xf numFmtId="9" fontId="2" fillId="0" borderId="34" xfId="1" applyFont="1" applyBorder="1" applyAlignment="1">
      <alignment horizontal="center" vertical="center" readingOrder="1"/>
    </xf>
    <xf numFmtId="44" fontId="2" fillId="7" borderId="10" xfId="13" applyFont="1" applyFill="1" applyBorder="1" applyAlignment="1">
      <alignment vertical="center" wrapText="1"/>
    </xf>
    <xf numFmtId="0" fontId="21" fillId="7" borderId="1" xfId="0" applyFont="1" applyFill="1" applyBorder="1" applyAlignment="1">
      <alignment horizontal="right" vertical="center" wrapText="1" readingOrder="2"/>
    </xf>
    <xf numFmtId="0" fontId="19" fillId="7" borderId="1" xfId="9" applyFont="1" applyFill="1" applyBorder="1" applyAlignment="1">
      <alignment vertical="center" wrapText="1"/>
    </xf>
    <xf numFmtId="0" fontId="19" fillId="17" borderId="1" xfId="9" applyFont="1" applyFill="1" applyBorder="1" applyAlignment="1">
      <alignment vertical="center" wrapText="1"/>
    </xf>
    <xf numFmtId="4" fontId="7" fillId="0" borderId="1" xfId="9" applyNumberFormat="1" applyFont="1" applyFill="1" applyBorder="1" applyAlignment="1">
      <alignment vertical="center"/>
    </xf>
    <xf numFmtId="44" fontId="2" fillId="17" borderId="1" xfId="13" applyFont="1" applyFill="1" applyBorder="1" applyAlignment="1">
      <alignment vertical="center" wrapText="1"/>
    </xf>
    <xf numFmtId="175" fontId="7" fillId="17" borderId="1" xfId="9" applyNumberFormat="1" applyFont="1" applyFill="1" applyBorder="1" applyAlignment="1">
      <alignment vertical="center"/>
    </xf>
    <xf numFmtId="0" fontId="19" fillId="18" borderId="1" xfId="9" applyFont="1" applyFill="1" applyBorder="1" applyAlignment="1">
      <alignment vertical="center" wrapText="1"/>
    </xf>
    <xf numFmtId="44" fontId="2" fillId="18" borderId="1" xfId="13" applyFont="1" applyFill="1" applyBorder="1" applyAlignment="1">
      <alignment vertical="center" wrapText="1"/>
    </xf>
    <xf numFmtId="175" fontId="7" fillId="18" borderId="1" xfId="9" applyNumberFormat="1" applyFont="1" applyFill="1" applyBorder="1" applyAlignment="1">
      <alignment vertical="center"/>
    </xf>
    <xf numFmtId="4" fontId="7" fillId="18" borderId="1" xfId="9" applyNumberFormat="1" applyFont="1" applyFill="1" applyBorder="1" applyAlignment="1">
      <alignment vertical="center"/>
    </xf>
    <xf numFmtId="0" fontId="21" fillId="18" borderId="1" xfId="0" applyFont="1" applyFill="1" applyBorder="1" applyAlignment="1">
      <alignment horizontal="right" vertical="center" wrapText="1" readingOrder="2"/>
    </xf>
    <xf numFmtId="0" fontId="21" fillId="20" borderId="1" xfId="0" applyFont="1" applyFill="1" applyBorder="1" applyAlignment="1">
      <alignment horizontal="right" vertical="center" wrapText="1" readingOrder="2"/>
    </xf>
    <xf numFmtId="0" fontId="19" fillId="20" borderId="1" xfId="9" applyFont="1" applyFill="1" applyBorder="1" applyAlignment="1">
      <alignment vertical="center" wrapText="1"/>
    </xf>
    <xf numFmtId="44" fontId="2" fillId="20" borderId="1" xfId="13" applyFont="1" applyFill="1" applyBorder="1" applyAlignment="1">
      <alignment vertical="center" wrapText="1"/>
    </xf>
    <xf numFmtId="175" fontId="7" fillId="20" borderId="1" xfId="9" applyNumberFormat="1" applyFont="1" applyFill="1" applyBorder="1" applyAlignment="1">
      <alignment vertical="center"/>
    </xf>
    <xf numFmtId="4" fontId="7" fillId="20" borderId="1" xfId="9" applyNumberFormat="1" applyFont="1" applyFill="1" applyBorder="1" applyAlignment="1">
      <alignment vertical="center"/>
    </xf>
    <xf numFmtId="44" fontId="2" fillId="4" borderId="11" xfId="13" applyFont="1" applyFill="1" applyBorder="1" applyAlignment="1">
      <alignment vertical="center" wrapText="1"/>
    </xf>
    <xf numFmtId="44" fontId="2" fillId="4" borderId="12" xfId="13" applyFont="1" applyFill="1" applyBorder="1" applyAlignment="1">
      <alignment vertical="center" wrapText="1"/>
    </xf>
    <xf numFmtId="169" fontId="7" fillId="0" borderId="1" xfId="9" applyNumberFormat="1" applyFont="1" applyBorder="1" applyAlignment="1">
      <alignment horizontal="left" vertical="center" wrapText="1"/>
    </xf>
    <xf numFmtId="44" fontId="22" fillId="19" borderId="32" xfId="13" applyFont="1" applyFill="1" applyBorder="1" applyAlignment="1">
      <alignment vertical="center" wrapText="1"/>
    </xf>
    <xf numFmtId="44" fontId="23" fillId="19" borderId="32" xfId="13" applyFont="1" applyFill="1" applyBorder="1" applyAlignment="1">
      <alignment vertical="center" wrapText="1"/>
    </xf>
    <xf numFmtId="175" fontId="7" fillId="7" borderId="1" xfId="9" applyNumberFormat="1" applyFont="1" applyFill="1" applyBorder="1" applyAlignment="1">
      <alignment vertical="center"/>
    </xf>
    <xf numFmtId="4" fontId="7" fillId="7" borderId="1" xfId="9" applyNumberFormat="1" applyFont="1" applyFill="1" applyBorder="1" applyAlignment="1">
      <alignment vertical="center"/>
    </xf>
    <xf numFmtId="175" fontId="22" fillId="3" borderId="1" xfId="9" applyNumberFormat="1" applyFont="1" applyFill="1" applyBorder="1" applyAlignment="1">
      <alignment vertical="center"/>
    </xf>
    <xf numFmtId="9" fontId="2" fillId="0" borderId="11" xfId="1" applyFont="1" applyBorder="1" applyAlignment="1">
      <alignment horizontal="center" vertical="center" readingOrder="1"/>
    </xf>
    <xf numFmtId="0" fontId="21" fillId="16" borderId="1" xfId="0" applyFont="1" applyFill="1" applyBorder="1" applyAlignment="1">
      <alignment horizontal="justify" vertical="center" wrapText="1"/>
    </xf>
    <xf numFmtId="0" fontId="21" fillId="17" borderId="1" xfId="0" applyFont="1" applyFill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center" vertical="center"/>
    </xf>
    <xf numFmtId="169" fontId="17" fillId="11" borderId="1" xfId="9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0" xfId="0" applyFont="1"/>
    <xf numFmtId="0" fontId="17" fillId="0" borderId="1" xfId="0" applyFont="1" applyBorder="1"/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9" fontId="17" fillId="11" borderId="6" xfId="9" applyNumberFormat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169" fontId="17" fillId="11" borderId="9" xfId="9" applyNumberFormat="1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vertical="center"/>
    </xf>
    <xf numFmtId="169" fontId="17" fillId="0" borderId="1" xfId="9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11" borderId="1" xfId="9" applyNumberFormat="1" applyFont="1" applyFill="1" applyBorder="1" applyAlignment="1">
      <alignment vertical="center" wrapText="1"/>
    </xf>
    <xf numFmtId="4" fontId="17" fillId="11" borderId="1" xfId="9" applyNumberFormat="1" applyFont="1" applyFill="1" applyBorder="1" applyAlignment="1">
      <alignment vertical="center" wrapText="1"/>
    </xf>
    <xf numFmtId="0" fontId="7" fillId="22" borderId="1" xfId="9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right" vertical="center" wrapText="1" readingOrder="2"/>
    </xf>
    <xf numFmtId="44" fontId="17" fillId="0" borderId="1" xfId="0" applyNumberFormat="1" applyFont="1" applyBorder="1"/>
    <xf numFmtId="166" fontId="17" fillId="0" borderId="1" xfId="9" applyNumberFormat="1" applyFont="1" applyFill="1" applyBorder="1" applyAlignment="1">
      <alignment vertical="center" wrapText="1"/>
    </xf>
    <xf numFmtId="0" fontId="15" fillId="23" borderId="1" xfId="0" applyFont="1" applyFill="1" applyBorder="1" applyAlignment="1">
      <alignment horizontal="right" vertical="center" wrapText="1" readingOrder="2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6" fillId="2" borderId="1" xfId="0" applyFont="1" applyFill="1" applyBorder="1" applyAlignment="1">
      <alignment horizontal="right"/>
    </xf>
    <xf numFmtId="0" fontId="26" fillId="24" borderId="1" xfId="0" applyFont="1" applyFill="1" applyBorder="1" applyAlignment="1">
      <alignment horizontal="justify" vertical="center" wrapText="1"/>
    </xf>
    <xf numFmtId="0" fontId="26" fillId="24" borderId="1" xfId="0" applyFont="1" applyFill="1" applyBorder="1" applyAlignment="1">
      <alignment horizontal="justify" vertical="center" wrapText="1" readingOrder="2"/>
    </xf>
    <xf numFmtId="0" fontId="26" fillId="24" borderId="1" xfId="0" applyFont="1" applyFill="1" applyBorder="1" applyAlignment="1">
      <alignment horizontal="right" vertical="center" wrapText="1" readingOrder="2"/>
    </xf>
    <xf numFmtId="0" fontId="26" fillId="25" borderId="1" xfId="0" applyFont="1" applyFill="1" applyBorder="1" applyAlignment="1">
      <alignment horizontal="right" vertical="center" wrapText="1" readingOrder="2"/>
    </xf>
    <xf numFmtId="0" fontId="26" fillId="26" borderId="1" xfId="0" applyFont="1" applyFill="1" applyBorder="1" applyAlignment="1">
      <alignment horizontal="right" vertical="center" wrapText="1" readingOrder="2"/>
    </xf>
    <xf numFmtId="0" fontId="26" fillId="27" borderId="1" xfId="0" applyFont="1" applyFill="1" applyBorder="1" applyAlignment="1">
      <alignment horizontal="right" vertical="center" wrapText="1" readingOrder="2"/>
    </xf>
    <xf numFmtId="166" fontId="26" fillId="11" borderId="1" xfId="9" applyNumberFormat="1" applyFont="1" applyFill="1" applyBorder="1" applyAlignment="1">
      <alignment horizontal="center" vertical="center" wrapText="1"/>
    </xf>
    <xf numFmtId="167" fontId="8" fillId="0" borderId="0" xfId="10" applyNumberFormat="1" applyFont="1" applyBorder="1" applyAlignment="1">
      <alignment vertical="center"/>
    </xf>
    <xf numFmtId="167" fontId="8" fillId="10" borderId="41" xfId="10" applyNumberFormat="1" applyFont="1" applyFill="1" applyBorder="1" applyAlignment="1">
      <alignment horizontal="center" vertical="center" wrapText="1"/>
    </xf>
    <xf numFmtId="167" fontId="8" fillId="6" borderId="1" xfId="10" applyNumberFormat="1" applyFont="1" applyFill="1" applyBorder="1" applyAlignment="1">
      <alignment horizontal="center" vertical="center" wrapText="1"/>
    </xf>
    <xf numFmtId="174" fontId="2" fillId="25" borderId="1" xfId="13" applyNumberFormat="1" applyFont="1" applyFill="1" applyBorder="1" applyAlignment="1">
      <alignment vertical="center" readingOrder="1"/>
    </xf>
    <xf numFmtId="174" fontId="2" fillId="25" borderId="34" xfId="13" applyNumberFormat="1" applyFont="1" applyFill="1" applyBorder="1" applyAlignment="1">
      <alignment vertical="center" readingOrder="1"/>
    </xf>
    <xf numFmtId="0" fontId="7" fillId="25" borderId="1" xfId="9" applyFont="1" applyFill="1" applyBorder="1" applyAlignment="1">
      <alignment vertical="center"/>
    </xf>
    <xf numFmtId="10" fontId="8" fillId="9" borderId="26" xfId="14" applyNumberFormat="1" applyFont="1" applyFill="1" applyBorder="1" applyAlignment="1">
      <alignment vertical="center" wrapText="1"/>
    </xf>
    <xf numFmtId="167" fontId="8" fillId="6" borderId="41" xfId="10" applyNumberFormat="1" applyFont="1" applyFill="1" applyBorder="1" applyAlignment="1">
      <alignment vertical="center" wrapText="1"/>
    </xf>
    <xf numFmtId="175" fontId="7" fillId="13" borderId="13" xfId="9" applyNumberFormat="1" applyFont="1" applyFill="1" applyBorder="1" applyAlignment="1">
      <alignment vertical="center"/>
    </xf>
    <xf numFmtId="175" fontId="7" fillId="15" borderId="13" xfId="9" applyNumberFormat="1" applyFont="1" applyFill="1" applyBorder="1" applyAlignment="1">
      <alignment vertical="center"/>
    </xf>
    <xf numFmtId="167" fontId="8" fillId="0" borderId="51" xfId="10" applyNumberFormat="1" applyFont="1" applyFill="1" applyBorder="1" applyAlignment="1">
      <alignment vertical="center" wrapText="1"/>
    </xf>
    <xf numFmtId="170" fontId="8" fillId="0" borderId="51" xfId="10" applyNumberFormat="1" applyFont="1" applyFill="1" applyBorder="1" applyAlignment="1">
      <alignment vertical="center" wrapText="1"/>
    </xf>
    <xf numFmtId="168" fontId="8" fillId="9" borderId="1" xfId="10" applyNumberFormat="1" applyFont="1" applyFill="1" applyBorder="1" applyAlignment="1">
      <alignment vertical="center" wrapText="1"/>
    </xf>
    <xf numFmtId="170" fontId="8" fillId="9" borderId="1" xfId="10" applyNumberFormat="1" applyFont="1" applyFill="1" applyBorder="1" applyAlignment="1">
      <alignment vertical="center" wrapText="1"/>
    </xf>
    <xf numFmtId="9" fontId="8" fillId="9" borderId="1" xfId="1" applyFont="1" applyFill="1" applyBorder="1" applyAlignment="1">
      <alignment horizontal="center" vertical="center"/>
    </xf>
    <xf numFmtId="176" fontId="8" fillId="9" borderId="1" xfId="10" applyNumberFormat="1" applyFont="1" applyFill="1" applyBorder="1" applyAlignment="1">
      <alignment vertical="center" wrapText="1"/>
    </xf>
    <xf numFmtId="170" fontId="8" fillId="9" borderId="1" xfId="10" applyNumberFormat="1" applyFont="1" applyFill="1" applyBorder="1" applyAlignment="1">
      <alignment vertical="center"/>
    </xf>
    <xf numFmtId="167" fontId="8" fillId="9" borderId="1" xfId="10" applyNumberFormat="1" applyFont="1" applyFill="1" applyBorder="1" applyAlignment="1">
      <alignment vertical="center" wrapText="1"/>
    </xf>
    <xf numFmtId="166" fontId="8" fillId="9" borderId="1" xfId="10" applyNumberFormat="1" applyFont="1" applyFill="1" applyBorder="1" applyAlignment="1">
      <alignment vertical="center" wrapText="1"/>
    </xf>
    <xf numFmtId="168" fontId="8" fillId="6" borderId="1" xfId="10" applyNumberFormat="1" applyFont="1" applyFill="1" applyBorder="1" applyAlignment="1">
      <alignment vertical="center" wrapText="1"/>
    </xf>
    <xf numFmtId="170" fontId="8" fillId="6" borderId="1" xfId="10" applyNumberFormat="1" applyFont="1" applyFill="1" applyBorder="1" applyAlignment="1">
      <alignment vertical="center" wrapText="1"/>
    </xf>
    <xf numFmtId="9" fontId="8" fillId="6" borderId="1" xfId="1" applyFont="1" applyFill="1" applyBorder="1" applyAlignment="1">
      <alignment horizontal="center" vertical="center"/>
    </xf>
    <xf numFmtId="176" fontId="8" fillId="6" borderId="1" xfId="10" applyNumberFormat="1" applyFont="1" applyFill="1" applyBorder="1" applyAlignment="1">
      <alignment vertical="center" wrapText="1"/>
    </xf>
    <xf numFmtId="170" fontId="8" fillId="6" borderId="1" xfId="10" applyNumberFormat="1" applyFont="1" applyFill="1" applyBorder="1" applyAlignment="1">
      <alignment vertical="center"/>
    </xf>
    <xf numFmtId="170" fontId="9" fillId="6" borderId="1" xfId="10" applyNumberFormat="1" applyFont="1" applyFill="1" applyBorder="1" applyAlignment="1">
      <alignment vertical="center"/>
    </xf>
    <xf numFmtId="0" fontId="17" fillId="2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 vertical="center" readingOrder="1"/>
    </xf>
    <xf numFmtId="0" fontId="17" fillId="0" borderId="3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4" fontId="2" fillId="25" borderId="10" xfId="13" applyNumberFormat="1" applyFont="1" applyFill="1" applyBorder="1" applyAlignment="1">
      <alignment horizontal="right" vertical="center" readingOrder="1"/>
    </xf>
    <xf numFmtId="174" fontId="2" fillId="25" borderId="32" xfId="13" applyNumberFormat="1" applyFont="1" applyFill="1" applyBorder="1" applyAlignment="1">
      <alignment horizontal="right" vertical="center" readingOrder="1"/>
    </xf>
    <xf numFmtId="174" fontId="2" fillId="25" borderId="10" xfId="13" applyNumberFormat="1" applyFont="1" applyFill="1" applyBorder="1" applyAlignment="1">
      <alignment horizontal="center" vertical="center" readingOrder="1"/>
    </xf>
    <xf numFmtId="174" fontId="2" fillId="25" borderId="50" xfId="13" applyNumberFormat="1" applyFont="1" applyFill="1" applyBorder="1" applyAlignment="1">
      <alignment horizontal="center" vertical="center" readingOrder="1"/>
    </xf>
    <xf numFmtId="174" fontId="2" fillId="25" borderId="32" xfId="13" applyNumberFormat="1" applyFont="1" applyFill="1" applyBorder="1" applyAlignment="1">
      <alignment horizontal="center" vertical="center" readingOrder="1"/>
    </xf>
    <xf numFmtId="0" fontId="8" fillId="4" borderId="20" xfId="9" applyFont="1" applyFill="1" applyBorder="1" applyAlignment="1">
      <alignment horizontal="left" vertical="center" wrapText="1"/>
    </xf>
    <xf numFmtId="0" fontId="8" fillId="4" borderId="8" xfId="9" applyFont="1" applyFill="1" applyBorder="1" applyAlignment="1">
      <alignment horizontal="left" vertical="center" wrapText="1"/>
    </xf>
    <xf numFmtId="0" fontId="7" fillId="0" borderId="0" xfId="9" applyFont="1" applyBorder="1" applyAlignment="1">
      <alignment horizontal="left" vertical="center"/>
    </xf>
    <xf numFmtId="0" fontId="8" fillId="0" borderId="26" xfId="9" applyFont="1" applyFill="1" applyBorder="1" applyAlignment="1">
      <alignment horizontal="left" vertical="center" wrapText="1"/>
    </xf>
    <xf numFmtId="0" fontId="8" fillId="9" borderId="17" xfId="9" applyFont="1" applyFill="1" applyBorder="1" applyAlignment="1">
      <alignment horizontal="left" vertical="center" wrapText="1"/>
    </xf>
    <xf numFmtId="0" fontId="8" fillId="9" borderId="22" xfId="9" applyFont="1" applyFill="1" applyBorder="1" applyAlignment="1">
      <alignment horizontal="left" vertical="center" wrapText="1"/>
    </xf>
    <xf numFmtId="0" fontId="8" fillId="6" borderId="17" xfId="9" applyFont="1" applyFill="1" applyBorder="1" applyAlignment="1">
      <alignment horizontal="left" vertical="center" wrapText="1"/>
    </xf>
    <xf numFmtId="0" fontId="8" fillId="6" borderId="22" xfId="9" applyFont="1" applyFill="1" applyBorder="1" applyAlignment="1">
      <alignment horizontal="left" vertical="center" wrapText="1"/>
    </xf>
    <xf numFmtId="0" fontId="8" fillId="0" borderId="0" xfId="9" applyFont="1" applyBorder="1" applyAlignment="1">
      <alignment horizontal="left" vertical="center"/>
    </xf>
    <xf numFmtId="0" fontId="12" fillId="0" borderId="0" xfId="9" applyFont="1" applyBorder="1" applyAlignment="1">
      <alignment horizontal="left" vertical="center"/>
    </xf>
    <xf numFmtId="0" fontId="8" fillId="0" borderId="2" xfId="9" applyFont="1" applyBorder="1" applyAlignment="1">
      <alignment horizontal="left" vertical="center" wrapText="1"/>
    </xf>
    <xf numFmtId="0" fontId="8" fillId="0" borderId="3" xfId="9" applyFont="1" applyBorder="1" applyAlignment="1">
      <alignment horizontal="left" vertical="center" wrapText="1"/>
    </xf>
    <xf numFmtId="0" fontId="13" fillId="0" borderId="11" xfId="12" applyFont="1" applyBorder="1" applyAlignment="1">
      <alignment horizontal="center" vertical="center" wrapText="1"/>
    </xf>
    <xf numFmtId="0" fontId="13" fillId="0" borderId="12" xfId="12" applyFont="1" applyBorder="1" applyAlignment="1">
      <alignment horizontal="center" vertical="center" wrapText="1"/>
    </xf>
    <xf numFmtId="0" fontId="13" fillId="0" borderId="13" xfId="12" applyFont="1" applyBorder="1" applyAlignment="1">
      <alignment horizontal="center" vertical="center" wrapText="1"/>
    </xf>
    <xf numFmtId="0" fontId="8" fillId="0" borderId="16" xfId="9" applyFont="1" applyBorder="1" applyAlignment="1">
      <alignment horizontal="center" vertical="center" wrapText="1"/>
    </xf>
    <xf numFmtId="0" fontId="8" fillId="0" borderId="13" xfId="9" applyFont="1" applyBorder="1" applyAlignment="1">
      <alignment horizontal="center" vertical="center" wrapText="1"/>
    </xf>
    <xf numFmtId="0" fontId="9" fillId="0" borderId="11" xfId="9" applyFont="1" applyBorder="1" applyAlignment="1">
      <alignment horizontal="center" vertical="center" wrapText="1"/>
    </xf>
    <xf numFmtId="0" fontId="9" fillId="0" borderId="12" xfId="9" applyFont="1" applyBorder="1" applyAlignment="1">
      <alignment horizontal="center" vertical="center" wrapText="1"/>
    </xf>
    <xf numFmtId="0" fontId="9" fillId="0" borderId="13" xfId="9" applyFont="1" applyBorder="1" applyAlignment="1">
      <alignment horizontal="center" vertical="center" wrapText="1"/>
    </xf>
    <xf numFmtId="0" fontId="8" fillId="0" borderId="38" xfId="9" applyFont="1" applyBorder="1" applyAlignment="1">
      <alignment horizontal="center" vertical="center" wrapText="1"/>
    </xf>
    <xf numFmtId="0" fontId="8" fillId="0" borderId="20" xfId="9" applyFont="1" applyBorder="1" applyAlignment="1">
      <alignment horizontal="center" vertical="center" wrapText="1"/>
    </xf>
    <xf numFmtId="14" fontId="9" fillId="0" borderId="18" xfId="9" applyNumberFormat="1" applyFont="1" applyBorder="1" applyAlignment="1">
      <alignment horizontal="center" vertical="center" wrapText="1"/>
    </xf>
    <xf numFmtId="14" fontId="9" fillId="0" borderId="20" xfId="9" applyNumberFormat="1" applyFont="1" applyBorder="1" applyAlignment="1">
      <alignment horizontal="center" vertical="center" wrapText="1"/>
    </xf>
    <xf numFmtId="0" fontId="8" fillId="0" borderId="31" xfId="9" applyFont="1" applyBorder="1" applyAlignment="1">
      <alignment horizontal="left" vertical="center" wrapText="1"/>
    </xf>
    <xf numFmtId="0" fontId="8" fillId="0" borderId="0" xfId="9" applyFont="1" applyBorder="1" applyAlignment="1">
      <alignment horizontal="left" vertical="center" wrapText="1"/>
    </xf>
    <xf numFmtId="0" fontId="8" fillId="0" borderId="28" xfId="9" applyFont="1" applyBorder="1" applyAlignment="1">
      <alignment horizontal="left" vertical="center" wrapText="1"/>
    </xf>
    <xf numFmtId="0" fontId="7" fillId="0" borderId="25" xfId="12" applyFont="1" applyBorder="1" applyAlignment="1">
      <alignment horizontal="center" vertical="center" wrapText="1"/>
    </xf>
    <xf numFmtId="0" fontId="7" fillId="0" borderId="24" xfId="12" applyFont="1" applyBorder="1" applyAlignment="1">
      <alignment horizontal="center" vertical="center" wrapText="1"/>
    </xf>
    <xf numFmtId="0" fontId="8" fillId="0" borderId="25" xfId="9" applyFont="1" applyBorder="1" applyAlignment="1">
      <alignment horizontal="left" vertical="center" wrapText="1"/>
    </xf>
    <xf numFmtId="0" fontId="8" fillId="0" borderId="14" xfId="9" applyFont="1" applyBorder="1" applyAlignment="1">
      <alignment horizontal="left" vertical="center" wrapText="1"/>
    </xf>
    <xf numFmtId="0" fontId="8" fillId="0" borderId="15" xfId="9" applyFont="1" applyBorder="1" applyAlignment="1">
      <alignment horizontal="left" vertical="center" wrapText="1"/>
    </xf>
    <xf numFmtId="0" fontId="19" fillId="0" borderId="1" xfId="9" applyFont="1" applyBorder="1" applyAlignment="1">
      <alignment horizontal="center" vertical="center" wrapText="1"/>
    </xf>
    <xf numFmtId="0" fontId="19" fillId="4" borderId="1" xfId="9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center" vertical="center"/>
    </xf>
  </cellXfs>
  <cellStyles count="18">
    <cellStyle name="Comma 2" xfId="3"/>
    <cellStyle name="Comma 3" xfId="15"/>
    <cellStyle name="Currency 2" xfId="6"/>
    <cellStyle name="Currency 2 2" xfId="13"/>
    <cellStyle name="Currency 3" xfId="7"/>
    <cellStyle name="Currency 3 2" xfId="10"/>
    <cellStyle name="Normal" xfId="0" builtinId="0"/>
    <cellStyle name="Normal 2" xfId="2"/>
    <cellStyle name="Normal 3" xfId="5"/>
    <cellStyle name="Normal 3 2" xfId="9"/>
    <cellStyle name="Normal 4" xfId="12"/>
    <cellStyle name="Normal 5" xfId="16"/>
    <cellStyle name="Normal 6" xfId="17"/>
    <cellStyle name="Percent" xfId="1" builtinId="5"/>
    <cellStyle name="Percent 2" xfId="4"/>
    <cellStyle name="Percent 2 2" xfId="14"/>
    <cellStyle name="Percent 3" xfId="8"/>
    <cellStyle name="Percent 3 2" xfId="11"/>
  </cellStyles>
  <dxfs count="142"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A50021"/>
      <color rgb="FFFFD966"/>
      <color rgb="FFFF9933"/>
      <color rgb="FFE1E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50996</xdr:colOff>
      <xdr:row>0</xdr:row>
      <xdr:rowOff>0</xdr:rowOff>
    </xdr:from>
    <xdr:to>
      <xdr:col>2</xdr:col>
      <xdr:colOff>3984</xdr:colOff>
      <xdr:row>2</xdr:row>
      <xdr:rowOff>85935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D543B-C351-4506-A56F-EFD9C8D6C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96" y="0"/>
          <a:ext cx="1677013" cy="409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5"/>
  <sheetViews>
    <sheetView workbookViewId="0">
      <selection activeCell="F3" sqref="F3"/>
    </sheetView>
  </sheetViews>
  <sheetFormatPr defaultColWidth="41.7109375" defaultRowHeight="15" x14ac:dyDescent="0.25"/>
  <cols>
    <col min="2" max="2" width="9.28515625" customWidth="1"/>
    <col min="3" max="3" width="9.5703125" customWidth="1"/>
    <col min="5" max="5" width="19.5703125" customWidth="1"/>
    <col min="6" max="6" width="18.5703125" customWidth="1"/>
  </cols>
  <sheetData>
    <row r="3" spans="3:6" ht="21.75" x14ac:dyDescent="0.5">
      <c r="C3" s="261">
        <v>0</v>
      </c>
      <c r="D3" s="262" t="s">
        <v>430</v>
      </c>
      <c r="F3" s="269">
        <f>'A1'!F6+'A2'!F6+'A3'!F6+'A4'!F6+'A6'!F6+'A7'!F6+'A9'!F6+'A10'!F6+'A11'!F6+'A12'!F6+'A13'!F6+'A14'!F6+'A15'!F6+'A16'!F6+'A17'!F6+'A18'!F6+'A19'!F6+'A20'!F6+'A21'!F6+'A22'!F6+'A26'!F6+'A27'!F6+'B1'!F6+'B2'!F6+'B3'!F6+'B4'!F6+'B5'!F6+'B6'!F6+'B7'!F6+'B8'!F6+'B9'!F6+'B10'!F6+'B11'!F6+'B12'!F6+'B13'!F6+'B14'!F6+'B15'!F6+'C1'!F6+'C2'!F6+'C3'!F6+'C4'!F6+'C5'!F6+'C6'!F6+'C7'!F6+CC!F6+D!F6+D0!F6</f>
        <v>31885</v>
      </c>
    </row>
    <row r="4" spans="3:6" ht="21.75" x14ac:dyDescent="0.25">
      <c r="C4" s="261">
        <v>1</v>
      </c>
      <c r="D4" s="263" t="s">
        <v>419</v>
      </c>
      <c r="F4" s="269">
        <f>'A1'!F3+'A2'!F3+'A3'!F3+'A4'!F3+'A6'!F3+'A7'!F3+'A9'!F3+'A10'!F3+'A11'!F3+'A12'!F3+'A13'!F3+'A14'!F3+'A15'!F3+'A16'!F3+'A17'!F3+'A18'!F3+'A19'!F3+'A20'!F3+'A21'!F3+'A22'!F3+'A26'!F3+'A27'!F3+'B1'!F3+'B2'!F3+'B3'!F3+'B4'!F3+'B5'!F3+'B6'!F3+'B7'!F3+'B8'!F3+'B9'!F3+'B10'!F3+'B11'!F3+'B12'!F3+'B13'!F3+'B14'!F3+'B15'!F3+'C1'!F3+'C2'!F3+'C3'!F3+'C4'!F3+'C5'!F3+'C6'!F3+'C7'!F3+CC!F3+D!F3+D0!F3</f>
        <v>12800</v>
      </c>
    </row>
    <row r="5" spans="3:6" ht="21.75" x14ac:dyDescent="0.25">
      <c r="C5" s="261">
        <v>2</v>
      </c>
      <c r="D5" s="264" t="s">
        <v>420</v>
      </c>
      <c r="F5" s="269">
        <f>'A1'!F4+'A2'!F4+'A3'!F4+'A4'!F4+'A6'!F4+'A7'!F4+'A9'!F4+'A10'!F4+'A11'!F4+'A12'!F4+'A13'!F4+'A14'!F4+'A15'!F4+'A16'!F4+'A17'!F4+'A18'!F4+'A19'!F4+'A20'!F4+'A21'!F4+'A22'!F4+'A26'!F4+'A27'!F4+'B1'!F4+'B2'!F4+'B3'!F4+'B4'!F4+'B5'!F4+'B6'!F4+'B7'!F4+'B8'!F4+'B9'!F4+'B10'!F4+'B11'!F4+'B12'!F4+'B13'!F4+'B14'!F4+'B15'!F4+'C1'!F4+'C2'!F4+'C3'!F4+'C4'!F4+'C5'!F4+'C6'!F4+'C7'!F4+CC!F4+D!F4+D0!F4</f>
        <v>13300</v>
      </c>
    </row>
    <row r="6" spans="3:6" ht="21.75" x14ac:dyDescent="0.25">
      <c r="C6" s="261">
        <v>3</v>
      </c>
      <c r="D6" s="265" t="s">
        <v>426</v>
      </c>
      <c r="F6" s="269">
        <f>'A1'!F5+'A2'!F5+'A3'!F5+'A4'!F5+'A6'!F5+'A7'!F5+'A9'!F5+'A10'!F5+'A11'!F5+'A12'!F5+'A13'!F5+'A14'!F5+'A15'!F5+'A16'!F5+'A17'!F5+'A18'!F5+'A19'!F5+'A20'!F5+'A21'!F5+'A22'!F5+'A26'!F5+'A27'!F5+'B1'!F5+'B2'!F5+'B3'!F5+'B4'!F5+'B5'!F5+'B6'!F5+'B7'!F5+'B8'!F5+'B9'!F5+'B10'!F5+'B11'!F5+'B12'!F5+'B13'!F5+'B14'!F5+'B15'!F5+'C1'!F5+'C2'!F5+'C3'!F5+'C4'!F5+'C5'!F5+'C6'!F5+'C7'!F5+CC!F5+D!F5+D0!F5</f>
        <v>19300</v>
      </c>
    </row>
    <row r="7" spans="3:6" ht="21.75" x14ac:dyDescent="0.25">
      <c r="C7" s="261">
        <v>4</v>
      </c>
      <c r="D7" s="265" t="s">
        <v>271</v>
      </c>
      <c r="F7" s="269">
        <f>'A1'!H3+'A2'!H3+'A3'!H3+'A4'!H3+'A6'!H3+'A7'!H3+'A9'!H3+'A10'!H3+'A11'!H3+'A12'!H3+'A13'!H3+'A14'!H3+'A15'!H3+'A16'!H3+'A17'!H3+'A18'!H3+'A19'!H3+'A20'!H3+'A21'!H3+'A22'!H3+'A26'!H3+'A27'!H3+'B1'!H3+'B2'!H3+'B3'!H3+'B4'!H3+'B5'!H3+'B6'!H3+'B7'!H3+'B8'!H3+'B9'!H3+'B10'!H3+'B11'!H3+'B12'!H3+'B13'!H3+'B14'!H3+'B15'!H3+'C1'!H3+'C2'!H3+'C3'!H3+'C4'!H3+'C5'!H3+'C6'!H3+'C7'!H3+CC!H3+D!H3+D0!H3</f>
        <v>19300</v>
      </c>
    </row>
    <row r="8" spans="3:6" ht="21.75" x14ac:dyDescent="0.25">
      <c r="C8" s="261">
        <v>5</v>
      </c>
      <c r="D8" s="266" t="s">
        <v>421</v>
      </c>
      <c r="F8" s="269">
        <f>'A1'!H4+'A2'!H4+'A3'!H4+'A4'!H4+'A6'!H4+'A7'!H4+'A9'!H4+'A10'!H4+'A11'!H4+'A12'!H4+'A13'!H4+'A14'!H4+'A15'!H4+'A16'!H4+'A17'!H4+'A18'!H4+'A19'!H4+'A20'!H4+'A21'!H4+'A22'!H4+'A26'!H4+'A27'!H4+'B1'!H4+'B2'!H4+'B3'!H4+'B4'!H4+'B5'!H4+'B6'!H4+'B7'!H4+'B8'!H4+'B9'!H4+'B10'!H4+'B11'!H4+'B12'!H4+'B13'!H4+'B14'!H4+'B15'!H4+'C1'!H4+'C2'!H4+'C3'!H4+'C4'!H4+'C5'!H4+'C6'!H4+'C7'!H4+CC!H4+D!H4+D0!H4</f>
        <v>10200</v>
      </c>
    </row>
    <row r="9" spans="3:6" ht="21.75" x14ac:dyDescent="0.25">
      <c r="C9" s="261">
        <v>6</v>
      </c>
      <c r="D9" s="266" t="s">
        <v>422</v>
      </c>
      <c r="F9" s="269">
        <f>'A1'!H5+'A2'!H5+'A3'!H5+'A4'!H5+'A6'!H5+'A7'!H5+'A9'!H5+'A10'!H5+'A11'!H5+'A12'!H5+'A13'!H5+'A14'!H5+'A15'!H5+'A16'!H5+'A17'!H5+'A18'!H5+'A19'!H5+'A20'!H5+'A21'!H5+'A22'!H5+'A26'!H5+'A27'!H5+'B1'!H5+'B2'!H5+'B3'!H5+'B4'!H5+'B5'!H5+'B6'!H5+'B7'!H5+'B8'!H5+'B9'!H5+'B10'!H5+'B11'!H5+'B12'!H5+'B13'!H5+'B14'!H5+'B15'!H5+'C1'!H5+'C2'!H5+'C3'!H5+'C4'!H5+'C5'!H5+'C6'!H5+'C7'!H5+CC!H5+D!H5+D0!H5</f>
        <v>5800</v>
      </c>
    </row>
    <row r="10" spans="3:6" ht="21.75" x14ac:dyDescent="0.25">
      <c r="C10" s="261">
        <v>7</v>
      </c>
      <c r="D10" s="266" t="s">
        <v>423</v>
      </c>
      <c r="F10" s="269">
        <f>'A1'!J3+'A2'!J3+'A3'!J3+'A4'!J3+'A6'!J3+'A7'!J3+'A9'!J3+'A10'!J3+'A11'!J3+'A12'!J3+'A13'!J3+'A14'!J3+'A15'!J3+'A16'!J3+'A17'!J3+'A18'!J3+'A19'!J3+'A20'!J3+'A21'!J3+'A22'!J3+'A26'!J3+'A27'!J3+'B1'!J3+'B2'!J3+'B3'!J3+'B4'!J3+'B5'!J3+'B6'!J3+'B7'!J3+'B8'!J3+'B9'!J3+'B10'!J3+'B11'!J3+'B12'!J3+'B13'!J3+'B14'!J3+'B15'!J3+'C1'!J3+'C2'!J3+'C3'!J3+'C4'!J3+'C5'!J3+'C6'!J3+'C7'!J3+CC!J3+D!J3+D0!J3</f>
        <v>5800</v>
      </c>
    </row>
    <row r="11" spans="3:6" ht="21.75" x14ac:dyDescent="0.25">
      <c r="C11" s="261">
        <v>8</v>
      </c>
      <c r="D11" s="266" t="s">
        <v>424</v>
      </c>
      <c r="F11" s="269">
        <f>'A1'!J4+'A2'!J4+'A3'!J4+'A4'!J4+'A6'!J4+'A7'!J4+'A9'!J4+'A10'!J4+'A11'!J4+'A12'!J4+'A13'!J4+'A14'!J4+'A15'!J4+'A16'!J4+'A17'!J4+'A18'!J4+'A19'!J4+'A20'!J4+'A21'!J4+'A22'!J4+'A26'!J4+'A27'!J4+'B1'!J4+'B2'!J4+'B3'!J4+'B4'!J4+'B5'!J4+'B6'!J4+'B7'!J4+'B8'!J4+'B9'!J4+'B10'!J4+'B11'!J4+'B12'!J4+'B13'!J4+'B14'!J4+'B15'!J4+'C1'!J4+'C2'!J4+'C3'!J4+'C4'!J4+'C5'!J4+'C6'!J4+'C7'!J4+CC!J4+D!J4+D0!J4</f>
        <v>5750</v>
      </c>
    </row>
    <row r="12" spans="3:6" ht="21.75" x14ac:dyDescent="0.25">
      <c r="C12" s="261">
        <v>9</v>
      </c>
      <c r="D12" s="267" t="s">
        <v>425</v>
      </c>
      <c r="F12" s="269">
        <f>'A1'!J5+'A2'!J5+'A3'!J5+'A4'!J5+'A6'!J5+'A7'!J5+'A9'!J5+'A10'!J5+'A11'!J5+'A12'!J5+'A13'!J5+'A14'!J5+'A15'!J5+'A16'!J5+'A17'!J5+'A18'!J5+'A19'!J5+'A20'!J5+'A21'!J5+'A22'!J5+'A26'!J5+'A27'!J5+'B1'!J5+'B2'!J5+'B3'!J5+'B4'!J5+'B5'!J5+'B6'!J5+'B7'!J5+'B8'!J5+'B9'!J5+'B10'!J5+'B11'!J5+'B12'!J5+'B13'!J5+'B14'!J5+'B15'!J5+'C1'!J5+'C2'!J5+'C3'!J5+'C4'!J5+'C5'!J5+'C6'!J5+'C7'!J5+CC!J5+D!J5+D0!J5</f>
        <v>33900</v>
      </c>
    </row>
    <row r="13" spans="3:6" ht="21.75" x14ac:dyDescent="0.25">
      <c r="C13" s="261">
        <v>10</v>
      </c>
      <c r="D13" s="268" t="s">
        <v>427</v>
      </c>
      <c r="F13" s="269">
        <f>'A1'!L3+'A2'!L3+'A3'!L3+'A4'!L3+'A6'!L3+'A7'!L3+'A9'!L3+'A10'!L3+'A11'!L3+'A12'!L3+'A13'!L3+'A14'!L3+'A15'!L3+'A16'!L3+'A17'!L3+'A18'!L3+'A19'!L3+'A20'!L3+'A21'!L3+'A22'!L3+'A26'!L3+'A27'!L3+'B1'!L3+'B2'!L3+'B3'!L3+'B4'!L3+'B5'!L3+'B6'!L3+'B7'!L3+'B8'!L3+'B9'!L3+'B10'!L3+'B11'!L3+'B12'!L3+'B13'!L3+'B14'!L3+'B15'!L3+'C1'!L3+'C2'!L3+'C3'!L3+'C4'!L3+'C5'!L3+'C6'!L3+'C7'!L3+CC!L3+D!L3+D0!L3</f>
        <v>11960</v>
      </c>
    </row>
    <row r="14" spans="3:6" ht="21.75" x14ac:dyDescent="0.25">
      <c r="C14" s="261">
        <v>11</v>
      </c>
      <c r="D14" s="268" t="s">
        <v>428</v>
      </c>
      <c r="F14" s="269">
        <f>'A1'!L4+'A2'!L4+'A3'!L4+'A4'!L4+'A6'!L4+'A7'!L4+'A9'!L4+'A10'!L4+'A11'!L4+'A12'!L4+'A13'!L4+'A14'!L4+'A15'!L4+'A16'!L4+'A17'!L4+'A18'!L4+'A19'!L4+'A20'!L4+'A21'!L4+'A22'!L4+'A26'!L4+'A27'!L4+'B1'!L4+'B2'!L4+'B3'!L4+'B4'!L4+'B5'!L4+'B6'!L4+'B7'!L4+'B8'!L4+'B9'!L4+'B10'!L4+'B11'!L4+'B12'!L4+'B13'!L4+'B14'!L4+'B15'!L4+'C1'!L4+'C2'!L4+'C3'!L4+'C4'!L4+'C5'!L4+'C6'!L4+'C7'!L4+CC!L4+D!L4+D0!L4</f>
        <v>26160</v>
      </c>
    </row>
    <row r="15" spans="3:6" ht="21.75" x14ac:dyDescent="0.25">
      <c r="C15" s="261">
        <v>12</v>
      </c>
      <c r="D15" s="268" t="s">
        <v>429</v>
      </c>
      <c r="F15" s="269">
        <f>'A1'!L5+'A2'!L5+'A3'!L5+'A4'!L5+'A6'!L5+'A7'!L5+'A9'!L5+'A10'!L5+'A11'!L5+'A12'!L5+'A13'!L5+'A14'!L5+'A15'!L5+'A16'!L5+'A17'!L5+'A18'!L5+'A19'!L5+'A20'!L5+'A21'!L5+'A22'!L5+'A26'!L5+'A27'!L5+'B1'!L5+'B2'!L5+'B3'!L5+'B4'!L5+'B5'!L5+'B6'!L5+'B7'!L5+'B8'!L5+'B9'!L5+'B10'!L5+'B11'!L5+'B12'!L5+'B13'!L5+'B14'!L5+'B15'!L5+'C1'!L5+'C2'!L5+'C3'!L5+'C4'!L5+'C5'!L5+'C6'!L5+'C7'!L5+CC!L5+D!L5+D0!L5</f>
        <v>26560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8"/>
  <sheetViews>
    <sheetView view="pageLayout" zoomScaleNormal="100" workbookViewId="0">
      <selection activeCell="D10" sqref="D1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Exe'!B19</f>
        <v>3.5.5.2</v>
      </c>
      <c r="C1" s="298"/>
      <c r="E1" s="248" t="s">
        <v>383</v>
      </c>
      <c r="F1" s="296" t="str">
        <f>'He Exe'!C19</f>
        <v>جهاز كومبيوتر للكادر الاداري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Exe'!A19</f>
        <v>A10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Exe'!I19</f>
        <v>3675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3390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285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3390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58" t="str">
        <f>VLOOKUP(B9,Ce!$C$3:$D$15,2)</f>
        <v>إدارة المشروع</v>
      </c>
      <c r="D9" s="236" t="str">
        <f>F1</f>
        <v>جهاز كومبيوتر للكادر الاداري</v>
      </c>
      <c r="E9" s="249">
        <v>735</v>
      </c>
      <c r="F9" s="250">
        <v>4</v>
      </c>
      <c r="G9" s="237">
        <f>E9*F9</f>
        <v>2940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58" t="str">
        <f>VLOOKUP(B10,Ce!$C$3:$D$15,2)</f>
        <v>إدارة المشروع</v>
      </c>
      <c r="D10" s="236" t="s">
        <v>450</v>
      </c>
      <c r="E10" s="249">
        <v>450</v>
      </c>
      <c r="F10" s="250">
        <v>1</v>
      </c>
      <c r="G10" s="237">
        <f t="shared" ref="G10:G28" si="0">E10*F10</f>
        <v>450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58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58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58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58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58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58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58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58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58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58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58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58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58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58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58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58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58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58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20" priority="1" operator="lessThan">
      <formula>0</formula>
    </cfRule>
    <cfRule type="cellIs" dxfId="119" priority="2" operator="greaterThan">
      <formula>$C$3</formula>
    </cfRule>
    <cfRule type="cellIs" dxfId="118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8"/>
  <sheetViews>
    <sheetView view="pageLayout" zoomScaleNormal="100" workbookViewId="0">
      <selection activeCell="E21" sqref="E21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Exe'!B20</f>
        <v>3.5.5.3</v>
      </c>
      <c r="C1" s="298"/>
      <c r="E1" s="248" t="s">
        <v>383</v>
      </c>
      <c r="F1" s="296" t="str">
        <f>'He Exe'!C20</f>
        <v>جهاز اسقاط لكل صف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Exe'!A20</f>
        <v>A11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Exe'!I20</f>
        <v>18000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1500</v>
      </c>
    </row>
    <row r="4" spans="1:12" ht="18" customHeight="1" x14ac:dyDescent="0.45">
      <c r="B4" s="236" t="s">
        <v>398</v>
      </c>
      <c r="C4" s="237">
        <f>SUM(G9:G28)</f>
        <v>4500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1500</v>
      </c>
    </row>
    <row r="5" spans="1:12" ht="18" customHeight="1" thickBot="1" x14ac:dyDescent="0.5">
      <c r="B5" s="236" t="s">
        <v>399</v>
      </c>
      <c r="C5" s="252">
        <f>C3-C4</f>
        <v>13500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1500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</v>
      </c>
      <c r="C9" s="258" t="str">
        <f>VLOOKUP(B9,Ce!$C$3:$D$15,2)</f>
        <v>ادلب  اطمة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58" t="str">
        <f>VLOOKUP(B10,Ce!$C$3:$D$15,2)</f>
        <v>ادلب  تجمع مخيمات سرمدا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58" t="str">
        <f>VLOOKUP(B11,Ce!$C$3:$D$15,2)</f>
        <v>ادلب  تجمع مخيمات سلقين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58" t="str">
        <f>VLOOKUP(B12,Ce!$C$3:$D$15,2)</f>
        <v>ادلب مركز   4 مركز بالس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5</v>
      </c>
      <c r="C13" s="258" t="str">
        <f>VLOOKUP(B13,Ce!$C$3:$D$15,2)</f>
        <v>ريف دمشق   بالعلم نرتقي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6</v>
      </c>
      <c r="C14" s="258" t="str">
        <f>VLOOKUP(B14,Ce!$C$3:$D$15,2)</f>
        <v>ريف دمشق   أجيال الغد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7</v>
      </c>
      <c r="C15" s="258" t="str">
        <f>VLOOKUP(B15,Ce!$C$3:$D$15,2)</f>
        <v>ريف دمشق   بسمات الامل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8</v>
      </c>
      <c r="C16" s="258" t="str">
        <f>VLOOKUP(B16,Ce!$C$3:$D$15,2)</f>
        <v>ريف دمشق    أزهار المستقبل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58" t="str">
        <f>VLOOKUP(B17,Ce!$C$3:$D$15,2)</f>
        <v xml:space="preserve">حلب  اتارب  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58" t="str">
        <f>VLOOKUP(B18,Ce!$C$3:$D$15,2)</f>
        <v xml:space="preserve">درعا  الحراك </v>
      </c>
      <c r="D18" s="236" t="str">
        <f>$F$1</f>
        <v>جهاز اسقاط لكل صف</v>
      </c>
      <c r="E18" s="249">
        <v>375</v>
      </c>
      <c r="F18" s="250">
        <v>4</v>
      </c>
      <c r="G18" s="237">
        <f t="shared" si="0"/>
        <v>1500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58" t="str">
        <f>VLOOKUP(B19,Ce!$C$3:$D$15,2)</f>
        <v xml:space="preserve">درعا  الجيزة </v>
      </c>
      <c r="D19" s="236" t="str">
        <f t="shared" ref="D19:D20" si="1">$F$1</f>
        <v>جهاز اسقاط لكل صف</v>
      </c>
      <c r="E19" s="249">
        <v>375</v>
      </c>
      <c r="F19" s="250">
        <v>4</v>
      </c>
      <c r="G19" s="237">
        <f t="shared" si="0"/>
        <v>1500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58" t="str">
        <f>VLOOKUP(B20,Ce!$C$3:$D$15,2)</f>
        <v xml:space="preserve">درعا  طفس </v>
      </c>
      <c r="D20" s="236" t="str">
        <f t="shared" si="1"/>
        <v>جهاز اسقاط لكل صف</v>
      </c>
      <c r="E20" s="249">
        <v>375</v>
      </c>
      <c r="F20" s="250">
        <v>4</v>
      </c>
      <c r="G20" s="237">
        <f t="shared" si="0"/>
        <v>1500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58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58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58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58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58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58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58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58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17" priority="1" operator="lessThan">
      <formula>0</formula>
    </cfRule>
    <cfRule type="cellIs" dxfId="116" priority="2" operator="greaterThan">
      <formula>$C$3</formula>
    </cfRule>
    <cfRule type="cellIs" dxfId="115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8"/>
  <sheetViews>
    <sheetView view="pageLayout" zoomScaleNormal="100" workbookViewId="0">
      <selection activeCell="H3" sqref="H3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Exe'!B21</f>
        <v>3.5.5.4</v>
      </c>
      <c r="C1" s="298"/>
      <c r="E1" s="248" t="s">
        <v>383</v>
      </c>
      <c r="F1" s="296" t="str">
        <f>'He Exe'!C21</f>
        <v>جهاز اسقاط   لادارة المشروع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Exe'!A21</f>
        <v>A12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Exe'!I21</f>
        <v>375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375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375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58" t="str">
        <f>VLOOKUP(B9,Ce!$C$3:$D$15,2)</f>
        <v>إدارة المشروع</v>
      </c>
      <c r="D9" s="236"/>
      <c r="E9" s="249">
        <v>375</v>
      </c>
      <c r="F9" s="250">
        <v>1</v>
      </c>
      <c r="G9" s="237">
        <f>E9*F9</f>
        <v>375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58" t="str">
        <f>VLOOKUP(B10,Ce!$C$3:$D$15,2)</f>
        <v>ادلب  تجمع مخيمات سرمدا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58" t="str">
        <f>VLOOKUP(B11,Ce!$C$3:$D$15,2)</f>
        <v>ادلب  تجمع مخيمات سلقين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58" t="str">
        <f>VLOOKUP(B12,Ce!$C$3:$D$15,2)</f>
        <v>ادلب مركز   4 مركز بالس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5</v>
      </c>
      <c r="C13" s="258" t="str">
        <f>VLOOKUP(B13,Ce!$C$3:$D$15,2)</f>
        <v>ريف دمشق   بالعلم نرتقي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6</v>
      </c>
      <c r="C14" s="258" t="str">
        <f>VLOOKUP(B14,Ce!$C$3:$D$15,2)</f>
        <v>ريف دمشق   أجيال الغد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7</v>
      </c>
      <c r="C15" s="258" t="str">
        <f>VLOOKUP(B15,Ce!$C$3:$D$15,2)</f>
        <v>ريف دمشق   بسمات الامل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8</v>
      </c>
      <c r="C16" s="258" t="str">
        <f>VLOOKUP(B16,Ce!$C$3:$D$15,2)</f>
        <v>ريف دمشق    أزهار المستقبل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58" t="str">
        <f>VLOOKUP(B17,Ce!$C$3:$D$15,2)</f>
        <v xml:space="preserve">حلب  اتارب  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58" t="str">
        <f>VLOOKUP(B18,Ce!$C$3:$D$15,2)</f>
        <v xml:space="preserve">درعا  الحراك 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58" t="str">
        <f>VLOOKUP(B19,Ce!$C$3:$D$15,2)</f>
        <v xml:space="preserve">درعا  الجيزة 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58" t="str">
        <f>VLOOKUP(B20,Ce!$C$3:$D$15,2)</f>
        <v xml:space="preserve">درعا  طفس 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58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58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58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58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58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58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58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58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14" priority="1" operator="lessThan">
      <formula>0</formula>
    </cfRule>
    <cfRule type="cellIs" dxfId="113" priority="2" operator="greaterThan">
      <formula>$C$3</formula>
    </cfRule>
    <cfRule type="cellIs" dxfId="112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8"/>
  <sheetViews>
    <sheetView view="pageLayout" topLeftCell="A19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Exe'!B22</f>
        <v>3.5.5.5</v>
      </c>
      <c r="C1" s="298"/>
      <c r="E1" s="248" t="s">
        <v>383</v>
      </c>
      <c r="F1" s="296" t="str">
        <f>'He Exe'!C22</f>
        <v>سماعات مكبر صوت  لكل صف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Exe'!A22</f>
        <v>A13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Exe'!I22</f>
        <v>4800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4800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11" priority="1" operator="lessThan">
      <formula>0</formula>
    </cfRule>
    <cfRule type="cellIs" dxfId="110" priority="2" operator="greaterThan">
      <formula>$C$3</formula>
    </cfRule>
    <cfRule type="cellIs" dxfId="109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8"/>
  <sheetViews>
    <sheetView view="pageLayout" zoomScaleNormal="100" workbookViewId="0">
      <selection activeCell="F10" sqref="F1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Exe'!B23</f>
        <v>3.5.5.6</v>
      </c>
      <c r="C1" s="298"/>
      <c r="E1" s="248" t="s">
        <v>383</v>
      </c>
      <c r="F1" s="296" t="str">
        <f>'He Exe'!C23</f>
        <v>سماعات مكبر صوت  لادارة المشروع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Exe'!A23</f>
        <v>A14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Exe'!I23</f>
        <v>100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100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100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>
        <v>100</v>
      </c>
      <c r="F9" s="250">
        <v>1</v>
      </c>
      <c r="G9" s="237">
        <f>E9*F9</f>
        <v>100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08" priority="1" operator="lessThan">
      <formula>0</formula>
    </cfRule>
    <cfRule type="cellIs" dxfId="107" priority="2" operator="greaterThan">
      <formula>$C$3</formula>
    </cfRule>
    <cfRule type="cellIs" dxfId="106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28"/>
  <sheetViews>
    <sheetView view="pageLayout" zoomScaleNormal="100" workbookViewId="0">
      <selection activeCell="F20" sqref="F2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Exe'!B24</f>
        <v>3.5.5.7</v>
      </c>
      <c r="C1" s="298"/>
      <c r="E1" s="248" t="s">
        <v>383</v>
      </c>
      <c r="F1" s="296" t="str">
        <f>'He Exe'!C24</f>
        <v>كمرات مرافبة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Exe'!A24</f>
        <v>A15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Exe'!I24</f>
        <v>4800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400</v>
      </c>
    </row>
    <row r="4" spans="1:12" ht="18" customHeight="1" x14ac:dyDescent="0.45">
      <c r="B4" s="236" t="s">
        <v>398</v>
      </c>
      <c r="C4" s="237">
        <f>SUM(G9:G28)</f>
        <v>1200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400</v>
      </c>
    </row>
    <row r="5" spans="1:12" ht="18" customHeight="1" thickBot="1" x14ac:dyDescent="0.5">
      <c r="B5" s="236" t="s">
        <v>399</v>
      </c>
      <c r="C5" s="252">
        <f>C3-C4</f>
        <v>3600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400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36" t="str">
        <f>VLOOKUP(B17,Ce!$C$3:$D$15,2)</f>
        <v xml:space="preserve">حلب  اتارب  </v>
      </c>
      <c r="D17" s="236"/>
      <c r="E17" s="249">
        <v>0</v>
      </c>
      <c r="F17" s="250">
        <v>0</v>
      </c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36" t="str">
        <f>VLOOKUP(B18,Ce!$C$3:$D$15,2)</f>
        <v xml:space="preserve">درعا  الحراك </v>
      </c>
      <c r="D18" s="236"/>
      <c r="E18" s="249">
        <v>100</v>
      </c>
      <c r="F18" s="250">
        <v>4</v>
      </c>
      <c r="G18" s="237">
        <f t="shared" si="0"/>
        <v>400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36" t="str">
        <f>VLOOKUP(B19,Ce!$C$3:$D$15,2)</f>
        <v xml:space="preserve">درعا  الجيزة </v>
      </c>
      <c r="D19" s="236"/>
      <c r="E19" s="249">
        <v>100</v>
      </c>
      <c r="F19" s="250">
        <v>4</v>
      </c>
      <c r="G19" s="237">
        <f t="shared" si="0"/>
        <v>400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36" t="str">
        <f>VLOOKUP(B20,Ce!$C$3:$D$15,2)</f>
        <v xml:space="preserve">درعا  طفس </v>
      </c>
      <c r="D20" s="236"/>
      <c r="E20" s="249">
        <v>100</v>
      </c>
      <c r="F20" s="250">
        <v>4</v>
      </c>
      <c r="G20" s="237">
        <f t="shared" si="0"/>
        <v>400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05" priority="1" operator="lessThan">
      <formula>0</formula>
    </cfRule>
    <cfRule type="cellIs" dxfId="104" priority="2" operator="greaterThan">
      <formula>$C$3</formula>
    </cfRule>
    <cfRule type="cellIs" dxfId="103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28"/>
  <sheetViews>
    <sheetView view="pageLayout" zoomScaleNormal="100" workbookViewId="0">
      <selection activeCell="H20" sqref="H2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Exe'!B23</f>
        <v>3.5.5.6</v>
      </c>
      <c r="C1" s="298"/>
      <c r="E1" s="248" t="s">
        <v>383</v>
      </c>
      <c r="F1" s="296" t="str">
        <f>'He Exe'!C25</f>
        <v>شاشة عرض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Exe'!A25</f>
        <v>A16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Exe'!I25</f>
        <v>2700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900</v>
      </c>
    </row>
    <row r="4" spans="1:12" ht="18" customHeight="1" x14ac:dyDescent="0.45">
      <c r="B4" s="236" t="s">
        <v>398</v>
      </c>
      <c r="C4" s="237">
        <f>SUM(G9:G28)</f>
        <v>2700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900</v>
      </c>
    </row>
    <row r="5" spans="1:12" ht="18" customHeight="1" thickBot="1" x14ac:dyDescent="0.5">
      <c r="B5" s="236" t="s">
        <v>399</v>
      </c>
      <c r="C5" s="252">
        <f>C3-C4</f>
        <v>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900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36" t="str">
        <f>VLOOKUP(B18,Ce!$C$3:$D$15,2)</f>
        <v xml:space="preserve">درعا  الحراك </v>
      </c>
      <c r="D18" s="236"/>
      <c r="E18" s="249">
        <v>225</v>
      </c>
      <c r="F18" s="250">
        <v>4</v>
      </c>
      <c r="G18" s="237">
        <f t="shared" si="0"/>
        <v>900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36" t="str">
        <f>VLOOKUP(B19,Ce!$C$3:$D$15,2)</f>
        <v xml:space="preserve">درعا  الجيزة </v>
      </c>
      <c r="D19" s="236"/>
      <c r="E19" s="249">
        <v>225</v>
      </c>
      <c r="F19" s="250">
        <v>4</v>
      </c>
      <c r="G19" s="237">
        <f t="shared" si="0"/>
        <v>900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36" t="str">
        <f>VLOOKUP(B20,Ce!$C$3:$D$15,2)</f>
        <v xml:space="preserve">درعا  طفس </v>
      </c>
      <c r="D20" s="236"/>
      <c r="E20" s="249">
        <v>225</v>
      </c>
      <c r="F20" s="250">
        <v>4</v>
      </c>
      <c r="G20" s="237">
        <f t="shared" si="0"/>
        <v>900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02" priority="1" operator="lessThan">
      <formula>0</formula>
    </cfRule>
    <cfRule type="cellIs" dxfId="101" priority="2" operator="greaterThan">
      <formula>$C$3</formula>
    </cfRule>
    <cfRule type="cellIs" dxfId="100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28"/>
  <sheetViews>
    <sheetView view="pageLayout" zoomScaleNormal="100" workbookViewId="0">
      <selection activeCell="F21" sqref="F21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Exe'!B26</f>
        <v>3.5.5.9</v>
      </c>
      <c r="C1" s="298"/>
      <c r="E1" s="248" t="s">
        <v>383</v>
      </c>
      <c r="F1" s="296" t="str">
        <f>'He Exe'!C26</f>
        <v>جهاز مجمع DVR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Exe'!A26</f>
        <v>A17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Exe'!I26</f>
        <v>2280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190</v>
      </c>
    </row>
    <row r="4" spans="1:12" ht="18" customHeight="1" x14ac:dyDescent="0.45">
      <c r="B4" s="236" t="s">
        <v>398</v>
      </c>
      <c r="C4" s="237">
        <f>SUM(G9:G28)</f>
        <v>570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190</v>
      </c>
    </row>
    <row r="5" spans="1:12" ht="18" customHeight="1" thickBot="1" x14ac:dyDescent="0.5">
      <c r="B5" s="236" t="s">
        <v>399</v>
      </c>
      <c r="C5" s="252">
        <f>C3-C4</f>
        <v>1710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190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36" t="str">
        <f>VLOOKUP(B18,Ce!$C$3:$D$15,2)</f>
        <v xml:space="preserve">درعا  الحراك </v>
      </c>
      <c r="D18" s="236"/>
      <c r="E18" s="249">
        <v>190</v>
      </c>
      <c r="F18" s="250">
        <v>1</v>
      </c>
      <c r="G18" s="237">
        <f t="shared" si="0"/>
        <v>190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36" t="str">
        <f>VLOOKUP(B19,Ce!$C$3:$D$15,2)</f>
        <v xml:space="preserve">درعا  الجيزة </v>
      </c>
      <c r="D19" s="236"/>
      <c r="E19" s="249">
        <v>190</v>
      </c>
      <c r="F19" s="250">
        <v>1</v>
      </c>
      <c r="G19" s="237">
        <f t="shared" si="0"/>
        <v>190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36" t="str">
        <f>VLOOKUP(B20,Ce!$C$3:$D$15,2)</f>
        <v xml:space="preserve">درعا  طفس </v>
      </c>
      <c r="D20" s="236"/>
      <c r="E20" s="249">
        <v>190</v>
      </c>
      <c r="F20" s="250">
        <v>1</v>
      </c>
      <c r="G20" s="237">
        <f t="shared" si="0"/>
        <v>190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99" priority="1" operator="lessThan">
      <formula>0</formula>
    </cfRule>
    <cfRule type="cellIs" dxfId="98" priority="2" operator="greaterThan">
      <formula>$C$3</formula>
    </cfRule>
    <cfRule type="cellIs" dxfId="97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0000"/>
  </sheetPr>
  <dimension ref="A1:AI250"/>
  <sheetViews>
    <sheetView tabSelected="1" zoomScale="85" zoomScaleNormal="85" workbookViewId="0">
      <selection activeCell="A57" sqref="A57"/>
    </sheetView>
  </sheetViews>
  <sheetFormatPr defaultColWidth="8.85546875" defaultRowHeight="12.75" x14ac:dyDescent="0.25"/>
  <cols>
    <col min="1" max="1" width="6.85546875" style="34" customWidth="1"/>
    <col min="2" max="2" width="19" style="107" customWidth="1"/>
    <col min="3" max="3" width="45.85546875" style="35" customWidth="1"/>
    <col min="4" max="4" width="21.140625" style="17" customWidth="1"/>
    <col min="5" max="5" width="8" style="8" customWidth="1"/>
    <col min="6" max="6" width="13" style="8" customWidth="1"/>
    <col min="7" max="7" width="7.140625" style="8" customWidth="1"/>
    <col min="8" max="8" width="9.7109375" style="36" customWidth="1"/>
    <col min="9" max="9" width="14.42578125" style="36" customWidth="1"/>
    <col min="10" max="12" width="17" style="36" hidden="1" customWidth="1"/>
    <col min="13" max="13" width="26.140625" style="4" hidden="1" customWidth="1"/>
    <col min="14" max="14" width="11.42578125" style="5" hidden="1" customWidth="1"/>
    <col min="15" max="15" width="21.28515625" style="6" hidden="1" customWidth="1"/>
    <col min="16" max="16" width="11.7109375" style="7" hidden="1" customWidth="1"/>
    <col min="17" max="17" width="12.42578125" style="4" hidden="1" customWidth="1"/>
    <col min="18" max="18" width="17.85546875" style="4" hidden="1" customWidth="1"/>
    <col min="19" max="19" width="17.85546875" style="4" customWidth="1"/>
    <col min="20" max="20" width="10.7109375" style="4" bestFit="1" customWidth="1"/>
    <col min="21" max="33" width="13.5703125" style="4" customWidth="1"/>
    <col min="34" max="34" width="8.85546875" style="4"/>
    <col min="35" max="16384" width="8.85546875" style="8"/>
  </cols>
  <sheetData>
    <row r="1" spans="1:34" s="1" customFormat="1" x14ac:dyDescent="0.25">
      <c r="A1" s="3"/>
      <c r="B1" s="98"/>
      <c r="C1" s="2"/>
      <c r="D1" s="3"/>
      <c r="E1" s="2"/>
      <c r="F1" s="2"/>
      <c r="G1" s="2"/>
      <c r="H1" s="51"/>
      <c r="I1" s="51"/>
      <c r="J1" s="51"/>
      <c r="K1" s="51"/>
      <c r="L1" s="51"/>
      <c r="M1" s="4"/>
      <c r="N1" s="5"/>
      <c r="O1" s="6"/>
      <c r="P1" s="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1" customFormat="1" x14ac:dyDescent="0.25">
      <c r="A2" s="3"/>
      <c r="B2" s="98"/>
      <c r="C2" s="2"/>
      <c r="D2" s="3"/>
      <c r="E2" s="4" t="s">
        <v>200</v>
      </c>
      <c r="F2" s="139" t="s">
        <v>202</v>
      </c>
      <c r="G2" s="2">
        <v>3.65</v>
      </c>
      <c r="H2" s="51" t="s">
        <v>201</v>
      </c>
      <c r="I2" s="51"/>
      <c r="J2" s="51"/>
      <c r="K2" s="51"/>
      <c r="L2" s="51"/>
      <c r="M2" s="4"/>
      <c r="N2" s="5"/>
      <c r="O2" s="6"/>
      <c r="P2" s="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1" customFormat="1" ht="13.5" thickBot="1" x14ac:dyDescent="0.3">
      <c r="A3" s="3"/>
      <c r="B3" s="98"/>
      <c r="C3" s="2"/>
      <c r="D3" s="3"/>
      <c r="E3" s="2"/>
      <c r="F3" s="2"/>
      <c r="G3" s="2"/>
      <c r="H3" s="51"/>
      <c r="I3" s="51"/>
      <c r="J3" s="51"/>
      <c r="K3" s="51"/>
      <c r="L3" s="51"/>
      <c r="N3" s="5"/>
      <c r="O3" s="6"/>
      <c r="P3" s="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8" x14ac:dyDescent="0.25">
      <c r="A4" s="314" t="s">
        <v>8</v>
      </c>
      <c r="B4" s="315"/>
      <c r="C4" s="316" t="s">
        <v>172</v>
      </c>
      <c r="D4" s="317"/>
      <c r="E4" s="317"/>
      <c r="F4" s="317"/>
      <c r="G4" s="317"/>
      <c r="H4" s="317"/>
      <c r="I4" s="317"/>
      <c r="J4" s="318"/>
      <c r="K4" s="165"/>
      <c r="L4" s="165"/>
      <c r="N4" s="4"/>
      <c r="O4" s="4"/>
      <c r="P4" s="4"/>
    </row>
    <row r="5" spans="1:34" ht="15" x14ac:dyDescent="0.25">
      <c r="A5" s="319" t="s">
        <v>23</v>
      </c>
      <c r="B5" s="320"/>
      <c r="C5" s="52" t="s">
        <v>29</v>
      </c>
      <c r="D5" s="53" t="s">
        <v>9</v>
      </c>
      <c r="E5" s="321" t="s">
        <v>166</v>
      </c>
      <c r="F5" s="322"/>
      <c r="G5" s="322"/>
      <c r="H5" s="323"/>
      <c r="I5" s="53" t="s">
        <v>30</v>
      </c>
      <c r="J5" s="54" t="s">
        <v>165</v>
      </c>
      <c r="K5" s="166"/>
      <c r="L5" s="166"/>
      <c r="N5" s="4"/>
      <c r="O5" s="4"/>
      <c r="P5" s="4"/>
      <c r="T5" s="120">
        <v>1</v>
      </c>
      <c r="U5" s="120">
        <v>2</v>
      </c>
      <c r="V5" s="120">
        <v>3</v>
      </c>
      <c r="W5" s="120">
        <v>4</v>
      </c>
      <c r="X5" s="120">
        <v>5</v>
      </c>
      <c r="Y5" s="120">
        <v>6</v>
      </c>
      <c r="Z5" s="120">
        <v>7</v>
      </c>
      <c r="AA5" s="120">
        <v>8</v>
      </c>
      <c r="AB5" s="120">
        <v>9</v>
      </c>
      <c r="AC5" s="120">
        <v>10</v>
      </c>
      <c r="AD5" s="120">
        <v>11</v>
      </c>
      <c r="AE5" s="120">
        <v>12</v>
      </c>
      <c r="AF5" s="120">
        <v>13</v>
      </c>
    </row>
    <row r="6" spans="1:34" ht="30.75" thickBot="1" x14ac:dyDescent="0.3">
      <c r="A6" s="324" t="s">
        <v>22</v>
      </c>
      <c r="B6" s="325"/>
      <c r="C6" s="55" t="s">
        <v>190</v>
      </c>
      <c r="D6" s="56" t="s">
        <v>0</v>
      </c>
      <c r="E6" s="57" t="s">
        <v>24</v>
      </c>
      <c r="F6" s="58" t="s">
        <v>31</v>
      </c>
      <c r="G6" s="326">
        <v>42745</v>
      </c>
      <c r="H6" s="327"/>
      <c r="I6" s="58" t="s">
        <v>32</v>
      </c>
      <c r="J6" s="116" t="s">
        <v>167</v>
      </c>
      <c r="K6" s="167"/>
      <c r="L6" s="167"/>
      <c r="N6" s="9"/>
      <c r="O6" s="9"/>
      <c r="P6" s="9"/>
      <c r="T6" s="120">
        <v>9</v>
      </c>
      <c r="U6" s="120">
        <v>10</v>
      </c>
      <c r="V6" s="120">
        <v>11</v>
      </c>
      <c r="W6" s="120">
        <v>12</v>
      </c>
      <c r="X6" s="120">
        <v>1</v>
      </c>
      <c r="Y6" s="120">
        <v>2</v>
      </c>
      <c r="Z6" s="120">
        <v>3</v>
      </c>
      <c r="AA6" s="120">
        <v>4</v>
      </c>
      <c r="AB6" s="120">
        <v>5</v>
      </c>
      <c r="AC6" s="120">
        <v>6</v>
      </c>
      <c r="AD6" s="120">
        <v>7</v>
      </c>
      <c r="AE6" s="120">
        <v>8</v>
      </c>
      <c r="AF6" s="120">
        <v>9</v>
      </c>
    </row>
    <row r="7" spans="1:34" ht="13.5" thickBot="1" x14ac:dyDescent="0.3">
      <c r="A7" s="328"/>
      <c r="B7" s="329"/>
      <c r="C7" s="329"/>
      <c r="D7" s="329"/>
      <c r="E7" s="329"/>
      <c r="F7" s="329"/>
      <c r="G7" s="329"/>
      <c r="H7" s="329"/>
      <c r="I7" s="330"/>
      <c r="J7" s="184"/>
      <c r="K7" s="184"/>
      <c r="L7" s="184"/>
      <c r="N7" s="10"/>
      <c r="O7" s="11"/>
      <c r="P7" s="12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</row>
    <row r="8" spans="1:34" s="17" customFormat="1" ht="39" thickBot="1" x14ac:dyDescent="0.3">
      <c r="A8" s="13" t="s">
        <v>10</v>
      </c>
      <c r="B8" s="99" t="s">
        <v>11</v>
      </c>
      <c r="C8" s="14" t="s">
        <v>12</v>
      </c>
      <c r="D8" s="14" t="s">
        <v>13</v>
      </c>
      <c r="E8" s="14" t="s">
        <v>16</v>
      </c>
      <c r="F8" s="14" t="s">
        <v>14</v>
      </c>
      <c r="G8" s="14" t="s">
        <v>33</v>
      </c>
      <c r="H8" s="15" t="s">
        <v>34</v>
      </c>
      <c r="I8" s="15" t="s">
        <v>35</v>
      </c>
      <c r="J8" s="154" t="s">
        <v>36</v>
      </c>
      <c r="K8" s="148" t="s">
        <v>203</v>
      </c>
      <c r="L8" s="142" t="s">
        <v>62</v>
      </c>
      <c r="M8" s="148" t="s">
        <v>204</v>
      </c>
      <c r="N8" s="148" t="s">
        <v>62</v>
      </c>
      <c r="O8" s="142" t="s">
        <v>20</v>
      </c>
      <c r="P8" s="43" t="s">
        <v>63</v>
      </c>
      <c r="Q8" s="44" t="s">
        <v>62</v>
      </c>
      <c r="R8" s="271" t="s">
        <v>21</v>
      </c>
      <c r="S8" s="272" t="s">
        <v>431</v>
      </c>
      <c r="T8" s="121" t="s">
        <v>177</v>
      </c>
      <c r="U8" s="121" t="s">
        <v>175</v>
      </c>
      <c r="V8" s="121" t="s">
        <v>174</v>
      </c>
      <c r="W8" s="121" t="s">
        <v>173</v>
      </c>
      <c r="X8" s="121" t="s">
        <v>178</v>
      </c>
      <c r="Y8" s="121" t="s">
        <v>176</v>
      </c>
      <c r="Z8" s="121" t="s">
        <v>179</v>
      </c>
      <c r="AA8" s="122" t="s">
        <v>180</v>
      </c>
      <c r="AB8" s="121" t="s">
        <v>181</v>
      </c>
      <c r="AC8" s="121" t="s">
        <v>182</v>
      </c>
      <c r="AD8" s="121" t="s">
        <v>183</v>
      </c>
      <c r="AE8" s="121" t="s">
        <v>184</v>
      </c>
      <c r="AF8" s="121" t="s">
        <v>177</v>
      </c>
      <c r="AG8" s="16"/>
      <c r="AH8" s="16"/>
    </row>
    <row r="9" spans="1:34" s="22" customFormat="1" ht="21" customHeight="1" x14ac:dyDescent="0.25">
      <c r="A9" s="59" t="s">
        <v>1</v>
      </c>
      <c r="B9" s="100" t="s">
        <v>78</v>
      </c>
      <c r="C9" s="18"/>
      <c r="D9" s="19"/>
      <c r="E9" s="18"/>
      <c r="F9" s="18"/>
      <c r="G9" s="18"/>
      <c r="H9" s="60"/>
      <c r="I9" s="60"/>
      <c r="J9" s="155"/>
      <c r="K9" s="178"/>
      <c r="L9" s="168"/>
      <c r="M9" s="149"/>
      <c r="N9" s="149"/>
      <c r="O9" s="143"/>
      <c r="P9" s="20"/>
      <c r="Q9" s="45"/>
      <c r="R9" s="20"/>
      <c r="S9" s="270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 ht="18.75" customHeight="1" x14ac:dyDescent="0.25">
      <c r="A10" s="81" t="s">
        <v>64</v>
      </c>
      <c r="B10" s="108" t="s">
        <v>79</v>
      </c>
      <c r="C10" s="117" t="s">
        <v>70</v>
      </c>
      <c r="D10" s="110" t="s">
        <v>90</v>
      </c>
      <c r="E10" s="111">
        <v>12</v>
      </c>
      <c r="F10" s="112">
        <v>300</v>
      </c>
      <c r="G10" s="111">
        <v>4</v>
      </c>
      <c r="H10" s="113">
        <v>1</v>
      </c>
      <c r="I10" s="114">
        <f>H10*G10*F10*E10</f>
        <v>14400</v>
      </c>
      <c r="J10" s="156">
        <f>I10*$G$2</f>
        <v>52560</v>
      </c>
      <c r="K10" s="179">
        <f>I10</f>
        <v>14400</v>
      </c>
      <c r="L10" s="176">
        <f>K10/I10</f>
        <v>1</v>
      </c>
      <c r="M10" s="161">
        <f>J10</f>
        <v>52560</v>
      </c>
      <c r="N10" s="164">
        <f>M10/J10</f>
        <v>1</v>
      </c>
      <c r="O10" s="164">
        <f>N10/M10</f>
        <v>1.9025875190258754E-5</v>
      </c>
      <c r="P10" s="49"/>
      <c r="Q10" s="50"/>
      <c r="R10" s="123">
        <f t="shared" ref="R10:R37" si="0">M10-Q10</f>
        <v>52560</v>
      </c>
      <c r="S10" s="273">
        <f>'A1'!C4</f>
        <v>0</v>
      </c>
      <c r="T10" s="126"/>
      <c r="U10" s="132">
        <f>$I$10/2</f>
        <v>7200</v>
      </c>
      <c r="V10" s="126"/>
      <c r="W10" s="126"/>
      <c r="X10" s="126"/>
      <c r="Y10" s="126"/>
      <c r="Z10" s="126"/>
      <c r="AA10" s="132">
        <f>$I$10/2</f>
        <v>7200</v>
      </c>
      <c r="AB10" s="126"/>
      <c r="AC10" s="126"/>
      <c r="AD10" s="126"/>
      <c r="AE10" s="126"/>
      <c r="AF10" s="126"/>
      <c r="AG10" s="133">
        <f t="shared" ref="AG10:AG41" si="1">SUM(T10:AF10)</f>
        <v>14400</v>
      </c>
    </row>
    <row r="11" spans="1:34" ht="18.75" x14ac:dyDescent="0.25">
      <c r="A11" s="81" t="s">
        <v>65</v>
      </c>
      <c r="B11" s="108" t="s">
        <v>80</v>
      </c>
      <c r="C11" s="109" t="s">
        <v>71</v>
      </c>
      <c r="D11" s="110" t="s">
        <v>90</v>
      </c>
      <c r="E11" s="111">
        <v>21500</v>
      </c>
      <c r="F11" s="112">
        <v>1.4666665999999999</v>
      </c>
      <c r="G11" s="111">
        <v>6</v>
      </c>
      <c r="H11" s="113">
        <v>1</v>
      </c>
      <c r="I11" s="114">
        <f>H11*G11*F11*E11</f>
        <v>189199.9914</v>
      </c>
      <c r="J11" s="156">
        <f t="shared" ref="J11:J36" si="2">I11*$G$2</f>
        <v>690579.96860999998</v>
      </c>
      <c r="K11" s="179">
        <f t="shared" ref="K11:K36" si="3">I11</f>
        <v>189199.9914</v>
      </c>
      <c r="L11" s="176">
        <f>K11/I11</f>
        <v>1</v>
      </c>
      <c r="M11" s="161">
        <f>J11</f>
        <v>690579.96860999998</v>
      </c>
      <c r="N11" s="164">
        <f t="shared" ref="N11:N36" si="4">M11/J11</f>
        <v>1</v>
      </c>
      <c r="O11" s="144"/>
      <c r="P11" s="49"/>
      <c r="Q11" s="50"/>
      <c r="R11" s="123">
        <f t="shared" si="0"/>
        <v>690579.96860999998</v>
      </c>
      <c r="S11" s="273">
        <f>'A2'!C4</f>
        <v>78300</v>
      </c>
      <c r="T11" s="126"/>
      <c r="U11" s="132">
        <f>I11</f>
        <v>189199.9914</v>
      </c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33">
        <f t="shared" si="1"/>
        <v>189199.9914</v>
      </c>
    </row>
    <row r="12" spans="1:34" ht="18.75" x14ac:dyDescent="0.25">
      <c r="A12" s="81" t="s">
        <v>67</v>
      </c>
      <c r="B12" s="108" t="s">
        <v>81</v>
      </c>
      <c r="C12" s="109" t="s">
        <v>72</v>
      </c>
      <c r="D12" s="110" t="s">
        <v>90</v>
      </c>
      <c r="E12" s="111">
        <v>21500</v>
      </c>
      <c r="F12" s="112">
        <v>1.8978016</v>
      </c>
      <c r="G12" s="111">
        <v>1</v>
      </c>
      <c r="H12" s="113">
        <v>1</v>
      </c>
      <c r="I12" s="114">
        <f>H12*G12*F12*E12</f>
        <v>40802.734400000001</v>
      </c>
      <c r="J12" s="156">
        <f t="shared" si="2"/>
        <v>148929.98056</v>
      </c>
      <c r="K12" s="179">
        <f t="shared" si="3"/>
        <v>40802.734400000001</v>
      </c>
      <c r="L12" s="176">
        <f>K12/I12</f>
        <v>1</v>
      </c>
      <c r="M12" s="161">
        <f>J12</f>
        <v>148929.98056</v>
      </c>
      <c r="N12" s="164">
        <f t="shared" si="4"/>
        <v>1</v>
      </c>
      <c r="O12" s="144"/>
      <c r="P12" s="49"/>
      <c r="Q12" s="50"/>
      <c r="R12" s="123">
        <f t="shared" si="0"/>
        <v>148929.98056</v>
      </c>
      <c r="S12" s="273">
        <f>'A3'!C4</f>
        <v>0</v>
      </c>
      <c r="T12" s="126"/>
      <c r="U12" s="131">
        <f>$I$12/4</f>
        <v>10200.6836</v>
      </c>
      <c r="V12" s="126"/>
      <c r="W12" s="126"/>
      <c r="X12" s="131">
        <f>$I$12/4</f>
        <v>10200.6836</v>
      </c>
      <c r="Y12" s="126"/>
      <c r="Z12" s="126"/>
      <c r="AA12" s="131">
        <f>$I$12/4</f>
        <v>10200.6836</v>
      </c>
      <c r="AB12" s="126"/>
      <c r="AC12" s="126"/>
      <c r="AD12" s="131">
        <f>$I$12/4</f>
        <v>10200.6836</v>
      </c>
      <c r="AE12" s="126"/>
      <c r="AF12" s="126"/>
      <c r="AG12" s="133">
        <f t="shared" si="1"/>
        <v>40802.734400000001</v>
      </c>
    </row>
    <row r="13" spans="1:34" ht="18.75" x14ac:dyDescent="0.25">
      <c r="A13" s="81" t="s">
        <v>66</v>
      </c>
      <c r="B13" s="108" t="s">
        <v>83</v>
      </c>
      <c r="C13" s="109" t="s">
        <v>73</v>
      </c>
      <c r="D13" s="110" t="s">
        <v>90</v>
      </c>
      <c r="E13" s="111">
        <v>12</v>
      </c>
      <c r="F13" s="112">
        <v>500</v>
      </c>
      <c r="G13" s="111">
        <v>1</v>
      </c>
      <c r="H13" s="113">
        <v>1</v>
      </c>
      <c r="I13" s="114">
        <f>H13*G13*F13*E13</f>
        <v>6000</v>
      </c>
      <c r="J13" s="156">
        <f t="shared" si="2"/>
        <v>21900</v>
      </c>
      <c r="K13" s="179">
        <f t="shared" si="3"/>
        <v>6000</v>
      </c>
      <c r="L13" s="176">
        <f>K13/I13</f>
        <v>1</v>
      </c>
      <c r="M13" s="161">
        <f>J13</f>
        <v>21900</v>
      </c>
      <c r="N13" s="164">
        <f t="shared" si="4"/>
        <v>1</v>
      </c>
      <c r="O13" s="144"/>
      <c r="P13" s="49"/>
      <c r="Q13" s="50"/>
      <c r="R13" s="123">
        <f t="shared" si="0"/>
        <v>21900</v>
      </c>
      <c r="S13" s="273">
        <f>'A4'!C4</f>
        <v>0</v>
      </c>
      <c r="T13" s="126"/>
      <c r="U13" s="132">
        <f>I13</f>
        <v>6000</v>
      </c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33">
        <f t="shared" si="1"/>
        <v>6000</v>
      </c>
    </row>
    <row r="14" spans="1:34" ht="18.75" x14ac:dyDescent="0.25">
      <c r="A14" s="81" t="s">
        <v>241</v>
      </c>
      <c r="B14" s="108" t="s">
        <v>84</v>
      </c>
      <c r="C14" s="109" t="s">
        <v>74</v>
      </c>
      <c r="D14" s="110"/>
      <c r="E14" s="111"/>
      <c r="F14" s="112"/>
      <c r="G14" s="111"/>
      <c r="H14" s="113"/>
      <c r="I14" s="114"/>
      <c r="J14" s="156"/>
      <c r="K14" s="180"/>
      <c r="L14" s="169"/>
      <c r="M14" s="149"/>
      <c r="N14" s="150"/>
      <c r="O14" s="144"/>
      <c r="P14" s="49"/>
      <c r="Q14" s="50"/>
      <c r="R14" s="123"/>
      <c r="S14" s="273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33">
        <f t="shared" si="1"/>
        <v>0</v>
      </c>
    </row>
    <row r="15" spans="1:34" ht="18.75" x14ac:dyDescent="0.25">
      <c r="A15" s="81" t="s">
        <v>69</v>
      </c>
      <c r="B15" s="96" t="s">
        <v>154</v>
      </c>
      <c r="C15" s="257" t="s">
        <v>163</v>
      </c>
      <c r="D15" s="88" t="s">
        <v>90</v>
      </c>
      <c r="E15" s="82">
        <v>12</v>
      </c>
      <c r="F15" s="83">
        <v>3000</v>
      </c>
      <c r="G15" s="82">
        <v>1</v>
      </c>
      <c r="H15" s="84">
        <v>1</v>
      </c>
      <c r="I15" s="61">
        <f>H15*G15*F15*E15</f>
        <v>36000</v>
      </c>
      <c r="J15" s="140">
        <f t="shared" si="2"/>
        <v>131400</v>
      </c>
      <c r="K15" s="179">
        <f t="shared" si="3"/>
        <v>36000</v>
      </c>
      <c r="L15" s="176">
        <f>K15/I15</f>
        <v>1</v>
      </c>
      <c r="M15" s="161">
        <f>J15</f>
        <v>131400</v>
      </c>
      <c r="N15" s="164">
        <f t="shared" si="4"/>
        <v>1</v>
      </c>
      <c r="O15" s="144"/>
      <c r="P15" s="49"/>
      <c r="Q15" s="50"/>
      <c r="R15" s="123">
        <f t="shared" si="0"/>
        <v>131400</v>
      </c>
      <c r="S15" s="273">
        <f>'A6'!C4</f>
        <v>35500</v>
      </c>
      <c r="T15" s="126"/>
      <c r="U15" s="132">
        <f>I15</f>
        <v>36000</v>
      </c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33">
        <f t="shared" si="1"/>
        <v>36000</v>
      </c>
    </row>
    <row r="16" spans="1:34" ht="18.75" x14ac:dyDescent="0.25">
      <c r="A16" s="81" t="s">
        <v>168</v>
      </c>
      <c r="B16" s="96" t="s">
        <v>155</v>
      </c>
      <c r="C16" s="257" t="s">
        <v>164</v>
      </c>
      <c r="D16" s="88" t="s">
        <v>90</v>
      </c>
      <c r="E16" s="82">
        <v>12</v>
      </c>
      <c r="F16" s="83">
        <v>2200</v>
      </c>
      <c r="G16" s="82">
        <v>1</v>
      </c>
      <c r="H16" s="84">
        <v>1</v>
      </c>
      <c r="I16" s="61">
        <f>H16*G16*F16*E16</f>
        <v>26400</v>
      </c>
      <c r="J16" s="140">
        <f t="shared" si="2"/>
        <v>96360</v>
      </c>
      <c r="K16" s="179">
        <f t="shared" si="3"/>
        <v>26400</v>
      </c>
      <c r="L16" s="176">
        <f>K16/I16</f>
        <v>1</v>
      </c>
      <c r="M16" s="161">
        <f>J16</f>
        <v>96360</v>
      </c>
      <c r="N16" s="164">
        <f t="shared" si="4"/>
        <v>1</v>
      </c>
      <c r="O16" s="144"/>
      <c r="P16" s="49"/>
      <c r="Q16" s="50"/>
      <c r="R16" s="123">
        <f t="shared" si="0"/>
        <v>96360</v>
      </c>
      <c r="S16" s="273">
        <f>'A7'!C4</f>
        <v>26400</v>
      </c>
      <c r="T16" s="126"/>
      <c r="U16" s="132">
        <f>I16</f>
        <v>26400</v>
      </c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33">
        <f t="shared" si="1"/>
        <v>26400</v>
      </c>
    </row>
    <row r="17" spans="1:33" ht="18.75" x14ac:dyDescent="0.25">
      <c r="A17" s="81" t="s">
        <v>169</v>
      </c>
      <c r="B17" s="101" t="s">
        <v>85</v>
      </c>
      <c r="C17" s="87" t="s">
        <v>75</v>
      </c>
      <c r="D17" s="91" t="s">
        <v>90</v>
      </c>
      <c r="E17" s="92"/>
      <c r="F17" s="93"/>
      <c r="G17" s="92"/>
      <c r="H17" s="94"/>
      <c r="I17" s="95"/>
      <c r="J17" s="157"/>
      <c r="K17" s="181"/>
      <c r="L17" s="170"/>
      <c r="M17" s="149"/>
      <c r="N17" s="150"/>
      <c r="O17" s="144"/>
      <c r="P17" s="49"/>
      <c r="Q17" s="50"/>
      <c r="R17" s="123"/>
      <c r="S17" s="273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33">
        <f t="shared" si="1"/>
        <v>0</v>
      </c>
    </row>
    <row r="18" spans="1:33" ht="18.75" x14ac:dyDescent="0.25">
      <c r="A18" s="81" t="s">
        <v>170</v>
      </c>
      <c r="B18" s="96" t="s">
        <v>101</v>
      </c>
      <c r="C18" s="257" t="s">
        <v>92</v>
      </c>
      <c r="D18" s="88" t="s">
        <v>90</v>
      </c>
      <c r="E18" s="82">
        <v>12</v>
      </c>
      <c r="F18" s="83">
        <v>450</v>
      </c>
      <c r="G18" s="82">
        <v>5</v>
      </c>
      <c r="H18" s="84">
        <v>1</v>
      </c>
      <c r="I18" s="61">
        <f t="shared" ref="I18:I36" si="5">H18*G18*F18*E18</f>
        <v>27000</v>
      </c>
      <c r="J18" s="140">
        <f t="shared" si="2"/>
        <v>98550</v>
      </c>
      <c r="K18" s="179">
        <f t="shared" si="3"/>
        <v>27000</v>
      </c>
      <c r="L18" s="176">
        <f t="shared" ref="L18:L30" si="6">K18/I18</f>
        <v>1</v>
      </c>
      <c r="M18" s="161">
        <f t="shared" ref="M18:M36" si="7">J18</f>
        <v>98550</v>
      </c>
      <c r="N18" s="164">
        <f t="shared" si="4"/>
        <v>1</v>
      </c>
      <c r="O18" s="144"/>
      <c r="P18" s="49"/>
      <c r="Q18" s="50"/>
      <c r="R18" s="123">
        <f t="shared" si="0"/>
        <v>98550</v>
      </c>
      <c r="S18" s="273">
        <f>'A9'!C4</f>
        <v>6750</v>
      </c>
      <c r="T18" s="126"/>
      <c r="U18" s="132">
        <f t="shared" ref="U18:U30" si="8">I18</f>
        <v>27000</v>
      </c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33">
        <f t="shared" si="1"/>
        <v>27000</v>
      </c>
    </row>
    <row r="19" spans="1:33" ht="18.75" x14ac:dyDescent="0.25">
      <c r="A19" s="81" t="s">
        <v>171</v>
      </c>
      <c r="B19" s="96" t="s">
        <v>102</v>
      </c>
      <c r="C19" s="257" t="s">
        <v>93</v>
      </c>
      <c r="D19" s="88" t="s">
        <v>90</v>
      </c>
      <c r="E19" s="82">
        <v>5</v>
      </c>
      <c r="F19" s="83">
        <v>735</v>
      </c>
      <c r="G19" s="82">
        <v>1</v>
      </c>
      <c r="H19" s="84">
        <v>1</v>
      </c>
      <c r="I19" s="61">
        <f t="shared" si="5"/>
        <v>3675</v>
      </c>
      <c r="J19" s="140">
        <f t="shared" si="2"/>
        <v>13413.75</v>
      </c>
      <c r="K19" s="179">
        <f t="shared" si="3"/>
        <v>3675</v>
      </c>
      <c r="L19" s="176">
        <f t="shared" si="6"/>
        <v>1</v>
      </c>
      <c r="M19" s="161">
        <f t="shared" si="7"/>
        <v>13413.75</v>
      </c>
      <c r="N19" s="164">
        <f t="shared" si="4"/>
        <v>1</v>
      </c>
      <c r="O19" s="144"/>
      <c r="P19" s="49"/>
      <c r="Q19" s="50"/>
      <c r="R19" s="123">
        <f t="shared" si="0"/>
        <v>13413.75</v>
      </c>
      <c r="S19" s="273">
        <f>'A10'!C4</f>
        <v>3390</v>
      </c>
      <c r="T19" s="126"/>
      <c r="U19" s="132">
        <f t="shared" si="8"/>
        <v>3675</v>
      </c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33">
        <f t="shared" si="1"/>
        <v>3675</v>
      </c>
    </row>
    <row r="20" spans="1:33" ht="18.75" x14ac:dyDescent="0.25">
      <c r="A20" s="81" t="s">
        <v>242</v>
      </c>
      <c r="B20" s="96" t="s">
        <v>103</v>
      </c>
      <c r="C20" s="257" t="s">
        <v>194</v>
      </c>
      <c r="D20" s="88" t="s">
        <v>90</v>
      </c>
      <c r="E20" s="82">
        <v>12</v>
      </c>
      <c r="F20" s="83">
        <v>375</v>
      </c>
      <c r="G20" s="82">
        <v>4</v>
      </c>
      <c r="H20" s="84">
        <v>1</v>
      </c>
      <c r="I20" s="61">
        <f t="shared" si="5"/>
        <v>18000</v>
      </c>
      <c r="J20" s="140">
        <f t="shared" si="2"/>
        <v>65700</v>
      </c>
      <c r="K20" s="179">
        <f t="shared" si="3"/>
        <v>18000</v>
      </c>
      <c r="L20" s="176">
        <f t="shared" si="6"/>
        <v>1</v>
      </c>
      <c r="M20" s="161">
        <f t="shared" si="7"/>
        <v>65700</v>
      </c>
      <c r="N20" s="164">
        <f t="shared" si="4"/>
        <v>1</v>
      </c>
      <c r="O20" s="144"/>
      <c r="P20" s="49"/>
      <c r="Q20" s="50"/>
      <c r="R20" s="123">
        <f t="shared" si="0"/>
        <v>65700</v>
      </c>
      <c r="S20" s="273">
        <f>'A11'!C4</f>
        <v>4500</v>
      </c>
      <c r="T20" s="126"/>
      <c r="U20" s="132">
        <f t="shared" si="8"/>
        <v>18000</v>
      </c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33">
        <f t="shared" si="1"/>
        <v>18000</v>
      </c>
    </row>
    <row r="21" spans="1:33" ht="18.75" x14ac:dyDescent="0.25">
      <c r="A21" s="81" t="s">
        <v>243</v>
      </c>
      <c r="B21" s="96" t="s">
        <v>104</v>
      </c>
      <c r="C21" s="257" t="s">
        <v>195</v>
      </c>
      <c r="D21" s="88" t="s">
        <v>90</v>
      </c>
      <c r="E21" s="82">
        <v>1</v>
      </c>
      <c r="F21" s="83">
        <v>375</v>
      </c>
      <c r="G21" s="82">
        <v>1</v>
      </c>
      <c r="H21" s="84">
        <v>1</v>
      </c>
      <c r="I21" s="61">
        <f>H21*G21*F21*E21</f>
        <v>375</v>
      </c>
      <c r="J21" s="140">
        <f t="shared" si="2"/>
        <v>1368.75</v>
      </c>
      <c r="K21" s="179">
        <f t="shared" si="3"/>
        <v>375</v>
      </c>
      <c r="L21" s="176">
        <f t="shared" si="6"/>
        <v>1</v>
      </c>
      <c r="M21" s="161">
        <f t="shared" si="7"/>
        <v>1368.75</v>
      </c>
      <c r="N21" s="164">
        <f t="shared" si="4"/>
        <v>1</v>
      </c>
      <c r="O21" s="144"/>
      <c r="P21" s="49"/>
      <c r="Q21" s="50"/>
      <c r="R21" s="123">
        <f>M21-Q21</f>
        <v>1368.75</v>
      </c>
      <c r="S21" s="273">
        <f>'A12'!C4</f>
        <v>375</v>
      </c>
      <c r="T21" s="126"/>
      <c r="U21" s="132">
        <f>I21</f>
        <v>375</v>
      </c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33">
        <f t="shared" si="1"/>
        <v>375</v>
      </c>
    </row>
    <row r="22" spans="1:33" ht="18.75" x14ac:dyDescent="0.25">
      <c r="A22" s="81" t="s">
        <v>244</v>
      </c>
      <c r="B22" s="96" t="s">
        <v>105</v>
      </c>
      <c r="C22" s="85" t="s">
        <v>197</v>
      </c>
      <c r="D22" s="88" t="s">
        <v>90</v>
      </c>
      <c r="E22" s="82">
        <v>12</v>
      </c>
      <c r="F22" s="83">
        <v>100</v>
      </c>
      <c r="G22" s="82">
        <v>4</v>
      </c>
      <c r="H22" s="84">
        <v>1</v>
      </c>
      <c r="I22" s="61">
        <f t="shared" si="5"/>
        <v>4800</v>
      </c>
      <c r="J22" s="140">
        <f t="shared" si="2"/>
        <v>17520</v>
      </c>
      <c r="K22" s="179">
        <f t="shared" si="3"/>
        <v>4800</v>
      </c>
      <c r="L22" s="176">
        <f t="shared" si="6"/>
        <v>1</v>
      </c>
      <c r="M22" s="161">
        <f t="shared" si="7"/>
        <v>17520</v>
      </c>
      <c r="N22" s="164">
        <f t="shared" si="4"/>
        <v>1</v>
      </c>
      <c r="O22" s="144"/>
      <c r="P22" s="49"/>
      <c r="Q22" s="50"/>
      <c r="R22" s="123">
        <f t="shared" si="0"/>
        <v>17520</v>
      </c>
      <c r="S22" s="273">
        <f>'A13'!C4</f>
        <v>0</v>
      </c>
      <c r="T22" s="126"/>
      <c r="U22" s="132">
        <f t="shared" si="8"/>
        <v>4800</v>
      </c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33">
        <f t="shared" si="1"/>
        <v>4800</v>
      </c>
    </row>
    <row r="23" spans="1:33" ht="18.75" x14ac:dyDescent="0.25">
      <c r="A23" s="81" t="s">
        <v>245</v>
      </c>
      <c r="B23" s="96" t="s">
        <v>106</v>
      </c>
      <c r="C23" s="257" t="s">
        <v>196</v>
      </c>
      <c r="D23" s="88" t="s">
        <v>90</v>
      </c>
      <c r="E23" s="82">
        <v>1</v>
      </c>
      <c r="F23" s="83">
        <v>100</v>
      </c>
      <c r="G23" s="82">
        <v>1</v>
      </c>
      <c r="H23" s="84">
        <v>1</v>
      </c>
      <c r="I23" s="61">
        <f>H23*G23*F23*E23</f>
        <v>100</v>
      </c>
      <c r="J23" s="140">
        <f t="shared" si="2"/>
        <v>365</v>
      </c>
      <c r="K23" s="179">
        <f t="shared" si="3"/>
        <v>100</v>
      </c>
      <c r="L23" s="176">
        <f t="shared" si="6"/>
        <v>1</v>
      </c>
      <c r="M23" s="161">
        <f t="shared" si="7"/>
        <v>365</v>
      </c>
      <c r="N23" s="164">
        <f t="shared" si="4"/>
        <v>1</v>
      </c>
      <c r="O23" s="144"/>
      <c r="P23" s="49"/>
      <c r="Q23" s="50"/>
      <c r="R23" s="123">
        <f>M23-Q23</f>
        <v>365</v>
      </c>
      <c r="S23" s="273">
        <f>'A14'!C4</f>
        <v>100</v>
      </c>
      <c r="T23" s="126"/>
      <c r="U23" s="132">
        <f>I23</f>
        <v>100</v>
      </c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33">
        <f t="shared" si="1"/>
        <v>100</v>
      </c>
    </row>
    <row r="24" spans="1:33" ht="18.75" x14ac:dyDescent="0.25">
      <c r="A24" s="81" t="s">
        <v>246</v>
      </c>
      <c r="B24" s="96" t="s">
        <v>107</v>
      </c>
      <c r="C24" s="257" t="s">
        <v>95</v>
      </c>
      <c r="D24" s="88" t="s">
        <v>90</v>
      </c>
      <c r="E24" s="82">
        <v>12</v>
      </c>
      <c r="F24" s="83">
        <v>100</v>
      </c>
      <c r="G24" s="82">
        <v>4</v>
      </c>
      <c r="H24" s="84">
        <v>1</v>
      </c>
      <c r="I24" s="61">
        <f t="shared" si="5"/>
        <v>4800</v>
      </c>
      <c r="J24" s="140">
        <f t="shared" si="2"/>
        <v>17520</v>
      </c>
      <c r="K24" s="179">
        <f t="shared" si="3"/>
        <v>4800</v>
      </c>
      <c r="L24" s="176">
        <f t="shared" si="6"/>
        <v>1</v>
      </c>
      <c r="M24" s="161">
        <f t="shared" si="7"/>
        <v>17520</v>
      </c>
      <c r="N24" s="164">
        <f t="shared" si="4"/>
        <v>1</v>
      </c>
      <c r="O24" s="144"/>
      <c r="P24" s="49"/>
      <c r="Q24" s="50"/>
      <c r="R24" s="123">
        <f t="shared" si="0"/>
        <v>17520</v>
      </c>
      <c r="S24" s="273">
        <f>'A15'!C4</f>
        <v>1200</v>
      </c>
      <c r="T24" s="126"/>
      <c r="U24" s="132">
        <f t="shared" si="8"/>
        <v>4800</v>
      </c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33">
        <f t="shared" si="1"/>
        <v>4800</v>
      </c>
    </row>
    <row r="25" spans="1:33" ht="18.75" x14ac:dyDescent="0.25">
      <c r="A25" s="81" t="s">
        <v>247</v>
      </c>
      <c r="B25" s="96" t="s">
        <v>108</v>
      </c>
      <c r="C25" s="257" t="s">
        <v>94</v>
      </c>
      <c r="D25" s="88" t="s">
        <v>90</v>
      </c>
      <c r="E25" s="82">
        <v>12</v>
      </c>
      <c r="F25" s="83">
        <v>225</v>
      </c>
      <c r="G25" s="82">
        <v>1</v>
      </c>
      <c r="H25" s="84">
        <v>1</v>
      </c>
      <c r="I25" s="61">
        <f t="shared" si="5"/>
        <v>2700</v>
      </c>
      <c r="J25" s="140">
        <f t="shared" si="2"/>
        <v>9855</v>
      </c>
      <c r="K25" s="179">
        <f t="shared" si="3"/>
        <v>2700</v>
      </c>
      <c r="L25" s="176">
        <f t="shared" si="6"/>
        <v>1</v>
      </c>
      <c r="M25" s="161">
        <f t="shared" si="7"/>
        <v>9855</v>
      </c>
      <c r="N25" s="164">
        <f t="shared" si="4"/>
        <v>1</v>
      </c>
      <c r="O25" s="144"/>
      <c r="P25" s="49"/>
      <c r="Q25" s="50"/>
      <c r="R25" s="123">
        <f t="shared" si="0"/>
        <v>9855</v>
      </c>
      <c r="S25" s="273">
        <f>'A16'!C4</f>
        <v>2700</v>
      </c>
      <c r="T25" s="126"/>
      <c r="U25" s="132">
        <f t="shared" si="8"/>
        <v>2700</v>
      </c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33">
        <f t="shared" si="1"/>
        <v>2700</v>
      </c>
    </row>
    <row r="26" spans="1:33" ht="18.75" x14ac:dyDescent="0.25">
      <c r="A26" s="81" t="s">
        <v>248</v>
      </c>
      <c r="B26" s="96" t="s">
        <v>109</v>
      </c>
      <c r="C26" s="257" t="s">
        <v>157</v>
      </c>
      <c r="D26" s="88" t="s">
        <v>90</v>
      </c>
      <c r="E26" s="82">
        <v>12</v>
      </c>
      <c r="F26" s="83">
        <v>190</v>
      </c>
      <c r="G26" s="82">
        <v>1</v>
      </c>
      <c r="H26" s="84">
        <v>1</v>
      </c>
      <c r="I26" s="61">
        <f t="shared" si="5"/>
        <v>2280</v>
      </c>
      <c r="J26" s="140">
        <f t="shared" si="2"/>
        <v>8322</v>
      </c>
      <c r="K26" s="179">
        <f t="shared" si="3"/>
        <v>2280</v>
      </c>
      <c r="L26" s="176">
        <f t="shared" si="6"/>
        <v>1</v>
      </c>
      <c r="M26" s="161">
        <f t="shared" si="7"/>
        <v>8322</v>
      </c>
      <c r="N26" s="164">
        <f t="shared" si="4"/>
        <v>1</v>
      </c>
      <c r="O26" s="144"/>
      <c r="P26" s="49"/>
      <c r="Q26" s="50"/>
      <c r="R26" s="123">
        <f t="shared" si="0"/>
        <v>8322</v>
      </c>
      <c r="S26" s="273">
        <f>'A17'!C4</f>
        <v>570</v>
      </c>
      <c r="T26" s="126"/>
      <c r="U26" s="132">
        <f t="shared" si="8"/>
        <v>2280</v>
      </c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33">
        <f t="shared" si="1"/>
        <v>2280</v>
      </c>
    </row>
    <row r="27" spans="1:33" ht="18.75" x14ac:dyDescent="0.25">
      <c r="A27" s="81" t="s">
        <v>249</v>
      </c>
      <c r="B27" s="96" t="s">
        <v>110</v>
      </c>
      <c r="C27" s="85" t="s">
        <v>96</v>
      </c>
      <c r="D27" s="88" t="s">
        <v>90</v>
      </c>
      <c r="E27" s="82">
        <v>12</v>
      </c>
      <c r="F27" s="83">
        <v>80</v>
      </c>
      <c r="G27" s="82">
        <v>2</v>
      </c>
      <c r="H27" s="84">
        <v>1</v>
      </c>
      <c r="I27" s="61">
        <f t="shared" si="5"/>
        <v>1920</v>
      </c>
      <c r="J27" s="140">
        <f t="shared" si="2"/>
        <v>7008</v>
      </c>
      <c r="K27" s="179">
        <f t="shared" si="3"/>
        <v>1920</v>
      </c>
      <c r="L27" s="176">
        <f t="shared" si="6"/>
        <v>1</v>
      </c>
      <c r="M27" s="161">
        <f t="shared" si="7"/>
        <v>7008</v>
      </c>
      <c r="N27" s="164">
        <f t="shared" si="4"/>
        <v>1</v>
      </c>
      <c r="O27" s="144"/>
      <c r="P27" s="49"/>
      <c r="Q27" s="50"/>
      <c r="R27" s="123">
        <f t="shared" si="0"/>
        <v>7008</v>
      </c>
      <c r="S27" s="273">
        <f>'A18'!C4</f>
        <v>0</v>
      </c>
      <c r="T27" s="126"/>
      <c r="U27" s="132">
        <f t="shared" si="8"/>
        <v>1920</v>
      </c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33">
        <f t="shared" si="1"/>
        <v>1920</v>
      </c>
    </row>
    <row r="28" spans="1:33" ht="18.75" x14ac:dyDescent="0.25">
      <c r="A28" s="81" t="s">
        <v>250</v>
      </c>
      <c r="B28" s="96" t="s">
        <v>111</v>
      </c>
      <c r="C28" s="85" t="s">
        <v>97</v>
      </c>
      <c r="D28" s="88" t="s">
        <v>90</v>
      </c>
      <c r="E28" s="82">
        <v>12</v>
      </c>
      <c r="F28" s="83">
        <v>7</v>
      </c>
      <c r="G28" s="82">
        <v>32</v>
      </c>
      <c r="H28" s="84">
        <v>1</v>
      </c>
      <c r="I28" s="61">
        <f>H28*G28*F28*E28</f>
        <v>2688</v>
      </c>
      <c r="J28" s="140">
        <f t="shared" si="2"/>
        <v>9811.1999999999989</v>
      </c>
      <c r="K28" s="179">
        <f t="shared" si="3"/>
        <v>2688</v>
      </c>
      <c r="L28" s="176">
        <f t="shared" si="6"/>
        <v>1</v>
      </c>
      <c r="M28" s="161">
        <f t="shared" si="7"/>
        <v>9811.1999999999989</v>
      </c>
      <c r="N28" s="164">
        <f t="shared" si="4"/>
        <v>1</v>
      </c>
      <c r="O28" s="144"/>
      <c r="P28" s="49"/>
      <c r="Q28" s="50"/>
      <c r="R28" s="123">
        <f t="shared" si="0"/>
        <v>9811.1999999999989</v>
      </c>
      <c r="S28" s="273">
        <f>'A19'!C4</f>
        <v>0</v>
      </c>
      <c r="T28" s="126"/>
      <c r="U28" s="132">
        <f t="shared" si="8"/>
        <v>2688</v>
      </c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33">
        <f t="shared" si="1"/>
        <v>2688</v>
      </c>
    </row>
    <row r="29" spans="1:33" ht="18.75" x14ac:dyDescent="0.45">
      <c r="A29" s="81" t="s">
        <v>251</v>
      </c>
      <c r="B29" s="96" t="s">
        <v>198</v>
      </c>
      <c r="C29" s="89" t="s">
        <v>98</v>
      </c>
      <c r="D29" s="88" t="s">
        <v>90</v>
      </c>
      <c r="E29" s="82">
        <v>12</v>
      </c>
      <c r="F29" s="83">
        <v>320</v>
      </c>
      <c r="G29" s="82">
        <v>1</v>
      </c>
      <c r="H29" s="84">
        <v>1</v>
      </c>
      <c r="I29" s="61">
        <f>H29*G29*F29*E29</f>
        <v>3840</v>
      </c>
      <c r="J29" s="140">
        <f t="shared" si="2"/>
        <v>14016</v>
      </c>
      <c r="K29" s="179">
        <f t="shared" si="3"/>
        <v>3840</v>
      </c>
      <c r="L29" s="176">
        <f t="shared" si="6"/>
        <v>1</v>
      </c>
      <c r="M29" s="161">
        <f t="shared" si="7"/>
        <v>14016</v>
      </c>
      <c r="N29" s="164">
        <f t="shared" si="4"/>
        <v>1</v>
      </c>
      <c r="O29" s="144"/>
      <c r="P29" s="49"/>
      <c r="Q29" s="50"/>
      <c r="R29" s="123">
        <f t="shared" si="0"/>
        <v>14016</v>
      </c>
      <c r="S29" s="273">
        <f>'A20'!C4</f>
        <v>960</v>
      </c>
      <c r="T29" s="126"/>
      <c r="U29" s="132">
        <f t="shared" si="8"/>
        <v>3840</v>
      </c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33">
        <f t="shared" si="1"/>
        <v>3840</v>
      </c>
    </row>
    <row r="30" spans="1:33" ht="18.75" x14ac:dyDescent="0.25">
      <c r="A30" s="81" t="s">
        <v>252</v>
      </c>
      <c r="B30" s="96" t="s">
        <v>199</v>
      </c>
      <c r="C30" s="85" t="s">
        <v>99</v>
      </c>
      <c r="D30" s="88" t="s">
        <v>90</v>
      </c>
      <c r="E30" s="82">
        <v>2</v>
      </c>
      <c r="F30" s="83">
        <v>450</v>
      </c>
      <c r="G30" s="82">
        <v>1</v>
      </c>
      <c r="H30" s="84">
        <v>1</v>
      </c>
      <c r="I30" s="61">
        <f>H30*G30*F30*E30</f>
        <v>900</v>
      </c>
      <c r="J30" s="140">
        <f t="shared" si="2"/>
        <v>3285</v>
      </c>
      <c r="K30" s="179">
        <f t="shared" si="3"/>
        <v>900</v>
      </c>
      <c r="L30" s="176">
        <f t="shared" si="6"/>
        <v>1</v>
      </c>
      <c r="M30" s="161">
        <f t="shared" si="7"/>
        <v>3285</v>
      </c>
      <c r="N30" s="164">
        <f t="shared" si="4"/>
        <v>1</v>
      </c>
      <c r="O30" s="144"/>
      <c r="P30" s="49"/>
      <c r="Q30" s="50"/>
      <c r="R30" s="123">
        <f t="shared" si="0"/>
        <v>3285</v>
      </c>
      <c r="S30" s="273">
        <f>'A21'!C4</f>
        <v>0</v>
      </c>
      <c r="T30" s="126"/>
      <c r="U30" s="132">
        <f t="shared" si="8"/>
        <v>900</v>
      </c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33">
        <f t="shared" si="1"/>
        <v>900</v>
      </c>
    </row>
    <row r="31" spans="1:33" ht="18.75" x14ac:dyDescent="0.25">
      <c r="A31" s="81" t="s">
        <v>253</v>
      </c>
      <c r="B31" s="101" t="s">
        <v>86</v>
      </c>
      <c r="C31" s="87" t="s">
        <v>76</v>
      </c>
      <c r="D31" s="90"/>
      <c r="E31" s="90"/>
      <c r="F31" s="90"/>
      <c r="G31" s="90"/>
      <c r="H31" s="90"/>
      <c r="I31" s="90"/>
      <c r="J31" s="140"/>
      <c r="K31" s="161"/>
      <c r="L31" s="171"/>
      <c r="M31" s="149"/>
      <c r="N31" s="150"/>
      <c r="O31" s="144"/>
      <c r="P31" s="49"/>
      <c r="Q31" s="50"/>
      <c r="R31" s="123"/>
      <c r="S31" s="273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33">
        <f t="shared" si="1"/>
        <v>0</v>
      </c>
    </row>
    <row r="32" spans="1:33" ht="18.75" x14ac:dyDescent="0.25">
      <c r="A32" s="81" t="s">
        <v>254</v>
      </c>
      <c r="B32" s="96" t="s">
        <v>151</v>
      </c>
      <c r="C32" s="85" t="s">
        <v>91</v>
      </c>
      <c r="D32" s="88" t="s">
        <v>90</v>
      </c>
      <c r="E32" s="82">
        <v>12</v>
      </c>
      <c r="F32" s="83">
        <v>112.5</v>
      </c>
      <c r="G32" s="82">
        <v>4</v>
      </c>
      <c r="H32" s="84">
        <v>1</v>
      </c>
      <c r="I32" s="61">
        <f>H32*G32*F32*E32</f>
        <v>5400</v>
      </c>
      <c r="J32" s="140">
        <f t="shared" si="2"/>
        <v>19710</v>
      </c>
      <c r="K32" s="179">
        <f t="shared" si="3"/>
        <v>5400</v>
      </c>
      <c r="L32" s="176">
        <f>K32/I32</f>
        <v>1</v>
      </c>
      <c r="M32" s="161">
        <f t="shared" si="7"/>
        <v>19710</v>
      </c>
      <c r="N32" s="164">
        <f t="shared" si="4"/>
        <v>1</v>
      </c>
      <c r="O32" s="144"/>
      <c r="P32" s="49"/>
      <c r="Q32" s="50"/>
      <c r="R32" s="123">
        <f t="shared" si="0"/>
        <v>19710</v>
      </c>
      <c r="S32" s="299">
        <f>'A22'!C4</f>
        <v>0</v>
      </c>
      <c r="T32" s="126"/>
      <c r="U32" s="132">
        <f>I32</f>
        <v>5400</v>
      </c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33">
        <f t="shared" si="1"/>
        <v>5400</v>
      </c>
    </row>
    <row r="33" spans="1:34" ht="18.75" x14ac:dyDescent="0.25">
      <c r="A33" s="81" t="s">
        <v>255</v>
      </c>
      <c r="B33" s="96" t="s">
        <v>152</v>
      </c>
      <c r="C33" s="85" t="s">
        <v>100</v>
      </c>
      <c r="D33" s="88" t="s">
        <v>90</v>
      </c>
      <c r="E33" s="82">
        <v>12</v>
      </c>
      <c r="F33" s="83">
        <v>630</v>
      </c>
      <c r="G33" s="82">
        <v>1</v>
      </c>
      <c r="H33" s="84">
        <v>1</v>
      </c>
      <c r="I33" s="61">
        <f>H33*G33*F33*E33</f>
        <v>7560</v>
      </c>
      <c r="J33" s="140">
        <f t="shared" si="2"/>
        <v>27594</v>
      </c>
      <c r="K33" s="179">
        <f t="shared" si="3"/>
        <v>7560</v>
      </c>
      <c r="L33" s="176">
        <f>K33/I33</f>
        <v>1</v>
      </c>
      <c r="M33" s="161">
        <f t="shared" si="7"/>
        <v>27594</v>
      </c>
      <c r="N33" s="164">
        <f t="shared" si="4"/>
        <v>1</v>
      </c>
      <c r="O33" s="144"/>
      <c r="P33" s="49"/>
      <c r="Q33" s="50"/>
      <c r="R33" s="123">
        <f t="shared" si="0"/>
        <v>27594</v>
      </c>
      <c r="S33" s="300"/>
      <c r="T33" s="126"/>
      <c r="U33" s="132">
        <f>I33</f>
        <v>7560</v>
      </c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33">
        <f t="shared" si="1"/>
        <v>7560</v>
      </c>
    </row>
    <row r="34" spans="1:34" ht="18.75" x14ac:dyDescent="0.25">
      <c r="A34" s="81" t="s">
        <v>256</v>
      </c>
      <c r="B34" s="108" t="s">
        <v>87</v>
      </c>
      <c r="C34" s="109" t="s">
        <v>77</v>
      </c>
      <c r="D34" s="115"/>
      <c r="E34" s="111"/>
      <c r="F34" s="112"/>
      <c r="G34" s="111"/>
      <c r="H34" s="113"/>
      <c r="I34" s="114"/>
      <c r="J34" s="140"/>
      <c r="K34" s="161"/>
      <c r="L34" s="171"/>
      <c r="M34" s="149"/>
      <c r="N34" s="150"/>
      <c r="O34" s="144"/>
      <c r="P34" s="49"/>
      <c r="Q34" s="50"/>
      <c r="R34" s="123"/>
      <c r="S34" s="273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33">
        <f t="shared" si="1"/>
        <v>0</v>
      </c>
    </row>
    <row r="35" spans="1:34" ht="18.75" x14ac:dyDescent="0.25">
      <c r="A35" s="81" t="s">
        <v>257</v>
      </c>
      <c r="B35" s="97" t="s">
        <v>153</v>
      </c>
      <c r="C35" s="85" t="s">
        <v>77</v>
      </c>
      <c r="D35" s="88" t="s">
        <v>90</v>
      </c>
      <c r="E35" s="82">
        <v>12</v>
      </c>
      <c r="F35" s="83">
        <v>110</v>
      </c>
      <c r="G35" s="82">
        <v>1</v>
      </c>
      <c r="H35" s="84">
        <v>1</v>
      </c>
      <c r="I35" s="95">
        <f>H35*G35*F35*E35</f>
        <v>1320</v>
      </c>
      <c r="J35" s="140">
        <f t="shared" si="2"/>
        <v>4818</v>
      </c>
      <c r="K35" s="179">
        <f t="shared" si="3"/>
        <v>1320</v>
      </c>
      <c r="L35" s="176">
        <f>K35/I35</f>
        <v>1</v>
      </c>
      <c r="M35" s="161">
        <f t="shared" si="7"/>
        <v>4818</v>
      </c>
      <c r="N35" s="164">
        <f t="shared" si="4"/>
        <v>1</v>
      </c>
      <c r="O35" s="144"/>
      <c r="P35" s="49"/>
      <c r="Q35" s="50"/>
      <c r="R35" s="123">
        <f t="shared" si="0"/>
        <v>4818</v>
      </c>
      <c r="S35" s="273">
        <f>'A26'!C4</f>
        <v>0</v>
      </c>
      <c r="T35" s="126"/>
      <c r="U35" s="132">
        <f>I35</f>
        <v>1320</v>
      </c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33">
        <f t="shared" si="1"/>
        <v>1320</v>
      </c>
    </row>
    <row r="36" spans="1:34" ht="18.75" thickBot="1" x14ac:dyDescent="0.3">
      <c r="A36" s="81" t="s">
        <v>258</v>
      </c>
      <c r="B36" s="108" t="s">
        <v>88</v>
      </c>
      <c r="C36" s="117" t="s">
        <v>188</v>
      </c>
      <c r="D36" s="110" t="s">
        <v>90</v>
      </c>
      <c r="E36" s="111">
        <v>12</v>
      </c>
      <c r="F36" s="112">
        <v>150</v>
      </c>
      <c r="G36" s="111">
        <v>8</v>
      </c>
      <c r="H36" s="113">
        <v>1</v>
      </c>
      <c r="I36" s="114">
        <f t="shared" si="5"/>
        <v>14400</v>
      </c>
      <c r="J36" s="140">
        <f t="shared" si="2"/>
        <v>52560</v>
      </c>
      <c r="K36" s="182">
        <f t="shared" si="3"/>
        <v>14400</v>
      </c>
      <c r="L36" s="176">
        <f>K36/I36</f>
        <v>1</v>
      </c>
      <c r="M36" s="161">
        <f t="shared" si="7"/>
        <v>52560</v>
      </c>
      <c r="N36" s="164">
        <f t="shared" si="4"/>
        <v>1</v>
      </c>
      <c r="O36" s="144"/>
      <c r="P36" s="49"/>
      <c r="Q36" s="50"/>
      <c r="R36" s="123">
        <f t="shared" si="0"/>
        <v>52560</v>
      </c>
      <c r="S36" s="273">
        <f>'A27'!C4</f>
        <v>0</v>
      </c>
      <c r="T36" s="126"/>
      <c r="U36" s="126"/>
      <c r="V36" s="131">
        <f>$I$36/4</f>
        <v>3600</v>
      </c>
      <c r="W36" s="126"/>
      <c r="X36" s="126"/>
      <c r="Y36" s="131">
        <f>$I$36/4</f>
        <v>3600</v>
      </c>
      <c r="Z36" s="126"/>
      <c r="AA36" s="126"/>
      <c r="AB36" s="131">
        <f>$I$36/4</f>
        <v>3600</v>
      </c>
      <c r="AC36" s="126"/>
      <c r="AD36" s="126"/>
      <c r="AE36" s="131">
        <f>$I$36/4</f>
        <v>3600</v>
      </c>
      <c r="AF36" s="126"/>
      <c r="AG36" s="133">
        <f t="shared" si="1"/>
        <v>14400</v>
      </c>
    </row>
    <row r="37" spans="1:34" s="22" customFormat="1" ht="15.75" thickBot="1" x14ac:dyDescent="0.3">
      <c r="A37" s="62"/>
      <c r="B37" s="304" t="s">
        <v>37</v>
      </c>
      <c r="C37" s="305"/>
      <c r="D37" s="305"/>
      <c r="E37" s="305"/>
      <c r="F37" s="305"/>
      <c r="G37" s="305"/>
      <c r="H37" s="63"/>
      <c r="I37" s="63">
        <f>SUM(I10:I36)</f>
        <v>414560.72580000001</v>
      </c>
      <c r="J37" s="141">
        <f>SUM(J10:J36)</f>
        <v>1513146.6491699999</v>
      </c>
      <c r="K37" s="183">
        <f>SUM(K10:K36)</f>
        <v>414560.72580000001</v>
      </c>
      <c r="L37" s="177">
        <f>K37/I37</f>
        <v>1</v>
      </c>
      <c r="M37" s="162">
        <f>SUM(M10:M36)</f>
        <v>1513146.6491699999</v>
      </c>
      <c r="N37" s="151">
        <f>M37/J37</f>
        <v>1</v>
      </c>
      <c r="O37" s="145">
        <f>SUM(O10:O36)</f>
        <v>1.9025875190258754E-5</v>
      </c>
      <c r="P37" s="24"/>
      <c r="Q37" s="48">
        <f>O37/M37</f>
        <v>1.257371531086887E-11</v>
      </c>
      <c r="R37" s="124">
        <f t="shared" si="0"/>
        <v>1513146.6491699999</v>
      </c>
      <c r="S37" s="63">
        <f>SUM(S10:S36)</f>
        <v>160745</v>
      </c>
      <c r="T37" s="136">
        <f t="shared" ref="T37:AF37" si="9">SUM(T10:T36)</f>
        <v>0</v>
      </c>
      <c r="U37" s="136">
        <f t="shared" si="9"/>
        <v>362358.67499999999</v>
      </c>
      <c r="V37" s="136">
        <f t="shared" si="9"/>
        <v>3600</v>
      </c>
      <c r="W37" s="136">
        <f t="shared" si="9"/>
        <v>0</v>
      </c>
      <c r="X37" s="136">
        <f t="shared" si="9"/>
        <v>10200.6836</v>
      </c>
      <c r="Y37" s="136">
        <f t="shared" si="9"/>
        <v>3600</v>
      </c>
      <c r="Z37" s="136">
        <f t="shared" si="9"/>
        <v>0</v>
      </c>
      <c r="AA37" s="136">
        <f t="shared" si="9"/>
        <v>17400.6836</v>
      </c>
      <c r="AB37" s="136">
        <f t="shared" si="9"/>
        <v>3600</v>
      </c>
      <c r="AC37" s="136">
        <f t="shared" si="9"/>
        <v>0</v>
      </c>
      <c r="AD37" s="136">
        <f t="shared" si="9"/>
        <v>10200.6836</v>
      </c>
      <c r="AE37" s="136">
        <f t="shared" si="9"/>
        <v>3600</v>
      </c>
      <c r="AF37" s="136">
        <f t="shared" si="9"/>
        <v>0</v>
      </c>
      <c r="AG37" s="133">
        <f t="shared" si="1"/>
        <v>414560.72579999996</v>
      </c>
      <c r="AH37" s="21"/>
    </row>
    <row r="38" spans="1:34" ht="25.5" customHeight="1" x14ac:dyDescent="0.25">
      <c r="A38" s="64" t="s">
        <v>2</v>
      </c>
      <c r="B38" s="331" t="s">
        <v>113</v>
      </c>
      <c r="C38" s="332"/>
      <c r="D38" s="26"/>
      <c r="E38" s="25"/>
      <c r="F38" s="25"/>
      <c r="G38" s="25"/>
      <c r="H38" s="65"/>
      <c r="I38" s="65"/>
      <c r="J38" s="158"/>
      <c r="K38" s="172"/>
      <c r="L38" s="172"/>
      <c r="M38" s="163"/>
      <c r="N38" s="152"/>
      <c r="O38" s="27"/>
      <c r="P38" s="28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33">
        <f t="shared" si="1"/>
        <v>0</v>
      </c>
    </row>
    <row r="39" spans="1:34" ht="18" x14ac:dyDescent="0.25">
      <c r="A39" s="78" t="s">
        <v>68</v>
      </c>
      <c r="B39" s="102"/>
      <c r="C39" s="86" t="s">
        <v>112</v>
      </c>
      <c r="D39" s="88" t="s">
        <v>90</v>
      </c>
      <c r="E39" s="82">
        <v>12</v>
      </c>
      <c r="F39" s="83">
        <v>50</v>
      </c>
      <c r="G39" s="82">
        <v>12</v>
      </c>
      <c r="H39" s="84">
        <v>1</v>
      </c>
      <c r="I39" s="61">
        <f>H39*G39*F39*E39</f>
        <v>7200</v>
      </c>
      <c r="J39" s="140">
        <f t="shared" ref="J39:J53" si="10">I39*$G$2</f>
        <v>26280</v>
      </c>
      <c r="K39" s="174">
        <f t="shared" ref="K39:K53" si="11">I39</f>
        <v>7200</v>
      </c>
      <c r="L39" s="164">
        <f t="shared" ref="L39:L53" si="12">K39/I39</f>
        <v>1</v>
      </c>
      <c r="M39" s="161">
        <f t="shared" ref="M39:M53" si="13">J39</f>
        <v>26280</v>
      </c>
      <c r="N39" s="164">
        <f t="shared" ref="N39:N53" si="14">M39/J39</f>
        <v>1</v>
      </c>
      <c r="O39" s="146"/>
      <c r="P39" s="46"/>
      <c r="Q39" s="47"/>
      <c r="R39" s="123">
        <f t="shared" ref="R39:R53" si="15">M39-Q39</f>
        <v>26280</v>
      </c>
      <c r="S39" s="273">
        <f>'B1'!C4</f>
        <v>0</v>
      </c>
      <c r="T39" s="126"/>
      <c r="U39" s="131">
        <f>$I$39/12</f>
        <v>600</v>
      </c>
      <c r="V39" s="131">
        <f t="shared" ref="V39:AF39" si="16">$I$39/12</f>
        <v>600</v>
      </c>
      <c r="W39" s="131">
        <f t="shared" si="16"/>
        <v>600</v>
      </c>
      <c r="X39" s="131">
        <f t="shared" si="16"/>
        <v>600</v>
      </c>
      <c r="Y39" s="131">
        <f t="shared" si="16"/>
        <v>600</v>
      </c>
      <c r="Z39" s="131">
        <f t="shared" si="16"/>
        <v>600</v>
      </c>
      <c r="AA39" s="131">
        <f t="shared" si="16"/>
        <v>600</v>
      </c>
      <c r="AB39" s="131">
        <f t="shared" si="16"/>
        <v>600</v>
      </c>
      <c r="AC39" s="131">
        <f t="shared" si="16"/>
        <v>600</v>
      </c>
      <c r="AD39" s="131">
        <f t="shared" si="16"/>
        <v>600</v>
      </c>
      <c r="AE39" s="131">
        <f t="shared" si="16"/>
        <v>600</v>
      </c>
      <c r="AF39" s="131">
        <f t="shared" si="16"/>
        <v>600</v>
      </c>
      <c r="AG39" s="133">
        <f t="shared" si="1"/>
        <v>7200</v>
      </c>
    </row>
    <row r="40" spans="1:34" ht="18.75" x14ac:dyDescent="0.25">
      <c r="A40" s="78" t="s">
        <v>136</v>
      </c>
      <c r="B40" s="96" t="s">
        <v>82</v>
      </c>
      <c r="C40" s="257" t="s">
        <v>189</v>
      </c>
      <c r="D40" s="88" t="s">
        <v>90</v>
      </c>
      <c r="E40" s="82">
        <v>12</v>
      </c>
      <c r="F40" s="83">
        <v>600</v>
      </c>
      <c r="G40" s="82">
        <v>12</v>
      </c>
      <c r="H40" s="84">
        <v>1</v>
      </c>
      <c r="I40" s="61">
        <f t="shared" ref="I40:I53" si="17">H40*G40*F40*E40</f>
        <v>86400</v>
      </c>
      <c r="J40" s="140">
        <f t="shared" si="10"/>
        <v>315360</v>
      </c>
      <c r="K40" s="174">
        <f t="shared" si="11"/>
        <v>86400</v>
      </c>
      <c r="L40" s="164">
        <f t="shared" si="12"/>
        <v>1</v>
      </c>
      <c r="M40" s="161">
        <f t="shared" si="13"/>
        <v>315360</v>
      </c>
      <c r="N40" s="164">
        <f t="shared" si="14"/>
        <v>1</v>
      </c>
      <c r="O40" s="146"/>
      <c r="P40" s="46"/>
      <c r="Q40" s="47"/>
      <c r="R40" s="123">
        <f t="shared" si="15"/>
        <v>315360</v>
      </c>
      <c r="S40" s="273">
        <f>'B2'!C4</f>
        <v>33950</v>
      </c>
      <c r="T40" s="126"/>
      <c r="U40" s="131">
        <f>$I$40/12</f>
        <v>7200</v>
      </c>
      <c r="V40" s="131">
        <f t="shared" ref="V40:AF40" si="18">$I$40/12</f>
        <v>7200</v>
      </c>
      <c r="W40" s="131">
        <f t="shared" si="18"/>
        <v>7200</v>
      </c>
      <c r="X40" s="131">
        <f t="shared" si="18"/>
        <v>7200</v>
      </c>
      <c r="Y40" s="131">
        <f t="shared" si="18"/>
        <v>7200</v>
      </c>
      <c r="Z40" s="131">
        <f t="shared" si="18"/>
        <v>7200</v>
      </c>
      <c r="AA40" s="131">
        <f t="shared" si="18"/>
        <v>7200</v>
      </c>
      <c r="AB40" s="131">
        <f t="shared" si="18"/>
        <v>7200</v>
      </c>
      <c r="AC40" s="131">
        <f t="shared" si="18"/>
        <v>7200</v>
      </c>
      <c r="AD40" s="131">
        <f t="shared" si="18"/>
        <v>7200</v>
      </c>
      <c r="AE40" s="131">
        <f t="shared" si="18"/>
        <v>7200</v>
      </c>
      <c r="AF40" s="131">
        <f t="shared" si="18"/>
        <v>7200</v>
      </c>
      <c r="AG40" s="133">
        <f t="shared" si="1"/>
        <v>86400</v>
      </c>
    </row>
    <row r="41" spans="1:34" ht="18" x14ac:dyDescent="0.25">
      <c r="A41" s="78" t="s">
        <v>137</v>
      </c>
      <c r="B41" s="96" t="s">
        <v>205</v>
      </c>
      <c r="C41" s="86" t="s">
        <v>161</v>
      </c>
      <c r="D41" s="88" t="s">
        <v>90</v>
      </c>
      <c r="E41" s="82">
        <v>12</v>
      </c>
      <c r="F41" s="83">
        <v>50</v>
      </c>
      <c r="G41" s="82">
        <v>48</v>
      </c>
      <c r="H41" s="84">
        <v>1</v>
      </c>
      <c r="I41" s="61">
        <f t="shared" si="17"/>
        <v>28800</v>
      </c>
      <c r="J41" s="140">
        <f t="shared" si="10"/>
        <v>105120</v>
      </c>
      <c r="K41" s="174">
        <f t="shared" si="11"/>
        <v>28800</v>
      </c>
      <c r="L41" s="164">
        <f t="shared" si="12"/>
        <v>1</v>
      </c>
      <c r="M41" s="161">
        <f t="shared" si="13"/>
        <v>105120</v>
      </c>
      <c r="N41" s="164">
        <f t="shared" si="14"/>
        <v>1</v>
      </c>
      <c r="O41" s="146"/>
      <c r="P41" s="46"/>
      <c r="Q41" s="47"/>
      <c r="R41" s="123">
        <f t="shared" si="15"/>
        <v>105120</v>
      </c>
      <c r="S41" s="273">
        <f>'B3'!C4</f>
        <v>0</v>
      </c>
      <c r="T41" s="126"/>
      <c r="U41" s="131">
        <f>$I$41/12</f>
        <v>2400</v>
      </c>
      <c r="V41" s="131">
        <f t="shared" ref="V41:AF41" si="19">$I$41/12</f>
        <v>2400</v>
      </c>
      <c r="W41" s="131">
        <f t="shared" si="19"/>
        <v>2400</v>
      </c>
      <c r="X41" s="131">
        <f t="shared" si="19"/>
        <v>2400</v>
      </c>
      <c r="Y41" s="131">
        <f t="shared" si="19"/>
        <v>2400</v>
      </c>
      <c r="Z41" s="131">
        <f t="shared" si="19"/>
        <v>2400</v>
      </c>
      <c r="AA41" s="131">
        <f t="shared" si="19"/>
        <v>2400</v>
      </c>
      <c r="AB41" s="131">
        <f t="shared" si="19"/>
        <v>2400</v>
      </c>
      <c r="AC41" s="131">
        <f t="shared" si="19"/>
        <v>2400</v>
      </c>
      <c r="AD41" s="131">
        <f t="shared" si="19"/>
        <v>2400</v>
      </c>
      <c r="AE41" s="131">
        <f t="shared" si="19"/>
        <v>2400</v>
      </c>
      <c r="AF41" s="131">
        <f t="shared" si="19"/>
        <v>2400</v>
      </c>
      <c r="AG41" s="133">
        <f t="shared" si="1"/>
        <v>28800</v>
      </c>
    </row>
    <row r="42" spans="1:34" ht="18" x14ac:dyDescent="0.25">
      <c r="A42" s="78" t="s">
        <v>138</v>
      </c>
      <c r="B42" s="96" t="s">
        <v>217</v>
      </c>
      <c r="C42" s="86" t="s">
        <v>156</v>
      </c>
      <c r="D42" s="88" t="s">
        <v>90</v>
      </c>
      <c r="E42" s="82">
        <v>12</v>
      </c>
      <c r="F42" s="83">
        <v>200</v>
      </c>
      <c r="G42" s="82">
        <v>12</v>
      </c>
      <c r="H42" s="84">
        <v>1</v>
      </c>
      <c r="I42" s="61">
        <f t="shared" si="17"/>
        <v>28800</v>
      </c>
      <c r="J42" s="140">
        <f t="shared" si="10"/>
        <v>105120</v>
      </c>
      <c r="K42" s="174">
        <f t="shared" si="11"/>
        <v>28800</v>
      </c>
      <c r="L42" s="164">
        <f t="shared" si="12"/>
        <v>1</v>
      </c>
      <c r="M42" s="161">
        <f t="shared" si="13"/>
        <v>105120</v>
      </c>
      <c r="N42" s="164">
        <f t="shared" si="14"/>
        <v>1</v>
      </c>
      <c r="O42" s="146"/>
      <c r="P42" s="46"/>
      <c r="Q42" s="47"/>
      <c r="R42" s="123">
        <f t="shared" si="15"/>
        <v>105120</v>
      </c>
      <c r="S42" s="273">
        <f>'B4'!C4</f>
        <v>0</v>
      </c>
      <c r="T42" s="126"/>
      <c r="U42" s="131">
        <f>$I$42/12</f>
        <v>2400</v>
      </c>
      <c r="V42" s="131">
        <f t="shared" ref="V42:AF42" si="20">$I$42/12</f>
        <v>2400</v>
      </c>
      <c r="W42" s="131">
        <f t="shared" si="20"/>
        <v>2400</v>
      </c>
      <c r="X42" s="131">
        <f t="shared" si="20"/>
        <v>2400</v>
      </c>
      <c r="Y42" s="131">
        <f t="shared" si="20"/>
        <v>2400</v>
      </c>
      <c r="Z42" s="131">
        <f t="shared" si="20"/>
        <v>2400</v>
      </c>
      <c r="AA42" s="131">
        <f t="shared" si="20"/>
        <v>2400</v>
      </c>
      <c r="AB42" s="131">
        <f t="shared" si="20"/>
        <v>2400</v>
      </c>
      <c r="AC42" s="131">
        <f t="shared" si="20"/>
        <v>2400</v>
      </c>
      <c r="AD42" s="131">
        <f t="shared" si="20"/>
        <v>2400</v>
      </c>
      <c r="AE42" s="131">
        <f t="shared" si="20"/>
        <v>2400</v>
      </c>
      <c r="AF42" s="131">
        <f t="shared" si="20"/>
        <v>2400</v>
      </c>
      <c r="AG42" s="133">
        <f t="shared" ref="AG42:AG62" si="21">SUM(T42:AF42)</f>
        <v>28800</v>
      </c>
    </row>
    <row r="43" spans="1:34" ht="18" x14ac:dyDescent="0.25">
      <c r="A43" s="78" t="s">
        <v>139</v>
      </c>
      <c r="B43" s="96" t="s">
        <v>206</v>
      </c>
      <c r="C43" s="86" t="s">
        <v>191</v>
      </c>
      <c r="D43" s="88" t="s">
        <v>90</v>
      </c>
      <c r="E43" s="82">
        <v>2</v>
      </c>
      <c r="F43" s="83">
        <v>1</v>
      </c>
      <c r="G43" s="82">
        <v>21500</v>
      </c>
      <c r="H43" s="84">
        <v>1</v>
      </c>
      <c r="I43" s="61">
        <f t="shared" si="17"/>
        <v>43000</v>
      </c>
      <c r="J43" s="140">
        <f t="shared" si="10"/>
        <v>156950</v>
      </c>
      <c r="K43" s="174">
        <f t="shared" si="11"/>
        <v>43000</v>
      </c>
      <c r="L43" s="164">
        <f t="shared" si="12"/>
        <v>1</v>
      </c>
      <c r="M43" s="161">
        <f t="shared" si="13"/>
        <v>156950</v>
      </c>
      <c r="N43" s="164">
        <f t="shared" si="14"/>
        <v>1</v>
      </c>
      <c r="O43" s="146"/>
      <c r="P43" s="46"/>
      <c r="Q43" s="47"/>
      <c r="R43" s="123">
        <f t="shared" si="15"/>
        <v>156950</v>
      </c>
      <c r="S43" s="273">
        <f>'B5'!C4</f>
        <v>0</v>
      </c>
      <c r="T43" s="126"/>
      <c r="U43" s="131">
        <f>$I$43/12</f>
        <v>3583.3333333333335</v>
      </c>
      <c r="V43" s="131">
        <f t="shared" ref="V43:AF43" si="22">$I$43/12</f>
        <v>3583.3333333333335</v>
      </c>
      <c r="W43" s="131">
        <f t="shared" si="22"/>
        <v>3583.3333333333335</v>
      </c>
      <c r="X43" s="131">
        <f t="shared" si="22"/>
        <v>3583.3333333333335</v>
      </c>
      <c r="Y43" s="131">
        <f t="shared" si="22"/>
        <v>3583.3333333333335</v>
      </c>
      <c r="Z43" s="131">
        <f t="shared" si="22"/>
        <v>3583.3333333333335</v>
      </c>
      <c r="AA43" s="131">
        <f t="shared" si="22"/>
        <v>3583.3333333333335</v>
      </c>
      <c r="AB43" s="131">
        <f t="shared" si="22"/>
        <v>3583.3333333333335</v>
      </c>
      <c r="AC43" s="131">
        <f t="shared" si="22"/>
        <v>3583.3333333333335</v>
      </c>
      <c r="AD43" s="131">
        <f t="shared" si="22"/>
        <v>3583.3333333333335</v>
      </c>
      <c r="AE43" s="131">
        <f t="shared" si="22"/>
        <v>3583.3333333333335</v>
      </c>
      <c r="AF43" s="131">
        <f t="shared" si="22"/>
        <v>3583.3333333333335</v>
      </c>
      <c r="AG43" s="133">
        <f t="shared" si="21"/>
        <v>43000</v>
      </c>
    </row>
    <row r="44" spans="1:34" ht="18" x14ac:dyDescent="0.25">
      <c r="A44" s="78" t="s">
        <v>140</v>
      </c>
      <c r="B44" s="96" t="s">
        <v>207</v>
      </c>
      <c r="C44" s="86" t="s">
        <v>192</v>
      </c>
      <c r="D44" s="88" t="s">
        <v>90</v>
      </c>
      <c r="E44" s="82">
        <v>12</v>
      </c>
      <c r="F44" s="83">
        <v>50</v>
      </c>
      <c r="G44" s="82">
        <v>12</v>
      </c>
      <c r="H44" s="84">
        <v>1</v>
      </c>
      <c r="I44" s="61">
        <f t="shared" si="17"/>
        <v>7200</v>
      </c>
      <c r="J44" s="140">
        <f t="shared" si="10"/>
        <v>26280</v>
      </c>
      <c r="K44" s="174">
        <f t="shared" si="11"/>
        <v>7200</v>
      </c>
      <c r="L44" s="164">
        <f t="shared" si="12"/>
        <v>1</v>
      </c>
      <c r="M44" s="161">
        <f t="shared" si="13"/>
        <v>26280</v>
      </c>
      <c r="N44" s="164">
        <f t="shared" si="14"/>
        <v>1</v>
      </c>
      <c r="O44" s="146"/>
      <c r="P44" s="46"/>
      <c r="Q44" s="47"/>
      <c r="R44" s="123">
        <f t="shared" si="15"/>
        <v>26280</v>
      </c>
      <c r="S44" s="273">
        <f>'B6'!C4</f>
        <v>0</v>
      </c>
      <c r="T44" s="126"/>
      <c r="U44" s="131">
        <f>$I$44/12</f>
        <v>600</v>
      </c>
      <c r="V44" s="131">
        <f t="shared" ref="V44:AF44" si="23">$I$44/12</f>
        <v>600</v>
      </c>
      <c r="W44" s="131">
        <f t="shared" si="23"/>
        <v>600</v>
      </c>
      <c r="X44" s="131">
        <f t="shared" si="23"/>
        <v>600</v>
      </c>
      <c r="Y44" s="131">
        <f t="shared" si="23"/>
        <v>600</v>
      </c>
      <c r="Z44" s="131">
        <f t="shared" si="23"/>
        <v>600</v>
      </c>
      <c r="AA44" s="131">
        <f t="shared" si="23"/>
        <v>600</v>
      </c>
      <c r="AB44" s="131">
        <f t="shared" si="23"/>
        <v>600</v>
      </c>
      <c r="AC44" s="131">
        <f t="shared" si="23"/>
        <v>600</v>
      </c>
      <c r="AD44" s="131">
        <f t="shared" si="23"/>
        <v>600</v>
      </c>
      <c r="AE44" s="131">
        <f t="shared" si="23"/>
        <v>600</v>
      </c>
      <c r="AF44" s="131">
        <f t="shared" si="23"/>
        <v>600</v>
      </c>
      <c r="AG44" s="133">
        <f t="shared" si="21"/>
        <v>7200</v>
      </c>
    </row>
    <row r="45" spans="1:34" ht="18" x14ac:dyDescent="0.25">
      <c r="A45" s="78" t="s">
        <v>141</v>
      </c>
      <c r="B45" s="96" t="s">
        <v>208</v>
      </c>
      <c r="C45" s="86" t="s">
        <v>114</v>
      </c>
      <c r="D45" s="88" t="s">
        <v>90</v>
      </c>
      <c r="E45" s="82">
        <v>12</v>
      </c>
      <c r="F45" s="83">
        <v>50</v>
      </c>
      <c r="G45" s="82">
        <v>12</v>
      </c>
      <c r="H45" s="84">
        <v>1</v>
      </c>
      <c r="I45" s="61">
        <f t="shared" si="17"/>
        <v>7200</v>
      </c>
      <c r="J45" s="140">
        <f t="shared" si="10"/>
        <v>26280</v>
      </c>
      <c r="K45" s="174">
        <f t="shared" si="11"/>
        <v>7200</v>
      </c>
      <c r="L45" s="164">
        <f t="shared" si="12"/>
        <v>1</v>
      </c>
      <c r="M45" s="161">
        <f t="shared" si="13"/>
        <v>26280</v>
      </c>
      <c r="N45" s="164">
        <f t="shared" si="14"/>
        <v>1</v>
      </c>
      <c r="O45" s="146"/>
      <c r="P45" s="46"/>
      <c r="Q45" s="47"/>
      <c r="R45" s="123">
        <f t="shared" si="15"/>
        <v>26280</v>
      </c>
      <c r="S45" s="273">
        <f>'B7'!C4</f>
        <v>0</v>
      </c>
      <c r="T45" s="126"/>
      <c r="U45" s="131">
        <f>$I$45/12</f>
        <v>600</v>
      </c>
      <c r="V45" s="131">
        <f t="shared" ref="V45:AF45" si="24">$I$45/12</f>
        <v>600</v>
      </c>
      <c r="W45" s="131">
        <f t="shared" si="24"/>
        <v>600</v>
      </c>
      <c r="X45" s="131">
        <f t="shared" si="24"/>
        <v>600</v>
      </c>
      <c r="Y45" s="131">
        <f t="shared" si="24"/>
        <v>600</v>
      </c>
      <c r="Z45" s="131">
        <f t="shared" si="24"/>
        <v>600</v>
      </c>
      <c r="AA45" s="131">
        <f t="shared" si="24"/>
        <v>600</v>
      </c>
      <c r="AB45" s="131">
        <f t="shared" si="24"/>
        <v>600</v>
      </c>
      <c r="AC45" s="131">
        <f t="shared" si="24"/>
        <v>600</v>
      </c>
      <c r="AD45" s="131">
        <f t="shared" si="24"/>
        <v>600</v>
      </c>
      <c r="AE45" s="131">
        <f t="shared" si="24"/>
        <v>600</v>
      </c>
      <c r="AF45" s="131">
        <f t="shared" si="24"/>
        <v>600</v>
      </c>
      <c r="AG45" s="133">
        <f t="shared" si="21"/>
        <v>7200</v>
      </c>
    </row>
    <row r="46" spans="1:34" ht="18" x14ac:dyDescent="0.25">
      <c r="A46" s="78" t="s">
        <v>142</v>
      </c>
      <c r="B46" s="96" t="s">
        <v>209</v>
      </c>
      <c r="C46" s="86" t="s">
        <v>115</v>
      </c>
      <c r="D46" s="88" t="s">
        <v>90</v>
      </c>
      <c r="E46" s="82">
        <v>12</v>
      </c>
      <c r="F46" s="83">
        <v>50</v>
      </c>
      <c r="G46" s="82">
        <v>12</v>
      </c>
      <c r="H46" s="84">
        <v>1</v>
      </c>
      <c r="I46" s="61">
        <f t="shared" si="17"/>
        <v>7200</v>
      </c>
      <c r="J46" s="140">
        <f t="shared" si="10"/>
        <v>26280</v>
      </c>
      <c r="K46" s="174">
        <f t="shared" si="11"/>
        <v>7200</v>
      </c>
      <c r="L46" s="164">
        <f t="shared" si="12"/>
        <v>1</v>
      </c>
      <c r="M46" s="161">
        <f t="shared" si="13"/>
        <v>26280</v>
      </c>
      <c r="N46" s="164">
        <f t="shared" si="14"/>
        <v>1</v>
      </c>
      <c r="O46" s="146"/>
      <c r="P46" s="46"/>
      <c r="Q46" s="47"/>
      <c r="R46" s="123">
        <f t="shared" si="15"/>
        <v>26280</v>
      </c>
      <c r="S46" s="273">
        <f>'B8'!C4</f>
        <v>0</v>
      </c>
      <c r="T46" s="126"/>
      <c r="U46" s="131">
        <f>$I$46/12</f>
        <v>600</v>
      </c>
      <c r="V46" s="131">
        <f t="shared" ref="V46:AF46" si="25">$I$46/12</f>
        <v>600</v>
      </c>
      <c r="W46" s="131">
        <f t="shared" si="25"/>
        <v>600</v>
      </c>
      <c r="X46" s="131">
        <f t="shared" si="25"/>
        <v>600</v>
      </c>
      <c r="Y46" s="131">
        <f t="shared" si="25"/>
        <v>600</v>
      </c>
      <c r="Z46" s="131">
        <f t="shared" si="25"/>
        <v>600</v>
      </c>
      <c r="AA46" s="131">
        <f t="shared" si="25"/>
        <v>600</v>
      </c>
      <c r="AB46" s="131">
        <f t="shared" si="25"/>
        <v>600</v>
      </c>
      <c r="AC46" s="131">
        <f t="shared" si="25"/>
        <v>600</v>
      </c>
      <c r="AD46" s="131">
        <f t="shared" si="25"/>
        <v>600</v>
      </c>
      <c r="AE46" s="131">
        <f t="shared" si="25"/>
        <v>600</v>
      </c>
      <c r="AF46" s="131">
        <f t="shared" si="25"/>
        <v>600</v>
      </c>
      <c r="AG46" s="133">
        <f t="shared" si="21"/>
        <v>7200</v>
      </c>
    </row>
    <row r="47" spans="1:34" ht="18" x14ac:dyDescent="0.25">
      <c r="A47" s="78" t="s">
        <v>143</v>
      </c>
      <c r="B47" s="96" t="s">
        <v>210</v>
      </c>
      <c r="C47" s="86" t="s">
        <v>116</v>
      </c>
      <c r="D47" s="88" t="s">
        <v>90</v>
      </c>
      <c r="E47" s="82">
        <v>12</v>
      </c>
      <c r="F47" s="83">
        <v>35</v>
      </c>
      <c r="G47" s="82">
        <v>12</v>
      </c>
      <c r="H47" s="84">
        <v>1</v>
      </c>
      <c r="I47" s="61">
        <f t="shared" si="17"/>
        <v>5040</v>
      </c>
      <c r="J47" s="140">
        <f t="shared" si="10"/>
        <v>18396</v>
      </c>
      <c r="K47" s="174">
        <f t="shared" si="11"/>
        <v>5040</v>
      </c>
      <c r="L47" s="164">
        <f t="shared" si="12"/>
        <v>1</v>
      </c>
      <c r="M47" s="161">
        <f t="shared" si="13"/>
        <v>18396</v>
      </c>
      <c r="N47" s="164">
        <f t="shared" si="14"/>
        <v>1</v>
      </c>
      <c r="O47" s="146"/>
      <c r="P47" s="46"/>
      <c r="Q47" s="47"/>
      <c r="R47" s="123">
        <f t="shared" si="15"/>
        <v>18396</v>
      </c>
      <c r="S47" s="273">
        <f>'B9'!C4</f>
        <v>0</v>
      </c>
      <c r="T47" s="126"/>
      <c r="U47" s="131">
        <f>$I$47/12</f>
        <v>420</v>
      </c>
      <c r="V47" s="131">
        <f t="shared" ref="V47:AF47" si="26">$I$47/12</f>
        <v>420</v>
      </c>
      <c r="W47" s="131">
        <f t="shared" si="26"/>
        <v>420</v>
      </c>
      <c r="X47" s="131">
        <f t="shared" si="26"/>
        <v>420</v>
      </c>
      <c r="Y47" s="131">
        <f t="shared" si="26"/>
        <v>420</v>
      </c>
      <c r="Z47" s="131">
        <f t="shared" si="26"/>
        <v>420</v>
      </c>
      <c r="AA47" s="131">
        <f t="shared" si="26"/>
        <v>420</v>
      </c>
      <c r="AB47" s="131">
        <f t="shared" si="26"/>
        <v>420</v>
      </c>
      <c r="AC47" s="131">
        <f t="shared" si="26"/>
        <v>420</v>
      </c>
      <c r="AD47" s="131">
        <f t="shared" si="26"/>
        <v>420</v>
      </c>
      <c r="AE47" s="131">
        <f t="shared" si="26"/>
        <v>420</v>
      </c>
      <c r="AF47" s="131">
        <f t="shared" si="26"/>
        <v>420</v>
      </c>
      <c r="AG47" s="133">
        <f t="shared" si="21"/>
        <v>5040</v>
      </c>
    </row>
    <row r="48" spans="1:34" ht="18" x14ac:dyDescent="0.25">
      <c r="A48" s="78" t="s">
        <v>144</v>
      </c>
      <c r="B48" s="96" t="s">
        <v>211</v>
      </c>
      <c r="C48" s="86" t="s">
        <v>117</v>
      </c>
      <c r="D48" s="88" t="s">
        <v>90</v>
      </c>
      <c r="E48" s="82">
        <v>12</v>
      </c>
      <c r="F48" s="83">
        <v>25</v>
      </c>
      <c r="G48" s="82">
        <v>312</v>
      </c>
      <c r="H48" s="84">
        <v>1</v>
      </c>
      <c r="I48" s="61">
        <f t="shared" si="17"/>
        <v>93600</v>
      </c>
      <c r="J48" s="140">
        <f t="shared" si="10"/>
        <v>341640</v>
      </c>
      <c r="K48" s="174">
        <f t="shared" si="11"/>
        <v>93600</v>
      </c>
      <c r="L48" s="164">
        <f t="shared" si="12"/>
        <v>1</v>
      </c>
      <c r="M48" s="161">
        <f t="shared" si="13"/>
        <v>341640</v>
      </c>
      <c r="N48" s="164">
        <f t="shared" si="14"/>
        <v>1</v>
      </c>
      <c r="O48" s="146"/>
      <c r="P48" s="46"/>
      <c r="Q48" s="47"/>
      <c r="R48" s="123">
        <f t="shared" si="15"/>
        <v>341640</v>
      </c>
      <c r="S48" s="273">
        <f>'B10'!C4</f>
        <v>0</v>
      </c>
      <c r="T48" s="126"/>
      <c r="U48" s="131">
        <f>$I$48/12</f>
        <v>7800</v>
      </c>
      <c r="V48" s="131">
        <f t="shared" ref="V48:AF48" si="27">$I$48/12</f>
        <v>7800</v>
      </c>
      <c r="W48" s="131">
        <f t="shared" si="27"/>
        <v>7800</v>
      </c>
      <c r="X48" s="131">
        <f t="shared" si="27"/>
        <v>7800</v>
      </c>
      <c r="Y48" s="131">
        <f t="shared" si="27"/>
        <v>7800</v>
      </c>
      <c r="Z48" s="131">
        <f t="shared" si="27"/>
        <v>7800</v>
      </c>
      <c r="AA48" s="131">
        <f t="shared" si="27"/>
        <v>7800</v>
      </c>
      <c r="AB48" s="131">
        <f t="shared" si="27"/>
        <v>7800</v>
      </c>
      <c r="AC48" s="131">
        <f t="shared" si="27"/>
        <v>7800</v>
      </c>
      <c r="AD48" s="131">
        <f t="shared" si="27"/>
        <v>7800</v>
      </c>
      <c r="AE48" s="131">
        <f t="shared" si="27"/>
        <v>7800</v>
      </c>
      <c r="AF48" s="131">
        <f t="shared" si="27"/>
        <v>7800</v>
      </c>
      <c r="AG48" s="133">
        <f t="shared" si="21"/>
        <v>93600</v>
      </c>
    </row>
    <row r="49" spans="1:34" ht="18" x14ac:dyDescent="0.25">
      <c r="A49" s="78" t="s">
        <v>145</v>
      </c>
      <c r="B49" s="96" t="s">
        <v>212</v>
      </c>
      <c r="C49" s="86" t="s">
        <v>118</v>
      </c>
      <c r="D49" s="88" t="s">
        <v>90</v>
      </c>
      <c r="E49" s="82">
        <v>12</v>
      </c>
      <c r="F49" s="83">
        <v>2400</v>
      </c>
      <c r="G49" s="82">
        <v>1</v>
      </c>
      <c r="H49" s="84">
        <v>1</v>
      </c>
      <c r="I49" s="61">
        <f t="shared" si="17"/>
        <v>28800</v>
      </c>
      <c r="J49" s="140">
        <f t="shared" si="10"/>
        <v>105120</v>
      </c>
      <c r="K49" s="174">
        <f t="shared" si="11"/>
        <v>28800</v>
      </c>
      <c r="L49" s="164">
        <f t="shared" si="12"/>
        <v>1</v>
      </c>
      <c r="M49" s="161">
        <f t="shared" si="13"/>
        <v>105120</v>
      </c>
      <c r="N49" s="164">
        <f t="shared" si="14"/>
        <v>1</v>
      </c>
      <c r="O49" s="146"/>
      <c r="P49" s="46"/>
      <c r="Q49" s="47"/>
      <c r="R49" s="123">
        <f t="shared" si="15"/>
        <v>105120</v>
      </c>
      <c r="S49" s="273">
        <f>'B11'!C4</f>
        <v>0</v>
      </c>
      <c r="T49" s="126"/>
      <c r="U49" s="131">
        <f>$I$49/12</f>
        <v>2400</v>
      </c>
      <c r="V49" s="131">
        <f t="shared" ref="V49:AF49" si="28">$I$49/12</f>
        <v>2400</v>
      </c>
      <c r="W49" s="131">
        <f t="shared" si="28"/>
        <v>2400</v>
      </c>
      <c r="X49" s="131">
        <f t="shared" si="28"/>
        <v>2400</v>
      </c>
      <c r="Y49" s="131">
        <f t="shared" si="28"/>
        <v>2400</v>
      </c>
      <c r="Z49" s="131">
        <f t="shared" si="28"/>
        <v>2400</v>
      </c>
      <c r="AA49" s="131">
        <f t="shared" si="28"/>
        <v>2400</v>
      </c>
      <c r="AB49" s="131">
        <f t="shared" si="28"/>
        <v>2400</v>
      </c>
      <c r="AC49" s="131">
        <f t="shared" si="28"/>
        <v>2400</v>
      </c>
      <c r="AD49" s="131">
        <f t="shared" si="28"/>
        <v>2400</v>
      </c>
      <c r="AE49" s="131">
        <f t="shared" si="28"/>
        <v>2400</v>
      </c>
      <c r="AF49" s="131">
        <f t="shared" si="28"/>
        <v>2400</v>
      </c>
      <c r="AG49" s="133">
        <f t="shared" si="21"/>
        <v>28800</v>
      </c>
    </row>
    <row r="50" spans="1:34" ht="18" x14ac:dyDescent="0.25">
      <c r="A50" s="78" t="s">
        <v>146</v>
      </c>
      <c r="B50" s="96" t="s">
        <v>213</v>
      </c>
      <c r="C50" s="86" t="s">
        <v>119</v>
      </c>
      <c r="D50" s="88" t="s">
        <v>90</v>
      </c>
      <c r="E50" s="82">
        <v>12</v>
      </c>
      <c r="F50" s="83">
        <v>200</v>
      </c>
      <c r="G50" s="82">
        <v>12</v>
      </c>
      <c r="H50" s="84">
        <v>1</v>
      </c>
      <c r="I50" s="61">
        <f t="shared" si="17"/>
        <v>28800</v>
      </c>
      <c r="J50" s="140">
        <f t="shared" si="10"/>
        <v>105120</v>
      </c>
      <c r="K50" s="174">
        <f t="shared" si="11"/>
        <v>28800</v>
      </c>
      <c r="L50" s="164">
        <f t="shared" si="12"/>
        <v>1</v>
      </c>
      <c r="M50" s="161">
        <f t="shared" si="13"/>
        <v>105120</v>
      </c>
      <c r="N50" s="164">
        <f t="shared" si="14"/>
        <v>1</v>
      </c>
      <c r="O50" s="146"/>
      <c r="P50" s="46"/>
      <c r="Q50" s="47"/>
      <c r="R50" s="123">
        <f t="shared" si="15"/>
        <v>105120</v>
      </c>
      <c r="S50" s="273">
        <f>'B12'!C4</f>
        <v>0</v>
      </c>
      <c r="T50" s="126"/>
      <c r="U50" s="131">
        <f>$I$50/12</f>
        <v>2400</v>
      </c>
      <c r="V50" s="131">
        <f t="shared" ref="V50:AF50" si="29">$I$50/12</f>
        <v>2400</v>
      </c>
      <c r="W50" s="131">
        <f t="shared" si="29"/>
        <v>2400</v>
      </c>
      <c r="X50" s="131">
        <f t="shared" si="29"/>
        <v>2400</v>
      </c>
      <c r="Y50" s="131">
        <f t="shared" si="29"/>
        <v>2400</v>
      </c>
      <c r="Z50" s="131">
        <f t="shared" si="29"/>
        <v>2400</v>
      </c>
      <c r="AA50" s="131">
        <f t="shared" si="29"/>
        <v>2400</v>
      </c>
      <c r="AB50" s="131">
        <f t="shared" si="29"/>
        <v>2400</v>
      </c>
      <c r="AC50" s="131">
        <f t="shared" si="29"/>
        <v>2400</v>
      </c>
      <c r="AD50" s="131">
        <f t="shared" si="29"/>
        <v>2400</v>
      </c>
      <c r="AE50" s="131">
        <f t="shared" si="29"/>
        <v>2400</v>
      </c>
      <c r="AF50" s="131">
        <f t="shared" si="29"/>
        <v>2400</v>
      </c>
      <c r="AG50" s="133">
        <f t="shared" si="21"/>
        <v>28800</v>
      </c>
    </row>
    <row r="51" spans="1:34" ht="18" x14ac:dyDescent="0.25">
      <c r="A51" s="78" t="s">
        <v>147</v>
      </c>
      <c r="B51" s="96" t="s">
        <v>214</v>
      </c>
      <c r="C51" s="86" t="s">
        <v>185</v>
      </c>
      <c r="D51" s="88" t="s">
        <v>90</v>
      </c>
      <c r="E51" s="82">
        <v>12</v>
      </c>
      <c r="F51" s="83">
        <v>28</v>
      </c>
      <c r="G51" s="82">
        <v>80</v>
      </c>
      <c r="H51" s="84">
        <v>1</v>
      </c>
      <c r="I51" s="61">
        <f t="shared" si="17"/>
        <v>26880</v>
      </c>
      <c r="J51" s="140">
        <f t="shared" si="10"/>
        <v>98112</v>
      </c>
      <c r="K51" s="174">
        <f t="shared" si="11"/>
        <v>26880</v>
      </c>
      <c r="L51" s="164">
        <f t="shared" si="12"/>
        <v>1</v>
      </c>
      <c r="M51" s="161">
        <f t="shared" si="13"/>
        <v>98112</v>
      </c>
      <c r="N51" s="164">
        <f t="shared" si="14"/>
        <v>1</v>
      </c>
      <c r="O51" s="146"/>
      <c r="P51" s="46"/>
      <c r="Q51" s="47"/>
      <c r="R51" s="123">
        <f t="shared" si="15"/>
        <v>98112</v>
      </c>
      <c r="S51" s="273">
        <f>'B13'!C4</f>
        <v>0</v>
      </c>
      <c r="T51" s="126"/>
      <c r="U51" s="131">
        <f>$I$51/12</f>
        <v>2240</v>
      </c>
      <c r="V51" s="131">
        <f t="shared" ref="V51:AF51" si="30">$I$51/12</f>
        <v>2240</v>
      </c>
      <c r="W51" s="131">
        <f t="shared" si="30"/>
        <v>2240</v>
      </c>
      <c r="X51" s="131">
        <f t="shared" si="30"/>
        <v>2240</v>
      </c>
      <c r="Y51" s="131">
        <f t="shared" si="30"/>
        <v>2240</v>
      </c>
      <c r="Z51" s="131">
        <f t="shared" si="30"/>
        <v>2240</v>
      </c>
      <c r="AA51" s="131">
        <f t="shared" si="30"/>
        <v>2240</v>
      </c>
      <c r="AB51" s="131">
        <f t="shared" si="30"/>
        <v>2240</v>
      </c>
      <c r="AC51" s="131">
        <f t="shared" si="30"/>
        <v>2240</v>
      </c>
      <c r="AD51" s="131">
        <f t="shared" si="30"/>
        <v>2240</v>
      </c>
      <c r="AE51" s="131">
        <f t="shared" si="30"/>
        <v>2240</v>
      </c>
      <c r="AF51" s="131">
        <f t="shared" si="30"/>
        <v>2240</v>
      </c>
      <c r="AG51" s="133">
        <f t="shared" si="21"/>
        <v>26880</v>
      </c>
    </row>
    <row r="52" spans="1:34" ht="18" x14ac:dyDescent="0.25">
      <c r="A52" s="78" t="s">
        <v>148</v>
      </c>
      <c r="B52" s="96" t="s">
        <v>218</v>
      </c>
      <c r="C52" s="86" t="s">
        <v>135</v>
      </c>
      <c r="D52" s="88" t="s">
        <v>90</v>
      </c>
      <c r="E52" s="82">
        <v>3600</v>
      </c>
      <c r="F52" s="83">
        <v>0.9</v>
      </c>
      <c r="G52" s="82">
        <v>4</v>
      </c>
      <c r="H52" s="84">
        <v>1</v>
      </c>
      <c r="I52" s="61">
        <f t="shared" si="17"/>
        <v>12960</v>
      </c>
      <c r="J52" s="140">
        <f t="shared" si="10"/>
        <v>47304</v>
      </c>
      <c r="K52" s="174">
        <f t="shared" si="11"/>
        <v>12960</v>
      </c>
      <c r="L52" s="164">
        <f t="shared" si="12"/>
        <v>1</v>
      </c>
      <c r="M52" s="161">
        <f t="shared" si="13"/>
        <v>47304</v>
      </c>
      <c r="N52" s="164">
        <f t="shared" si="14"/>
        <v>1</v>
      </c>
      <c r="O52" s="146"/>
      <c r="P52" s="46"/>
      <c r="Q52" s="47"/>
      <c r="R52" s="123">
        <f t="shared" si="15"/>
        <v>47304</v>
      </c>
      <c r="S52" s="273">
        <f>'B14'!C4</f>
        <v>0</v>
      </c>
      <c r="T52" s="126"/>
      <c r="U52" s="131">
        <f>$I$52/4</f>
        <v>3240</v>
      </c>
      <c r="V52" s="126"/>
      <c r="W52" s="126"/>
      <c r="X52" s="131">
        <f>$I$52/4</f>
        <v>3240</v>
      </c>
      <c r="Y52" s="126"/>
      <c r="Z52" s="126"/>
      <c r="AA52" s="131">
        <f>$I$52/4</f>
        <v>3240</v>
      </c>
      <c r="AB52" s="126"/>
      <c r="AC52" s="126"/>
      <c r="AD52" s="131">
        <f>$I$52/4</f>
        <v>3240</v>
      </c>
      <c r="AE52" s="126"/>
      <c r="AF52" s="126"/>
      <c r="AG52" s="133">
        <f t="shared" si="21"/>
        <v>12960</v>
      </c>
    </row>
    <row r="53" spans="1:34" ht="18.75" thickBot="1" x14ac:dyDescent="0.3">
      <c r="A53" s="78" t="s">
        <v>149</v>
      </c>
      <c r="B53" s="96" t="s">
        <v>216</v>
      </c>
      <c r="C53" s="86" t="s">
        <v>186</v>
      </c>
      <c r="D53" s="88" t="s">
        <v>90</v>
      </c>
      <c r="E53" s="82">
        <v>24</v>
      </c>
      <c r="F53" s="83">
        <v>315</v>
      </c>
      <c r="G53" s="82">
        <v>4</v>
      </c>
      <c r="H53" s="84">
        <v>1</v>
      </c>
      <c r="I53" s="61">
        <f t="shared" si="17"/>
        <v>30240</v>
      </c>
      <c r="J53" s="140">
        <f t="shared" si="10"/>
        <v>110376</v>
      </c>
      <c r="K53" s="174">
        <f t="shared" si="11"/>
        <v>30240</v>
      </c>
      <c r="L53" s="164">
        <f t="shared" si="12"/>
        <v>1</v>
      </c>
      <c r="M53" s="161">
        <f t="shared" si="13"/>
        <v>110376</v>
      </c>
      <c r="N53" s="164">
        <f t="shared" si="14"/>
        <v>1</v>
      </c>
      <c r="O53" s="146"/>
      <c r="P53" s="46"/>
      <c r="Q53" s="47"/>
      <c r="R53" s="123">
        <f t="shared" si="15"/>
        <v>110376</v>
      </c>
      <c r="S53" s="273">
        <f>'B15'!C4</f>
        <v>0</v>
      </c>
      <c r="T53" s="126"/>
      <c r="U53" s="131">
        <f>$I$53/12</f>
        <v>2520</v>
      </c>
      <c r="V53" s="131">
        <f t="shared" ref="V53:AF53" si="31">$I$53/12</f>
        <v>2520</v>
      </c>
      <c r="W53" s="131">
        <f t="shared" si="31"/>
        <v>2520</v>
      </c>
      <c r="X53" s="131">
        <f t="shared" si="31"/>
        <v>2520</v>
      </c>
      <c r="Y53" s="131">
        <f t="shared" si="31"/>
        <v>2520</v>
      </c>
      <c r="Z53" s="131">
        <f t="shared" si="31"/>
        <v>2520</v>
      </c>
      <c r="AA53" s="131">
        <f t="shared" si="31"/>
        <v>2520</v>
      </c>
      <c r="AB53" s="131">
        <f t="shared" si="31"/>
        <v>2520</v>
      </c>
      <c r="AC53" s="131">
        <f t="shared" si="31"/>
        <v>2520</v>
      </c>
      <c r="AD53" s="131">
        <f t="shared" si="31"/>
        <v>2520</v>
      </c>
      <c r="AE53" s="131">
        <f t="shared" si="31"/>
        <v>2520</v>
      </c>
      <c r="AF53" s="131">
        <f t="shared" si="31"/>
        <v>2520</v>
      </c>
      <c r="AG53" s="133">
        <f t="shared" si="21"/>
        <v>30240</v>
      </c>
    </row>
    <row r="54" spans="1:34" s="22" customFormat="1" ht="15.75" thickBot="1" x14ac:dyDescent="0.3">
      <c r="A54" s="62"/>
      <c r="B54" s="304" t="s">
        <v>15</v>
      </c>
      <c r="C54" s="305"/>
      <c r="D54" s="305"/>
      <c r="E54" s="305"/>
      <c r="F54" s="305"/>
      <c r="G54" s="305"/>
      <c r="H54" s="63"/>
      <c r="I54" s="175">
        <f>SUM(I39:I53)</f>
        <v>442120</v>
      </c>
      <c r="J54" s="141">
        <f>SUM(J39:J53)</f>
        <v>1613738</v>
      </c>
      <c r="K54" s="175">
        <f>SUM(K38:K53)</f>
        <v>442120</v>
      </c>
      <c r="L54" s="151">
        <f>K54/I54</f>
        <v>1</v>
      </c>
      <c r="M54" s="162">
        <f>SUM(M39:M53)</f>
        <v>1613738</v>
      </c>
      <c r="N54" s="151">
        <f>M54/J54</f>
        <v>1</v>
      </c>
      <c r="O54" s="145">
        <f>SUM(O39:O53)</f>
        <v>0</v>
      </c>
      <c r="P54" s="24"/>
      <c r="Q54" s="48">
        <f>O54/M54</f>
        <v>0</v>
      </c>
      <c r="R54" s="125">
        <f>M54-Q54</f>
        <v>1613738</v>
      </c>
      <c r="S54" s="175">
        <f>SUM(S39:S53)</f>
        <v>33950</v>
      </c>
      <c r="T54" s="135">
        <f t="shared" ref="T54:AF54" si="32">SUM(T39:T53)</f>
        <v>0</v>
      </c>
      <c r="U54" s="136">
        <f t="shared" si="32"/>
        <v>39003.333333333336</v>
      </c>
      <c r="V54" s="136">
        <f t="shared" si="32"/>
        <v>35763.333333333336</v>
      </c>
      <c r="W54" s="136">
        <f t="shared" si="32"/>
        <v>35763.333333333336</v>
      </c>
      <c r="X54" s="136">
        <f t="shared" si="32"/>
        <v>39003.333333333336</v>
      </c>
      <c r="Y54" s="136">
        <f t="shared" si="32"/>
        <v>35763.333333333336</v>
      </c>
      <c r="Z54" s="136">
        <f t="shared" si="32"/>
        <v>35763.333333333336</v>
      </c>
      <c r="AA54" s="136">
        <f t="shared" si="32"/>
        <v>39003.333333333336</v>
      </c>
      <c r="AB54" s="136">
        <f t="shared" si="32"/>
        <v>35763.333333333336</v>
      </c>
      <c r="AC54" s="136">
        <f t="shared" si="32"/>
        <v>35763.333333333336</v>
      </c>
      <c r="AD54" s="136">
        <f t="shared" si="32"/>
        <v>39003.333333333336</v>
      </c>
      <c r="AE54" s="136">
        <f t="shared" si="32"/>
        <v>35763.333333333336</v>
      </c>
      <c r="AF54" s="136">
        <f t="shared" si="32"/>
        <v>35763.333333333336</v>
      </c>
      <c r="AG54" s="133">
        <f t="shared" si="21"/>
        <v>442119.99999999994</v>
      </c>
      <c r="AH54" s="21"/>
    </row>
    <row r="55" spans="1:34" x14ac:dyDescent="0.25">
      <c r="A55" s="64" t="s">
        <v>4</v>
      </c>
      <c r="B55" s="333" t="s">
        <v>38</v>
      </c>
      <c r="C55" s="334"/>
      <c r="D55" s="334"/>
      <c r="E55" s="334"/>
      <c r="F55" s="334"/>
      <c r="G55" s="334"/>
      <c r="H55" s="334"/>
      <c r="I55" s="335"/>
      <c r="J55" s="66"/>
      <c r="K55" s="66"/>
      <c r="L55" s="66"/>
      <c r="M55" s="163"/>
      <c r="N55" s="153"/>
      <c r="O55" s="11"/>
      <c r="P55" s="12"/>
      <c r="S55" s="275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33">
        <f t="shared" si="21"/>
        <v>0</v>
      </c>
    </row>
    <row r="56" spans="1:34" ht="18" x14ac:dyDescent="0.25">
      <c r="A56" s="67" t="s">
        <v>3</v>
      </c>
      <c r="B56" s="96" t="s">
        <v>215</v>
      </c>
      <c r="C56" s="86" t="s">
        <v>130</v>
      </c>
      <c r="D56" s="29" t="s">
        <v>39</v>
      </c>
      <c r="E56" s="23">
        <v>1</v>
      </c>
      <c r="F56" s="83">
        <v>1300</v>
      </c>
      <c r="G56" s="23">
        <v>13</v>
      </c>
      <c r="H56" s="84">
        <v>1</v>
      </c>
      <c r="I56" s="61">
        <f t="shared" ref="I56:I74" si="33">H56*G56*F56*E56</f>
        <v>16900</v>
      </c>
      <c r="J56" s="140">
        <f t="shared" ref="J56:J74" si="34">I56*$G$2</f>
        <v>61685</v>
      </c>
      <c r="K56" s="174">
        <f t="shared" ref="K56:K74" si="35">I56</f>
        <v>16900</v>
      </c>
      <c r="L56" s="164">
        <f t="shared" ref="L56:L74" si="36">K56/I56</f>
        <v>1</v>
      </c>
      <c r="M56" s="161">
        <f t="shared" ref="M56:M74" si="37">J56</f>
        <v>61685</v>
      </c>
      <c r="N56" s="164">
        <f t="shared" ref="N56:N62" si="38">M56/J56</f>
        <v>1</v>
      </c>
      <c r="O56" s="146"/>
      <c r="P56" s="46"/>
      <c r="Q56" s="47"/>
      <c r="R56" s="123">
        <f t="shared" ref="R56:R62" si="39">M56-Q56</f>
        <v>61685</v>
      </c>
      <c r="S56" s="273">
        <f>'C1'!C4</f>
        <v>0</v>
      </c>
      <c r="T56" s="131">
        <f>$I$56/13</f>
        <v>1300</v>
      </c>
      <c r="U56" s="131">
        <f t="shared" ref="U56:AF56" si="40">$I$56/13</f>
        <v>1300</v>
      </c>
      <c r="V56" s="131">
        <f t="shared" si="40"/>
        <v>1300</v>
      </c>
      <c r="W56" s="131">
        <f t="shared" si="40"/>
        <v>1300</v>
      </c>
      <c r="X56" s="131">
        <f t="shared" si="40"/>
        <v>1300</v>
      </c>
      <c r="Y56" s="131">
        <f t="shared" si="40"/>
        <v>1300</v>
      </c>
      <c r="Z56" s="131">
        <f t="shared" si="40"/>
        <v>1300</v>
      </c>
      <c r="AA56" s="131">
        <f t="shared" si="40"/>
        <v>1300</v>
      </c>
      <c r="AB56" s="131">
        <f t="shared" si="40"/>
        <v>1300</v>
      </c>
      <c r="AC56" s="131">
        <f t="shared" si="40"/>
        <v>1300</v>
      </c>
      <c r="AD56" s="131">
        <f t="shared" si="40"/>
        <v>1300</v>
      </c>
      <c r="AE56" s="131">
        <f t="shared" si="40"/>
        <v>1300</v>
      </c>
      <c r="AF56" s="131">
        <f t="shared" si="40"/>
        <v>1300</v>
      </c>
      <c r="AG56" s="133">
        <f t="shared" si="21"/>
        <v>16900</v>
      </c>
    </row>
    <row r="57" spans="1:34" ht="18" x14ac:dyDescent="0.25">
      <c r="A57" s="67" t="s">
        <v>40</v>
      </c>
      <c r="B57" s="96" t="s">
        <v>219</v>
      </c>
      <c r="C57" s="86" t="s">
        <v>131</v>
      </c>
      <c r="D57" s="29" t="s">
        <v>39</v>
      </c>
      <c r="E57" s="23">
        <v>1</v>
      </c>
      <c r="F57" s="83">
        <v>1000</v>
      </c>
      <c r="G57" s="23">
        <v>13</v>
      </c>
      <c r="H57" s="84">
        <v>1</v>
      </c>
      <c r="I57" s="61">
        <f t="shared" si="33"/>
        <v>13000</v>
      </c>
      <c r="J57" s="140">
        <f t="shared" si="34"/>
        <v>47450</v>
      </c>
      <c r="K57" s="174">
        <f t="shared" si="35"/>
        <v>13000</v>
      </c>
      <c r="L57" s="164">
        <f t="shared" si="36"/>
        <v>1</v>
      </c>
      <c r="M57" s="161">
        <f t="shared" si="37"/>
        <v>47450</v>
      </c>
      <c r="N57" s="164">
        <f t="shared" si="38"/>
        <v>1</v>
      </c>
      <c r="O57" s="146"/>
      <c r="P57" s="46"/>
      <c r="Q57" s="47"/>
      <c r="R57" s="123">
        <f t="shared" si="39"/>
        <v>47450</v>
      </c>
      <c r="S57" s="273">
        <f>'C2'!C4</f>
        <v>0</v>
      </c>
      <c r="T57" s="131">
        <f>$I$57/13</f>
        <v>1000</v>
      </c>
      <c r="U57" s="131">
        <f t="shared" ref="U57:AF57" si="41">$I$57/13</f>
        <v>1000</v>
      </c>
      <c r="V57" s="131">
        <f t="shared" si="41"/>
        <v>1000</v>
      </c>
      <c r="W57" s="131">
        <f t="shared" si="41"/>
        <v>1000</v>
      </c>
      <c r="X57" s="131">
        <f t="shared" si="41"/>
        <v>1000</v>
      </c>
      <c r="Y57" s="131">
        <f t="shared" si="41"/>
        <v>1000</v>
      </c>
      <c r="Z57" s="131">
        <f t="shared" si="41"/>
        <v>1000</v>
      </c>
      <c r="AA57" s="131">
        <f t="shared" si="41"/>
        <v>1000</v>
      </c>
      <c r="AB57" s="131">
        <f t="shared" si="41"/>
        <v>1000</v>
      </c>
      <c r="AC57" s="131">
        <f t="shared" si="41"/>
        <v>1000</v>
      </c>
      <c r="AD57" s="131">
        <f t="shared" si="41"/>
        <v>1000</v>
      </c>
      <c r="AE57" s="131">
        <f t="shared" si="41"/>
        <v>1000</v>
      </c>
      <c r="AF57" s="131">
        <f t="shared" si="41"/>
        <v>1000</v>
      </c>
      <c r="AG57" s="133">
        <f t="shared" si="21"/>
        <v>13000</v>
      </c>
    </row>
    <row r="58" spans="1:34" ht="18" x14ac:dyDescent="0.25">
      <c r="A58" s="67" t="s">
        <v>41</v>
      </c>
      <c r="B58" s="96" t="s">
        <v>220</v>
      </c>
      <c r="C58" s="86" t="s">
        <v>132</v>
      </c>
      <c r="D58" s="29" t="s">
        <v>39</v>
      </c>
      <c r="E58" s="23">
        <v>1</v>
      </c>
      <c r="F58" s="83">
        <v>950</v>
      </c>
      <c r="G58" s="23">
        <v>13</v>
      </c>
      <c r="H58" s="84">
        <v>1</v>
      </c>
      <c r="I58" s="61">
        <f t="shared" si="33"/>
        <v>12350</v>
      </c>
      <c r="J58" s="140">
        <f t="shared" si="34"/>
        <v>45077.5</v>
      </c>
      <c r="K58" s="174">
        <f t="shared" si="35"/>
        <v>12350</v>
      </c>
      <c r="L58" s="164">
        <f t="shared" si="36"/>
        <v>1</v>
      </c>
      <c r="M58" s="161">
        <f t="shared" si="37"/>
        <v>45077.5</v>
      </c>
      <c r="N58" s="164">
        <f t="shared" si="38"/>
        <v>1</v>
      </c>
      <c r="O58" s="146"/>
      <c r="P58" s="46"/>
      <c r="Q58" s="47"/>
      <c r="R58" s="123">
        <f t="shared" si="39"/>
        <v>45077.5</v>
      </c>
      <c r="S58" s="273">
        <f>'C3'!C4</f>
        <v>0</v>
      </c>
      <c r="T58" s="131">
        <f>$I$58/13</f>
        <v>950</v>
      </c>
      <c r="U58" s="131">
        <f t="shared" ref="U58:AF58" si="42">$I$58/13</f>
        <v>950</v>
      </c>
      <c r="V58" s="131">
        <f t="shared" si="42"/>
        <v>950</v>
      </c>
      <c r="W58" s="131">
        <f t="shared" si="42"/>
        <v>950</v>
      </c>
      <c r="X58" s="131">
        <f t="shared" si="42"/>
        <v>950</v>
      </c>
      <c r="Y58" s="131">
        <f t="shared" si="42"/>
        <v>950</v>
      </c>
      <c r="Z58" s="131">
        <f t="shared" si="42"/>
        <v>950</v>
      </c>
      <c r="AA58" s="131">
        <f t="shared" si="42"/>
        <v>950</v>
      </c>
      <c r="AB58" s="131">
        <f t="shared" si="42"/>
        <v>950</v>
      </c>
      <c r="AC58" s="131">
        <f t="shared" si="42"/>
        <v>950</v>
      </c>
      <c r="AD58" s="131">
        <f t="shared" si="42"/>
        <v>950</v>
      </c>
      <c r="AE58" s="131">
        <f t="shared" si="42"/>
        <v>950</v>
      </c>
      <c r="AF58" s="131">
        <f t="shared" si="42"/>
        <v>950</v>
      </c>
      <c r="AG58" s="133">
        <f t="shared" si="21"/>
        <v>12350</v>
      </c>
    </row>
    <row r="59" spans="1:34" ht="18" x14ac:dyDescent="0.25">
      <c r="A59" s="67" t="s">
        <v>42</v>
      </c>
      <c r="B59" s="96" t="s">
        <v>221</v>
      </c>
      <c r="C59" s="86" t="s">
        <v>133</v>
      </c>
      <c r="D59" s="29" t="s">
        <v>39</v>
      </c>
      <c r="E59" s="23">
        <v>1</v>
      </c>
      <c r="F59" s="83">
        <v>950</v>
      </c>
      <c r="G59" s="23">
        <v>13</v>
      </c>
      <c r="H59" s="84">
        <v>1</v>
      </c>
      <c r="I59" s="61">
        <f t="shared" si="33"/>
        <v>12350</v>
      </c>
      <c r="J59" s="140">
        <f t="shared" si="34"/>
        <v>45077.5</v>
      </c>
      <c r="K59" s="174">
        <f t="shared" si="35"/>
        <v>12350</v>
      </c>
      <c r="L59" s="164">
        <f t="shared" si="36"/>
        <v>1</v>
      </c>
      <c r="M59" s="161">
        <f t="shared" si="37"/>
        <v>45077.5</v>
      </c>
      <c r="N59" s="164">
        <f t="shared" si="38"/>
        <v>1</v>
      </c>
      <c r="O59" s="146"/>
      <c r="P59" s="46"/>
      <c r="Q59" s="47"/>
      <c r="R59" s="123">
        <f t="shared" si="39"/>
        <v>45077.5</v>
      </c>
      <c r="S59" s="273">
        <f>'C4'!C4</f>
        <v>0</v>
      </c>
      <c r="T59" s="131">
        <f>$I$59/13</f>
        <v>950</v>
      </c>
      <c r="U59" s="131">
        <f t="shared" ref="U59:AF59" si="43">$I$59/13</f>
        <v>950</v>
      </c>
      <c r="V59" s="131">
        <f t="shared" si="43"/>
        <v>950</v>
      </c>
      <c r="W59" s="131">
        <f t="shared" si="43"/>
        <v>950</v>
      </c>
      <c r="X59" s="131">
        <f t="shared" si="43"/>
        <v>950</v>
      </c>
      <c r="Y59" s="131">
        <f t="shared" si="43"/>
        <v>950</v>
      </c>
      <c r="Z59" s="131">
        <f t="shared" si="43"/>
        <v>950</v>
      </c>
      <c r="AA59" s="131">
        <f t="shared" si="43"/>
        <v>950</v>
      </c>
      <c r="AB59" s="131">
        <f t="shared" si="43"/>
        <v>950</v>
      </c>
      <c r="AC59" s="131">
        <f t="shared" si="43"/>
        <v>950</v>
      </c>
      <c r="AD59" s="131">
        <f t="shared" si="43"/>
        <v>950</v>
      </c>
      <c r="AE59" s="131">
        <f t="shared" si="43"/>
        <v>950</v>
      </c>
      <c r="AF59" s="131">
        <f t="shared" si="43"/>
        <v>950</v>
      </c>
      <c r="AG59" s="133">
        <f t="shared" si="21"/>
        <v>12350</v>
      </c>
    </row>
    <row r="60" spans="1:34" ht="18" x14ac:dyDescent="0.25">
      <c r="A60" s="67" t="s">
        <v>43</v>
      </c>
      <c r="B60" s="96" t="s">
        <v>222</v>
      </c>
      <c r="C60" s="86" t="s">
        <v>134</v>
      </c>
      <c r="D60" s="29" t="s">
        <v>39</v>
      </c>
      <c r="E60" s="23">
        <v>1</v>
      </c>
      <c r="F60" s="83">
        <v>950</v>
      </c>
      <c r="G60" s="23">
        <v>13</v>
      </c>
      <c r="H60" s="84">
        <v>1</v>
      </c>
      <c r="I60" s="61">
        <f t="shared" si="33"/>
        <v>12350</v>
      </c>
      <c r="J60" s="140">
        <f t="shared" si="34"/>
        <v>45077.5</v>
      </c>
      <c r="K60" s="174">
        <f t="shared" si="35"/>
        <v>12350</v>
      </c>
      <c r="L60" s="164">
        <f t="shared" si="36"/>
        <v>1</v>
      </c>
      <c r="M60" s="161">
        <f t="shared" si="37"/>
        <v>45077.5</v>
      </c>
      <c r="N60" s="164">
        <f t="shared" si="38"/>
        <v>1</v>
      </c>
      <c r="O60" s="146"/>
      <c r="P60" s="46"/>
      <c r="Q60" s="47"/>
      <c r="R60" s="123">
        <f t="shared" si="39"/>
        <v>45077.5</v>
      </c>
      <c r="S60" s="273">
        <f>'C5'!C4</f>
        <v>0</v>
      </c>
      <c r="T60" s="131">
        <f>$I$60/13</f>
        <v>950</v>
      </c>
      <c r="U60" s="131">
        <f t="shared" ref="U60:AF60" si="44">$I$60/13</f>
        <v>950</v>
      </c>
      <c r="V60" s="131">
        <f t="shared" si="44"/>
        <v>950</v>
      </c>
      <c r="W60" s="131">
        <f t="shared" si="44"/>
        <v>950</v>
      </c>
      <c r="X60" s="131">
        <f t="shared" si="44"/>
        <v>950</v>
      </c>
      <c r="Y60" s="131">
        <f t="shared" si="44"/>
        <v>950</v>
      </c>
      <c r="Z60" s="131">
        <f t="shared" si="44"/>
        <v>950</v>
      </c>
      <c r="AA60" s="131">
        <f t="shared" si="44"/>
        <v>950</v>
      </c>
      <c r="AB60" s="131">
        <f t="shared" si="44"/>
        <v>950</v>
      </c>
      <c r="AC60" s="131">
        <f t="shared" si="44"/>
        <v>950</v>
      </c>
      <c r="AD60" s="131">
        <f t="shared" si="44"/>
        <v>950</v>
      </c>
      <c r="AE60" s="131">
        <f t="shared" si="44"/>
        <v>950</v>
      </c>
      <c r="AF60" s="131">
        <f t="shared" si="44"/>
        <v>950</v>
      </c>
      <c r="AG60" s="133">
        <f t="shared" si="21"/>
        <v>12350</v>
      </c>
    </row>
    <row r="61" spans="1:34" ht="18" x14ac:dyDescent="0.25">
      <c r="A61" s="67" t="s">
        <v>44</v>
      </c>
      <c r="B61" s="96" t="s">
        <v>223</v>
      </c>
      <c r="C61" s="86" t="s">
        <v>128</v>
      </c>
      <c r="D61" s="29" t="s">
        <v>39</v>
      </c>
      <c r="E61" s="23">
        <v>1</v>
      </c>
      <c r="F61" s="83">
        <v>1000</v>
      </c>
      <c r="G61" s="23">
        <v>12</v>
      </c>
      <c r="H61" s="84">
        <v>1</v>
      </c>
      <c r="I61" s="61">
        <f t="shared" si="33"/>
        <v>12000</v>
      </c>
      <c r="J61" s="140">
        <f t="shared" si="34"/>
        <v>43800</v>
      </c>
      <c r="K61" s="174">
        <f t="shared" si="35"/>
        <v>12000</v>
      </c>
      <c r="L61" s="164">
        <f t="shared" si="36"/>
        <v>1</v>
      </c>
      <c r="M61" s="161">
        <f t="shared" si="37"/>
        <v>43800</v>
      </c>
      <c r="N61" s="164">
        <f t="shared" si="38"/>
        <v>1</v>
      </c>
      <c r="O61" s="146"/>
      <c r="P61" s="46"/>
      <c r="Q61" s="47"/>
      <c r="R61" s="123">
        <f t="shared" si="39"/>
        <v>43800</v>
      </c>
      <c r="S61" s="273">
        <f>'C6'!C4</f>
        <v>0</v>
      </c>
      <c r="T61" s="127"/>
      <c r="U61" s="131">
        <f t="shared" ref="U61:AF61" si="45">$I$61/12</f>
        <v>1000</v>
      </c>
      <c r="V61" s="131">
        <f t="shared" si="45"/>
        <v>1000</v>
      </c>
      <c r="W61" s="131">
        <f t="shared" si="45"/>
        <v>1000</v>
      </c>
      <c r="X61" s="131">
        <f t="shared" si="45"/>
        <v>1000</v>
      </c>
      <c r="Y61" s="131">
        <f t="shared" si="45"/>
        <v>1000</v>
      </c>
      <c r="Z61" s="131">
        <f t="shared" si="45"/>
        <v>1000</v>
      </c>
      <c r="AA61" s="131">
        <f t="shared" si="45"/>
        <v>1000</v>
      </c>
      <c r="AB61" s="131">
        <f t="shared" si="45"/>
        <v>1000</v>
      </c>
      <c r="AC61" s="131">
        <f t="shared" si="45"/>
        <v>1000</v>
      </c>
      <c r="AD61" s="131">
        <f t="shared" si="45"/>
        <v>1000</v>
      </c>
      <c r="AE61" s="131">
        <f t="shared" si="45"/>
        <v>1000</v>
      </c>
      <c r="AF61" s="131">
        <f t="shared" si="45"/>
        <v>1000</v>
      </c>
      <c r="AG61" s="133">
        <f t="shared" si="21"/>
        <v>12000</v>
      </c>
    </row>
    <row r="62" spans="1:34" ht="18" x14ac:dyDescent="0.25">
      <c r="A62" s="67" t="s">
        <v>45</v>
      </c>
      <c r="B62" s="96" t="s">
        <v>224</v>
      </c>
      <c r="C62" s="86" t="s">
        <v>129</v>
      </c>
      <c r="D62" s="29" t="s">
        <v>39</v>
      </c>
      <c r="E62" s="23">
        <v>4</v>
      </c>
      <c r="F62" s="83">
        <v>200</v>
      </c>
      <c r="G62" s="23">
        <v>12</v>
      </c>
      <c r="H62" s="84">
        <v>1</v>
      </c>
      <c r="I62" s="61">
        <f>H62*G62*F62*E62</f>
        <v>9600</v>
      </c>
      <c r="J62" s="140">
        <f>I62*$G$2</f>
        <v>35040</v>
      </c>
      <c r="K62" s="174">
        <f>I62</f>
        <v>9600</v>
      </c>
      <c r="L62" s="164">
        <f>K62/I62</f>
        <v>1</v>
      </c>
      <c r="M62" s="161">
        <f>J62</f>
        <v>35040</v>
      </c>
      <c r="N62" s="164">
        <f t="shared" si="38"/>
        <v>1</v>
      </c>
      <c r="O62" s="146"/>
      <c r="P62" s="46"/>
      <c r="Q62" s="47"/>
      <c r="R62" s="123">
        <f t="shared" si="39"/>
        <v>35040</v>
      </c>
      <c r="S62" s="273">
        <f>'C7'!C4</f>
        <v>0</v>
      </c>
      <c r="T62" s="127"/>
      <c r="U62" s="131">
        <f t="shared" ref="U62:AF62" si="46">$I$62/12</f>
        <v>800</v>
      </c>
      <c r="V62" s="131">
        <f t="shared" si="46"/>
        <v>800</v>
      </c>
      <c r="W62" s="131">
        <f t="shared" si="46"/>
        <v>800</v>
      </c>
      <c r="X62" s="131">
        <f t="shared" si="46"/>
        <v>800</v>
      </c>
      <c r="Y62" s="131">
        <f t="shared" si="46"/>
        <v>800</v>
      </c>
      <c r="Z62" s="131">
        <f t="shared" si="46"/>
        <v>800</v>
      </c>
      <c r="AA62" s="131">
        <f t="shared" si="46"/>
        <v>800</v>
      </c>
      <c r="AB62" s="131">
        <f t="shared" si="46"/>
        <v>800</v>
      </c>
      <c r="AC62" s="131">
        <f t="shared" si="46"/>
        <v>800</v>
      </c>
      <c r="AD62" s="131">
        <f t="shared" si="46"/>
        <v>800</v>
      </c>
      <c r="AE62" s="131">
        <f t="shared" si="46"/>
        <v>800</v>
      </c>
      <c r="AF62" s="131">
        <f t="shared" si="46"/>
        <v>800</v>
      </c>
      <c r="AG62" s="133">
        <f t="shared" si="21"/>
        <v>9600</v>
      </c>
    </row>
    <row r="63" spans="1:34" ht="18" customHeight="1" x14ac:dyDescent="0.25">
      <c r="A63" s="336" t="s">
        <v>260</v>
      </c>
      <c r="B63" s="336"/>
      <c r="C63" s="336"/>
      <c r="D63" s="29"/>
      <c r="E63" s="23"/>
      <c r="F63" s="199">
        <f>SUM(F56:F62)</f>
        <v>6350</v>
      </c>
      <c r="G63" s="23"/>
      <c r="H63" s="200"/>
      <c r="I63" s="199">
        <f>SUM(I56:I62)</f>
        <v>88550</v>
      </c>
      <c r="J63" s="201"/>
      <c r="K63" s="202"/>
      <c r="L63" s="203"/>
      <c r="M63" s="201"/>
      <c r="N63" s="203"/>
      <c r="O63" s="204"/>
      <c r="P63" s="204"/>
      <c r="Q63" s="205"/>
      <c r="R63" s="206"/>
      <c r="S63" s="206"/>
      <c r="T63" s="127"/>
      <c r="U63" s="196">
        <f>SUM(U54:U62)</f>
        <v>45953.333333333336</v>
      </c>
      <c r="V63" s="196">
        <f t="shared" ref="V63:AG63" si="47">SUM(V54:V62)</f>
        <v>42713.333333333336</v>
      </c>
      <c r="W63" s="196">
        <f t="shared" si="47"/>
        <v>42713.333333333336</v>
      </c>
      <c r="X63" s="196">
        <f t="shared" si="47"/>
        <v>45953.333333333336</v>
      </c>
      <c r="Y63" s="196">
        <f t="shared" si="47"/>
        <v>42713.333333333336</v>
      </c>
      <c r="Z63" s="196">
        <f t="shared" si="47"/>
        <v>42713.333333333336</v>
      </c>
      <c r="AA63" s="196">
        <f t="shared" si="47"/>
        <v>45953.333333333336</v>
      </c>
      <c r="AB63" s="196">
        <f t="shared" si="47"/>
        <v>42713.333333333336</v>
      </c>
      <c r="AC63" s="196">
        <f t="shared" si="47"/>
        <v>42713.333333333336</v>
      </c>
      <c r="AD63" s="196">
        <f t="shared" si="47"/>
        <v>45953.333333333336</v>
      </c>
      <c r="AE63" s="196">
        <f t="shared" si="47"/>
        <v>42713.333333333336</v>
      </c>
      <c r="AF63" s="196">
        <f t="shared" si="47"/>
        <v>42713.333333333336</v>
      </c>
      <c r="AG63" s="196">
        <f t="shared" si="47"/>
        <v>530670</v>
      </c>
    </row>
    <row r="64" spans="1:34" ht="18" customHeight="1" x14ac:dyDescent="0.25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</row>
    <row r="65" spans="1:33" ht="23.25" hidden="1" x14ac:dyDescent="0.25">
      <c r="A65" s="253" t="s">
        <v>402</v>
      </c>
      <c r="B65" s="193">
        <v>1</v>
      </c>
      <c r="C65" s="234" t="str">
        <f>Ce!D4</f>
        <v>ادلب  اطمة</v>
      </c>
      <c r="D65" s="29"/>
      <c r="E65" s="23"/>
      <c r="F65" s="83"/>
      <c r="G65" s="23"/>
      <c r="H65" s="84"/>
      <c r="I65" s="61"/>
      <c r="J65" s="140"/>
      <c r="K65" s="174"/>
      <c r="L65" s="164"/>
      <c r="M65" s="161"/>
      <c r="N65" s="164"/>
      <c r="O65" s="146"/>
      <c r="P65" s="46"/>
      <c r="Q65" s="47"/>
      <c r="R65" s="123"/>
      <c r="S65" s="123"/>
      <c r="T65" s="127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3"/>
    </row>
    <row r="66" spans="1:33" ht="18" hidden="1" x14ac:dyDescent="0.25">
      <c r="A66" s="67" t="s">
        <v>276</v>
      </c>
      <c r="B66" s="96" t="s">
        <v>225</v>
      </c>
      <c r="C66" s="86" t="s">
        <v>120</v>
      </c>
      <c r="D66" s="29" t="s">
        <v>39</v>
      </c>
      <c r="E66" s="23">
        <v>2</v>
      </c>
      <c r="F66" s="83">
        <v>150</v>
      </c>
      <c r="G66" s="23">
        <v>12</v>
      </c>
      <c r="H66" s="84">
        <v>1</v>
      </c>
      <c r="I66" s="61">
        <f t="shared" si="33"/>
        <v>3600</v>
      </c>
      <c r="J66" s="140">
        <f t="shared" si="34"/>
        <v>13140</v>
      </c>
      <c r="K66" s="174">
        <f t="shared" si="35"/>
        <v>3600</v>
      </c>
      <c r="L66" s="164">
        <f t="shared" si="36"/>
        <v>1</v>
      </c>
      <c r="M66" s="161">
        <f t="shared" si="37"/>
        <v>13140</v>
      </c>
      <c r="N66" s="164">
        <f t="shared" ref="N66:N74" si="48">M66/J66</f>
        <v>1</v>
      </c>
      <c r="O66" s="146"/>
      <c r="P66" s="46"/>
      <c r="Q66" s="47"/>
      <c r="R66" s="123">
        <f t="shared" ref="R66:R74" si="49">M66-Q66</f>
        <v>13140</v>
      </c>
      <c r="S66" s="123"/>
      <c r="T66" s="127"/>
      <c r="U66" s="131">
        <f>$I66/12</f>
        <v>300</v>
      </c>
      <c r="V66" s="131">
        <f t="shared" ref="V66:AF66" si="50">$I66/12</f>
        <v>300</v>
      </c>
      <c r="W66" s="131">
        <f t="shared" si="50"/>
        <v>300</v>
      </c>
      <c r="X66" s="131">
        <f t="shared" si="50"/>
        <v>300</v>
      </c>
      <c r="Y66" s="131">
        <f t="shared" si="50"/>
        <v>300</v>
      </c>
      <c r="Z66" s="131">
        <f t="shared" si="50"/>
        <v>300</v>
      </c>
      <c r="AA66" s="131">
        <f t="shared" si="50"/>
        <v>300</v>
      </c>
      <c r="AB66" s="131">
        <f t="shared" si="50"/>
        <v>300</v>
      </c>
      <c r="AC66" s="131">
        <f t="shared" si="50"/>
        <v>300</v>
      </c>
      <c r="AD66" s="131">
        <f t="shared" si="50"/>
        <v>300</v>
      </c>
      <c r="AE66" s="131">
        <f t="shared" si="50"/>
        <v>300</v>
      </c>
      <c r="AF66" s="131">
        <f t="shared" si="50"/>
        <v>300</v>
      </c>
      <c r="AG66" s="133">
        <f t="shared" ref="AG66:AG74" si="51">SUM(T66:AF66)</f>
        <v>3600</v>
      </c>
    </row>
    <row r="67" spans="1:33" ht="18" hidden="1" x14ac:dyDescent="0.25">
      <c r="A67" s="67" t="s">
        <v>284</v>
      </c>
      <c r="B67" s="96" t="s">
        <v>226</v>
      </c>
      <c r="C67" s="86" t="s">
        <v>121</v>
      </c>
      <c r="D67" s="29" t="s">
        <v>39</v>
      </c>
      <c r="E67" s="23">
        <v>2</v>
      </c>
      <c r="F67" s="83">
        <v>150</v>
      </c>
      <c r="G67" s="23">
        <v>12</v>
      </c>
      <c r="H67" s="84">
        <v>1</v>
      </c>
      <c r="I67" s="61">
        <f t="shared" si="33"/>
        <v>3600</v>
      </c>
      <c r="J67" s="140">
        <f t="shared" si="34"/>
        <v>13140</v>
      </c>
      <c r="K67" s="174">
        <f t="shared" si="35"/>
        <v>3600</v>
      </c>
      <c r="L67" s="164">
        <f t="shared" si="36"/>
        <v>1</v>
      </c>
      <c r="M67" s="161">
        <f t="shared" si="37"/>
        <v>13140</v>
      </c>
      <c r="N67" s="164">
        <f t="shared" si="48"/>
        <v>1</v>
      </c>
      <c r="O67" s="146"/>
      <c r="P67" s="46"/>
      <c r="Q67" s="47"/>
      <c r="R67" s="123">
        <f t="shared" si="49"/>
        <v>13140</v>
      </c>
      <c r="S67" s="123"/>
      <c r="T67" s="127"/>
      <c r="U67" s="131">
        <f t="shared" ref="U67:AF74" si="52">$I67/12</f>
        <v>300</v>
      </c>
      <c r="V67" s="131">
        <f t="shared" si="52"/>
        <v>300</v>
      </c>
      <c r="W67" s="131">
        <f t="shared" si="52"/>
        <v>300</v>
      </c>
      <c r="X67" s="131">
        <f t="shared" si="52"/>
        <v>300</v>
      </c>
      <c r="Y67" s="131">
        <f t="shared" si="52"/>
        <v>300</v>
      </c>
      <c r="Z67" s="131">
        <f t="shared" si="52"/>
        <v>300</v>
      </c>
      <c r="AA67" s="131">
        <f t="shared" si="52"/>
        <v>300</v>
      </c>
      <c r="AB67" s="131">
        <f t="shared" si="52"/>
        <v>300</v>
      </c>
      <c r="AC67" s="131">
        <f t="shared" si="52"/>
        <v>300</v>
      </c>
      <c r="AD67" s="131">
        <f t="shared" si="52"/>
        <v>300</v>
      </c>
      <c r="AE67" s="131">
        <f t="shared" si="52"/>
        <v>300</v>
      </c>
      <c r="AF67" s="131">
        <f t="shared" si="52"/>
        <v>300</v>
      </c>
      <c r="AG67" s="133">
        <f t="shared" si="51"/>
        <v>3600</v>
      </c>
    </row>
    <row r="68" spans="1:33" ht="18" hidden="1" x14ac:dyDescent="0.25">
      <c r="A68" s="67" t="s">
        <v>285</v>
      </c>
      <c r="B68" s="96" t="s">
        <v>227</v>
      </c>
      <c r="C68" s="86" t="s">
        <v>122</v>
      </c>
      <c r="D68" s="29" t="s">
        <v>39</v>
      </c>
      <c r="E68" s="23">
        <v>2</v>
      </c>
      <c r="F68" s="83">
        <v>175</v>
      </c>
      <c r="G68" s="23">
        <v>12</v>
      </c>
      <c r="H68" s="84">
        <v>1</v>
      </c>
      <c r="I68" s="61">
        <f t="shared" si="33"/>
        <v>4200</v>
      </c>
      <c r="J68" s="140">
        <f t="shared" si="34"/>
        <v>15330</v>
      </c>
      <c r="K68" s="174">
        <f t="shared" si="35"/>
        <v>4200</v>
      </c>
      <c r="L68" s="164">
        <f t="shared" si="36"/>
        <v>1</v>
      </c>
      <c r="M68" s="161">
        <f t="shared" si="37"/>
        <v>15330</v>
      </c>
      <c r="N68" s="164">
        <f t="shared" si="48"/>
        <v>1</v>
      </c>
      <c r="O68" s="146"/>
      <c r="P68" s="46"/>
      <c r="Q68" s="47"/>
      <c r="R68" s="123">
        <f t="shared" si="49"/>
        <v>15330</v>
      </c>
      <c r="S68" s="123"/>
      <c r="T68" s="127"/>
      <c r="U68" s="131">
        <f t="shared" si="52"/>
        <v>350</v>
      </c>
      <c r="V68" s="131">
        <f t="shared" si="52"/>
        <v>350</v>
      </c>
      <c r="W68" s="131">
        <f t="shared" si="52"/>
        <v>350</v>
      </c>
      <c r="X68" s="131">
        <f t="shared" si="52"/>
        <v>350</v>
      </c>
      <c r="Y68" s="131">
        <f t="shared" si="52"/>
        <v>350</v>
      </c>
      <c r="Z68" s="131">
        <f t="shared" si="52"/>
        <v>350</v>
      </c>
      <c r="AA68" s="131">
        <f t="shared" si="52"/>
        <v>350</v>
      </c>
      <c r="AB68" s="131">
        <f t="shared" si="52"/>
        <v>350</v>
      </c>
      <c r="AC68" s="131">
        <f t="shared" si="52"/>
        <v>350</v>
      </c>
      <c r="AD68" s="131">
        <f t="shared" si="52"/>
        <v>350</v>
      </c>
      <c r="AE68" s="131">
        <f t="shared" si="52"/>
        <v>350</v>
      </c>
      <c r="AF68" s="131">
        <f t="shared" si="52"/>
        <v>350</v>
      </c>
      <c r="AG68" s="133">
        <f t="shared" si="51"/>
        <v>4200</v>
      </c>
    </row>
    <row r="69" spans="1:33" ht="18" hidden="1" x14ac:dyDescent="0.25">
      <c r="A69" s="67" t="s">
        <v>286</v>
      </c>
      <c r="B69" s="96" t="s">
        <v>228</v>
      </c>
      <c r="C69" s="86" t="s">
        <v>123</v>
      </c>
      <c r="D69" s="29" t="s">
        <v>39</v>
      </c>
      <c r="E69" s="23">
        <v>2</v>
      </c>
      <c r="F69" s="83">
        <v>175</v>
      </c>
      <c r="G69" s="23">
        <v>12</v>
      </c>
      <c r="H69" s="84">
        <v>1</v>
      </c>
      <c r="I69" s="61">
        <f t="shared" si="33"/>
        <v>4200</v>
      </c>
      <c r="J69" s="140">
        <f t="shared" si="34"/>
        <v>15330</v>
      </c>
      <c r="K69" s="174">
        <f t="shared" si="35"/>
        <v>4200</v>
      </c>
      <c r="L69" s="164">
        <f t="shared" si="36"/>
        <v>1</v>
      </c>
      <c r="M69" s="161">
        <f t="shared" si="37"/>
        <v>15330</v>
      </c>
      <c r="N69" s="164">
        <f t="shared" si="48"/>
        <v>1</v>
      </c>
      <c r="O69" s="146"/>
      <c r="P69" s="46"/>
      <c r="Q69" s="47"/>
      <c r="R69" s="123">
        <f t="shared" si="49"/>
        <v>15330</v>
      </c>
      <c r="S69" s="123"/>
      <c r="T69" s="127"/>
      <c r="U69" s="131">
        <f>$I69/12</f>
        <v>350</v>
      </c>
      <c r="V69" s="131">
        <f t="shared" si="52"/>
        <v>350</v>
      </c>
      <c r="W69" s="131">
        <f t="shared" si="52"/>
        <v>350</v>
      </c>
      <c r="X69" s="131">
        <f t="shared" si="52"/>
        <v>350</v>
      </c>
      <c r="Y69" s="131">
        <f t="shared" si="52"/>
        <v>350</v>
      </c>
      <c r="Z69" s="131">
        <f t="shared" si="52"/>
        <v>350</v>
      </c>
      <c r="AA69" s="131">
        <f t="shared" si="52"/>
        <v>350</v>
      </c>
      <c r="AB69" s="131">
        <f t="shared" si="52"/>
        <v>350</v>
      </c>
      <c r="AC69" s="131">
        <f t="shared" si="52"/>
        <v>350</v>
      </c>
      <c r="AD69" s="131">
        <f t="shared" si="52"/>
        <v>350</v>
      </c>
      <c r="AE69" s="131">
        <f t="shared" si="52"/>
        <v>350</v>
      </c>
      <c r="AF69" s="131">
        <f t="shared" si="52"/>
        <v>350</v>
      </c>
      <c r="AG69" s="133">
        <f t="shared" si="51"/>
        <v>4200</v>
      </c>
    </row>
    <row r="70" spans="1:33" ht="18" hidden="1" x14ac:dyDescent="0.25">
      <c r="A70" s="67" t="s">
        <v>287</v>
      </c>
      <c r="B70" s="96" t="s">
        <v>229</v>
      </c>
      <c r="C70" s="86" t="s">
        <v>124</v>
      </c>
      <c r="D70" s="29" t="s">
        <v>39</v>
      </c>
      <c r="E70" s="23">
        <v>1</v>
      </c>
      <c r="F70" s="83">
        <v>225</v>
      </c>
      <c r="G70" s="23">
        <v>12</v>
      </c>
      <c r="H70" s="84">
        <v>1</v>
      </c>
      <c r="I70" s="61">
        <f t="shared" si="33"/>
        <v>2700</v>
      </c>
      <c r="J70" s="140">
        <f t="shared" si="34"/>
        <v>9855</v>
      </c>
      <c r="K70" s="174">
        <f t="shared" si="35"/>
        <v>2700</v>
      </c>
      <c r="L70" s="164">
        <f t="shared" si="36"/>
        <v>1</v>
      </c>
      <c r="M70" s="161">
        <f t="shared" si="37"/>
        <v>9855</v>
      </c>
      <c r="N70" s="164">
        <f t="shared" si="48"/>
        <v>1</v>
      </c>
      <c r="O70" s="146"/>
      <c r="P70" s="46"/>
      <c r="Q70" s="47"/>
      <c r="R70" s="123">
        <f t="shared" si="49"/>
        <v>9855</v>
      </c>
      <c r="S70" s="123"/>
      <c r="T70" s="127"/>
      <c r="U70" s="131">
        <f t="shared" si="52"/>
        <v>225</v>
      </c>
      <c r="V70" s="131">
        <f t="shared" si="52"/>
        <v>225</v>
      </c>
      <c r="W70" s="131">
        <f t="shared" si="52"/>
        <v>225</v>
      </c>
      <c r="X70" s="131">
        <f t="shared" si="52"/>
        <v>225</v>
      </c>
      <c r="Y70" s="131">
        <f t="shared" si="52"/>
        <v>225</v>
      </c>
      <c r="Z70" s="131">
        <f t="shared" si="52"/>
        <v>225</v>
      </c>
      <c r="AA70" s="131">
        <f t="shared" si="52"/>
        <v>225</v>
      </c>
      <c r="AB70" s="131">
        <f t="shared" si="52"/>
        <v>225</v>
      </c>
      <c r="AC70" s="131">
        <f t="shared" si="52"/>
        <v>225</v>
      </c>
      <c r="AD70" s="131">
        <f t="shared" si="52"/>
        <v>225</v>
      </c>
      <c r="AE70" s="131">
        <f t="shared" si="52"/>
        <v>225</v>
      </c>
      <c r="AF70" s="131">
        <f t="shared" si="52"/>
        <v>225</v>
      </c>
      <c r="AG70" s="133">
        <f t="shared" si="51"/>
        <v>2700</v>
      </c>
    </row>
    <row r="71" spans="1:33" ht="18" hidden="1" x14ac:dyDescent="0.25">
      <c r="A71" s="67" t="s">
        <v>288</v>
      </c>
      <c r="B71" s="96" t="s">
        <v>230</v>
      </c>
      <c r="C71" s="86" t="s">
        <v>125</v>
      </c>
      <c r="D71" s="29" t="s">
        <v>39</v>
      </c>
      <c r="E71" s="23">
        <v>1</v>
      </c>
      <c r="F71" s="83">
        <v>180</v>
      </c>
      <c r="G71" s="23">
        <v>12</v>
      </c>
      <c r="H71" s="84">
        <v>1</v>
      </c>
      <c r="I71" s="61">
        <f t="shared" si="33"/>
        <v>2160</v>
      </c>
      <c r="J71" s="140">
        <f t="shared" si="34"/>
        <v>7884</v>
      </c>
      <c r="K71" s="174">
        <f t="shared" si="35"/>
        <v>2160</v>
      </c>
      <c r="L71" s="164">
        <f t="shared" si="36"/>
        <v>1</v>
      </c>
      <c r="M71" s="161">
        <f t="shared" si="37"/>
        <v>7884</v>
      </c>
      <c r="N71" s="164">
        <f t="shared" si="48"/>
        <v>1</v>
      </c>
      <c r="O71" s="146"/>
      <c r="P71" s="46"/>
      <c r="Q71" s="47"/>
      <c r="R71" s="123">
        <f t="shared" si="49"/>
        <v>7884</v>
      </c>
      <c r="S71" s="123"/>
      <c r="T71" s="127"/>
      <c r="U71" s="131">
        <f t="shared" si="52"/>
        <v>180</v>
      </c>
      <c r="V71" s="131">
        <f t="shared" si="52"/>
        <v>180</v>
      </c>
      <c r="W71" s="131">
        <f t="shared" si="52"/>
        <v>180</v>
      </c>
      <c r="X71" s="131">
        <f t="shared" si="52"/>
        <v>180</v>
      </c>
      <c r="Y71" s="131">
        <f t="shared" si="52"/>
        <v>180</v>
      </c>
      <c r="Z71" s="131">
        <f t="shared" si="52"/>
        <v>180</v>
      </c>
      <c r="AA71" s="131">
        <f t="shared" si="52"/>
        <v>180</v>
      </c>
      <c r="AB71" s="131">
        <f t="shared" si="52"/>
        <v>180</v>
      </c>
      <c r="AC71" s="131">
        <f t="shared" si="52"/>
        <v>180</v>
      </c>
      <c r="AD71" s="131">
        <f t="shared" si="52"/>
        <v>180</v>
      </c>
      <c r="AE71" s="131">
        <f t="shared" si="52"/>
        <v>180</v>
      </c>
      <c r="AF71" s="131">
        <f t="shared" si="52"/>
        <v>180</v>
      </c>
      <c r="AG71" s="133">
        <f t="shared" si="51"/>
        <v>2160</v>
      </c>
    </row>
    <row r="72" spans="1:33" ht="18" hidden="1" x14ac:dyDescent="0.25">
      <c r="A72" s="67" t="s">
        <v>289</v>
      </c>
      <c r="B72" s="96" t="s">
        <v>231</v>
      </c>
      <c r="C72" s="86" t="s">
        <v>150</v>
      </c>
      <c r="D72" s="29" t="s">
        <v>39</v>
      </c>
      <c r="E72" s="23">
        <v>1</v>
      </c>
      <c r="F72" s="83">
        <v>150</v>
      </c>
      <c r="G72" s="23">
        <v>12</v>
      </c>
      <c r="H72" s="84">
        <v>1</v>
      </c>
      <c r="I72" s="61">
        <f t="shared" si="33"/>
        <v>1800</v>
      </c>
      <c r="J72" s="140">
        <f t="shared" si="34"/>
        <v>6570</v>
      </c>
      <c r="K72" s="174">
        <f t="shared" si="35"/>
        <v>1800</v>
      </c>
      <c r="L72" s="164">
        <f t="shared" si="36"/>
        <v>1</v>
      </c>
      <c r="M72" s="161">
        <f t="shared" si="37"/>
        <v>6570</v>
      </c>
      <c r="N72" s="164">
        <f t="shared" si="48"/>
        <v>1</v>
      </c>
      <c r="O72" s="146"/>
      <c r="P72" s="46"/>
      <c r="Q72" s="47"/>
      <c r="R72" s="123">
        <f t="shared" si="49"/>
        <v>6570</v>
      </c>
      <c r="S72" s="123"/>
      <c r="T72" s="127"/>
      <c r="U72" s="131">
        <f t="shared" si="52"/>
        <v>150</v>
      </c>
      <c r="V72" s="131">
        <f t="shared" si="52"/>
        <v>150</v>
      </c>
      <c r="W72" s="131">
        <f t="shared" si="52"/>
        <v>150</v>
      </c>
      <c r="X72" s="131">
        <f t="shared" si="52"/>
        <v>150</v>
      </c>
      <c r="Y72" s="131">
        <f t="shared" si="52"/>
        <v>150</v>
      </c>
      <c r="Z72" s="131">
        <f t="shared" si="52"/>
        <v>150</v>
      </c>
      <c r="AA72" s="131">
        <f t="shared" si="52"/>
        <v>150</v>
      </c>
      <c r="AB72" s="131">
        <f t="shared" si="52"/>
        <v>150</v>
      </c>
      <c r="AC72" s="131">
        <f t="shared" si="52"/>
        <v>150</v>
      </c>
      <c r="AD72" s="131">
        <f t="shared" si="52"/>
        <v>150</v>
      </c>
      <c r="AE72" s="131">
        <f t="shared" si="52"/>
        <v>150</v>
      </c>
      <c r="AF72" s="131">
        <f t="shared" si="52"/>
        <v>150</v>
      </c>
      <c r="AG72" s="133">
        <f t="shared" si="51"/>
        <v>1800</v>
      </c>
    </row>
    <row r="73" spans="1:33" ht="18" hidden="1" x14ac:dyDescent="0.25">
      <c r="A73" s="67" t="s">
        <v>290</v>
      </c>
      <c r="B73" s="96" t="s">
        <v>232</v>
      </c>
      <c r="C73" s="86" t="s">
        <v>126</v>
      </c>
      <c r="D73" s="29" t="s">
        <v>39</v>
      </c>
      <c r="E73" s="23">
        <v>1</v>
      </c>
      <c r="F73" s="83">
        <v>180</v>
      </c>
      <c r="G73" s="23">
        <v>12</v>
      </c>
      <c r="H73" s="84">
        <v>1</v>
      </c>
      <c r="I73" s="61">
        <f t="shared" si="33"/>
        <v>2160</v>
      </c>
      <c r="J73" s="140">
        <f t="shared" si="34"/>
        <v>7884</v>
      </c>
      <c r="K73" s="174">
        <f t="shared" si="35"/>
        <v>2160</v>
      </c>
      <c r="L73" s="164">
        <f t="shared" si="36"/>
        <v>1</v>
      </c>
      <c r="M73" s="161">
        <f t="shared" si="37"/>
        <v>7884</v>
      </c>
      <c r="N73" s="164">
        <f t="shared" si="48"/>
        <v>1</v>
      </c>
      <c r="O73" s="146"/>
      <c r="P73" s="46"/>
      <c r="Q73" s="47"/>
      <c r="R73" s="123">
        <f t="shared" si="49"/>
        <v>7884</v>
      </c>
      <c r="S73" s="123"/>
      <c r="T73" s="127"/>
      <c r="U73" s="131">
        <f t="shared" si="52"/>
        <v>180</v>
      </c>
      <c r="V73" s="131">
        <f t="shared" si="52"/>
        <v>180</v>
      </c>
      <c r="W73" s="131">
        <f t="shared" si="52"/>
        <v>180</v>
      </c>
      <c r="X73" s="131">
        <f t="shared" si="52"/>
        <v>180</v>
      </c>
      <c r="Y73" s="131">
        <f t="shared" si="52"/>
        <v>180</v>
      </c>
      <c r="Z73" s="131">
        <f t="shared" si="52"/>
        <v>180</v>
      </c>
      <c r="AA73" s="131">
        <f t="shared" si="52"/>
        <v>180</v>
      </c>
      <c r="AB73" s="131">
        <f t="shared" si="52"/>
        <v>180</v>
      </c>
      <c r="AC73" s="131">
        <f t="shared" si="52"/>
        <v>180</v>
      </c>
      <c r="AD73" s="131">
        <f t="shared" si="52"/>
        <v>180</v>
      </c>
      <c r="AE73" s="131">
        <f t="shared" si="52"/>
        <v>180</v>
      </c>
      <c r="AF73" s="131">
        <f t="shared" si="52"/>
        <v>180</v>
      </c>
      <c r="AG73" s="133">
        <f t="shared" si="51"/>
        <v>2160</v>
      </c>
    </row>
    <row r="74" spans="1:33" ht="18" hidden="1" x14ac:dyDescent="0.25">
      <c r="A74" s="67" t="s">
        <v>291</v>
      </c>
      <c r="B74" s="96" t="s">
        <v>233</v>
      </c>
      <c r="C74" s="86" t="s">
        <v>127</v>
      </c>
      <c r="D74" s="29" t="s">
        <v>39</v>
      </c>
      <c r="E74" s="23">
        <v>2</v>
      </c>
      <c r="F74" s="83">
        <v>150</v>
      </c>
      <c r="G74" s="23">
        <v>12</v>
      </c>
      <c r="H74" s="84">
        <v>1</v>
      </c>
      <c r="I74" s="61">
        <f t="shared" si="33"/>
        <v>3600</v>
      </c>
      <c r="J74" s="140">
        <f t="shared" si="34"/>
        <v>13140</v>
      </c>
      <c r="K74" s="174">
        <f t="shared" si="35"/>
        <v>3600</v>
      </c>
      <c r="L74" s="164">
        <f t="shared" si="36"/>
        <v>1</v>
      </c>
      <c r="M74" s="161">
        <f t="shared" si="37"/>
        <v>13140</v>
      </c>
      <c r="N74" s="164">
        <f t="shared" si="48"/>
        <v>1</v>
      </c>
      <c r="O74" s="146"/>
      <c r="P74" s="46"/>
      <c r="Q74" s="47"/>
      <c r="R74" s="123">
        <f t="shared" si="49"/>
        <v>13140</v>
      </c>
      <c r="S74" s="123"/>
      <c r="T74" s="127"/>
      <c r="U74" s="131">
        <f t="shared" si="52"/>
        <v>300</v>
      </c>
      <c r="V74" s="131">
        <f t="shared" si="52"/>
        <v>300</v>
      </c>
      <c r="W74" s="131">
        <f t="shared" si="52"/>
        <v>300</v>
      </c>
      <c r="X74" s="131">
        <f t="shared" si="52"/>
        <v>300</v>
      </c>
      <c r="Y74" s="131">
        <f t="shared" si="52"/>
        <v>300</v>
      </c>
      <c r="Z74" s="131">
        <f t="shared" si="52"/>
        <v>300</v>
      </c>
      <c r="AA74" s="131">
        <f t="shared" si="52"/>
        <v>300</v>
      </c>
      <c r="AB74" s="131">
        <f t="shared" si="52"/>
        <v>300</v>
      </c>
      <c r="AC74" s="131">
        <f t="shared" si="52"/>
        <v>300</v>
      </c>
      <c r="AD74" s="131">
        <f t="shared" si="52"/>
        <v>300</v>
      </c>
      <c r="AE74" s="131">
        <f t="shared" si="52"/>
        <v>300</v>
      </c>
      <c r="AF74" s="131">
        <f t="shared" si="52"/>
        <v>300</v>
      </c>
      <c r="AG74" s="133">
        <f t="shared" si="51"/>
        <v>3600</v>
      </c>
    </row>
    <row r="75" spans="1:33" ht="18" hidden="1" customHeight="1" x14ac:dyDescent="0.25">
      <c r="A75" s="336" t="s">
        <v>260</v>
      </c>
      <c r="B75" s="336"/>
      <c r="C75" s="336"/>
      <c r="D75" s="29"/>
      <c r="E75" s="23"/>
      <c r="F75" s="199">
        <f>SUM(F66:F74)</f>
        <v>1535</v>
      </c>
      <c r="G75" s="23"/>
      <c r="H75" s="200"/>
      <c r="I75" s="199">
        <f>SUM(I66:I74)</f>
        <v>28020</v>
      </c>
      <c r="J75" s="201"/>
      <c r="K75" s="202"/>
      <c r="L75" s="203"/>
      <c r="M75" s="201"/>
      <c r="N75" s="203"/>
      <c r="O75" s="204"/>
      <c r="P75" s="204"/>
      <c r="Q75" s="205"/>
      <c r="R75" s="206"/>
      <c r="S75" s="206"/>
      <c r="T75" s="127"/>
      <c r="U75" s="196">
        <f>SUM(U66:U74)</f>
        <v>2335</v>
      </c>
      <c r="V75" s="196">
        <f t="shared" ref="V75:AG75" si="53">SUM(V66:V74)</f>
        <v>2335</v>
      </c>
      <c r="W75" s="196">
        <f t="shared" si="53"/>
        <v>2335</v>
      </c>
      <c r="X75" s="196">
        <f t="shared" si="53"/>
        <v>2335</v>
      </c>
      <c r="Y75" s="196">
        <f t="shared" si="53"/>
        <v>2335</v>
      </c>
      <c r="Z75" s="196">
        <f t="shared" si="53"/>
        <v>2335</v>
      </c>
      <c r="AA75" s="196">
        <f t="shared" si="53"/>
        <v>2335</v>
      </c>
      <c r="AB75" s="196">
        <f t="shared" si="53"/>
        <v>2335</v>
      </c>
      <c r="AC75" s="196">
        <f t="shared" si="53"/>
        <v>2335</v>
      </c>
      <c r="AD75" s="196">
        <f t="shared" si="53"/>
        <v>2335</v>
      </c>
      <c r="AE75" s="196">
        <f t="shared" si="53"/>
        <v>2335</v>
      </c>
      <c r="AF75" s="196">
        <f t="shared" si="53"/>
        <v>2335</v>
      </c>
      <c r="AG75" s="196">
        <f t="shared" si="53"/>
        <v>28020</v>
      </c>
    </row>
    <row r="76" spans="1:33" ht="18" hidden="1" customHeight="1" x14ac:dyDescent="0.25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</row>
    <row r="77" spans="1:33" ht="23.25" hidden="1" x14ac:dyDescent="0.25">
      <c r="A77" s="253" t="s">
        <v>403</v>
      </c>
      <c r="B77" s="193">
        <v>2</v>
      </c>
      <c r="C77" s="195" t="str">
        <f>Ce!D5</f>
        <v>ادلب  تجمع مخيمات سرمدا</v>
      </c>
      <c r="D77" s="29"/>
      <c r="E77" s="23"/>
      <c r="F77" s="83"/>
      <c r="G77" s="23"/>
      <c r="H77" s="84"/>
      <c r="I77" s="61"/>
      <c r="J77" s="140"/>
      <c r="K77" s="174"/>
      <c r="L77" s="164"/>
      <c r="M77" s="161"/>
      <c r="N77" s="164"/>
      <c r="O77" s="146"/>
      <c r="P77" s="46"/>
      <c r="Q77" s="47"/>
      <c r="R77" s="123"/>
      <c r="S77" s="123"/>
      <c r="T77" s="127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3"/>
    </row>
    <row r="78" spans="1:33" ht="18" hidden="1" x14ac:dyDescent="0.25">
      <c r="A78" s="67" t="s">
        <v>292</v>
      </c>
      <c r="B78" s="96" t="s">
        <v>225</v>
      </c>
      <c r="C78" s="86" t="s">
        <v>120</v>
      </c>
      <c r="D78" s="29" t="s">
        <v>39</v>
      </c>
      <c r="E78" s="23">
        <v>2</v>
      </c>
      <c r="F78" s="83">
        <v>150</v>
      </c>
      <c r="G78" s="23">
        <v>12</v>
      </c>
      <c r="H78" s="84">
        <v>1</v>
      </c>
      <c r="I78" s="61">
        <f t="shared" ref="I78:I86" si="54">H78*G78*F78*E78</f>
        <v>3600</v>
      </c>
      <c r="J78" s="140">
        <f t="shared" ref="J78:J86" si="55">I78*$G$2</f>
        <v>13140</v>
      </c>
      <c r="K78" s="174">
        <f t="shared" ref="K78:K86" si="56">I78</f>
        <v>3600</v>
      </c>
      <c r="L78" s="164">
        <f t="shared" ref="L78:L86" si="57">K78/I78</f>
        <v>1</v>
      </c>
      <c r="M78" s="161">
        <f t="shared" ref="M78:M86" si="58">J78</f>
        <v>13140</v>
      </c>
      <c r="N78" s="164">
        <f t="shared" ref="N78:N86" si="59">M78/J78</f>
        <v>1</v>
      </c>
      <c r="O78" s="146"/>
      <c r="P78" s="46"/>
      <c r="Q78" s="47"/>
      <c r="R78" s="123">
        <f t="shared" ref="R78:R86" si="60">M78-Q78</f>
        <v>13140</v>
      </c>
      <c r="S78" s="123"/>
      <c r="T78" s="127"/>
      <c r="U78" s="131">
        <f t="shared" ref="U78:U86" si="61">$I78/12</f>
        <v>300</v>
      </c>
      <c r="V78" s="131">
        <f t="shared" ref="V78:AF78" si="62">$I78/12</f>
        <v>300</v>
      </c>
      <c r="W78" s="131">
        <f t="shared" si="62"/>
        <v>300</v>
      </c>
      <c r="X78" s="131">
        <f t="shared" si="62"/>
        <v>300</v>
      </c>
      <c r="Y78" s="131">
        <f t="shared" si="62"/>
        <v>300</v>
      </c>
      <c r="Z78" s="131">
        <f t="shared" si="62"/>
        <v>300</v>
      </c>
      <c r="AA78" s="131">
        <f t="shared" si="62"/>
        <v>300</v>
      </c>
      <c r="AB78" s="131">
        <f t="shared" si="62"/>
        <v>300</v>
      </c>
      <c r="AC78" s="131">
        <f t="shared" si="62"/>
        <v>300</v>
      </c>
      <c r="AD78" s="131">
        <f t="shared" si="62"/>
        <v>300</v>
      </c>
      <c r="AE78" s="131">
        <f t="shared" si="62"/>
        <v>300</v>
      </c>
      <c r="AF78" s="131">
        <f t="shared" si="62"/>
        <v>300</v>
      </c>
      <c r="AG78" s="133">
        <f t="shared" ref="AG78:AG86" si="63">SUM(T78:AF78)</f>
        <v>3600</v>
      </c>
    </row>
    <row r="79" spans="1:33" ht="18" hidden="1" x14ac:dyDescent="0.25">
      <c r="A79" s="67" t="s">
        <v>277</v>
      </c>
      <c r="B79" s="96" t="s">
        <v>226</v>
      </c>
      <c r="C79" s="86" t="s">
        <v>121</v>
      </c>
      <c r="D79" s="29" t="s">
        <v>39</v>
      </c>
      <c r="E79" s="23">
        <v>2</v>
      </c>
      <c r="F79" s="83">
        <v>150</v>
      </c>
      <c r="G79" s="23">
        <v>12</v>
      </c>
      <c r="H79" s="84">
        <v>1</v>
      </c>
      <c r="I79" s="61">
        <f t="shared" si="54"/>
        <v>3600</v>
      </c>
      <c r="J79" s="140">
        <f t="shared" si="55"/>
        <v>13140</v>
      </c>
      <c r="K79" s="174">
        <f t="shared" si="56"/>
        <v>3600</v>
      </c>
      <c r="L79" s="164">
        <f t="shared" si="57"/>
        <v>1</v>
      </c>
      <c r="M79" s="161">
        <f t="shared" si="58"/>
        <v>13140</v>
      </c>
      <c r="N79" s="164">
        <f t="shared" si="59"/>
        <v>1</v>
      </c>
      <c r="O79" s="146"/>
      <c r="P79" s="46"/>
      <c r="Q79" s="47"/>
      <c r="R79" s="123">
        <f t="shared" si="60"/>
        <v>13140</v>
      </c>
      <c r="S79" s="123"/>
      <c r="T79" s="127"/>
      <c r="U79" s="131">
        <f t="shared" si="61"/>
        <v>300</v>
      </c>
      <c r="V79" s="131">
        <f t="shared" ref="V79:AF86" si="64">$I79/12</f>
        <v>300</v>
      </c>
      <c r="W79" s="131">
        <f t="shared" si="64"/>
        <v>300</v>
      </c>
      <c r="X79" s="131">
        <f t="shared" si="64"/>
        <v>300</v>
      </c>
      <c r="Y79" s="131">
        <f t="shared" si="64"/>
        <v>300</v>
      </c>
      <c r="Z79" s="131">
        <f t="shared" si="64"/>
        <v>300</v>
      </c>
      <c r="AA79" s="131">
        <f t="shared" si="64"/>
        <v>300</v>
      </c>
      <c r="AB79" s="131">
        <f t="shared" si="64"/>
        <v>300</v>
      </c>
      <c r="AC79" s="131">
        <f t="shared" si="64"/>
        <v>300</v>
      </c>
      <c r="AD79" s="131">
        <f t="shared" si="64"/>
        <v>300</v>
      </c>
      <c r="AE79" s="131">
        <f t="shared" si="64"/>
        <v>300</v>
      </c>
      <c r="AF79" s="131">
        <f t="shared" si="64"/>
        <v>300</v>
      </c>
      <c r="AG79" s="133">
        <f t="shared" si="63"/>
        <v>3600</v>
      </c>
    </row>
    <row r="80" spans="1:33" ht="18" hidden="1" x14ac:dyDescent="0.25">
      <c r="A80" s="67" t="s">
        <v>293</v>
      </c>
      <c r="B80" s="96" t="s">
        <v>227</v>
      </c>
      <c r="C80" s="86" t="s">
        <v>122</v>
      </c>
      <c r="D80" s="29" t="s">
        <v>39</v>
      </c>
      <c r="E80" s="23">
        <v>2</v>
      </c>
      <c r="F80" s="83">
        <v>175</v>
      </c>
      <c r="G80" s="23">
        <v>12</v>
      </c>
      <c r="H80" s="84">
        <v>1</v>
      </c>
      <c r="I80" s="61">
        <f t="shared" si="54"/>
        <v>4200</v>
      </c>
      <c r="J80" s="140">
        <f t="shared" si="55"/>
        <v>15330</v>
      </c>
      <c r="K80" s="174">
        <f t="shared" si="56"/>
        <v>4200</v>
      </c>
      <c r="L80" s="164">
        <f t="shared" si="57"/>
        <v>1</v>
      </c>
      <c r="M80" s="161">
        <f t="shared" si="58"/>
        <v>15330</v>
      </c>
      <c r="N80" s="164">
        <f t="shared" si="59"/>
        <v>1</v>
      </c>
      <c r="O80" s="146"/>
      <c r="P80" s="46"/>
      <c r="Q80" s="47"/>
      <c r="R80" s="123">
        <f t="shared" si="60"/>
        <v>15330</v>
      </c>
      <c r="S80" s="123"/>
      <c r="T80" s="127"/>
      <c r="U80" s="131">
        <f t="shared" si="61"/>
        <v>350</v>
      </c>
      <c r="V80" s="131">
        <f t="shared" si="64"/>
        <v>350</v>
      </c>
      <c r="W80" s="131">
        <f t="shared" si="64"/>
        <v>350</v>
      </c>
      <c r="X80" s="131">
        <f t="shared" si="64"/>
        <v>350</v>
      </c>
      <c r="Y80" s="131">
        <f t="shared" si="64"/>
        <v>350</v>
      </c>
      <c r="Z80" s="131">
        <f t="shared" si="64"/>
        <v>350</v>
      </c>
      <c r="AA80" s="131">
        <f t="shared" si="64"/>
        <v>350</v>
      </c>
      <c r="AB80" s="131">
        <f t="shared" si="64"/>
        <v>350</v>
      </c>
      <c r="AC80" s="131">
        <f t="shared" si="64"/>
        <v>350</v>
      </c>
      <c r="AD80" s="131">
        <f t="shared" si="64"/>
        <v>350</v>
      </c>
      <c r="AE80" s="131">
        <f t="shared" si="64"/>
        <v>350</v>
      </c>
      <c r="AF80" s="131">
        <f t="shared" si="64"/>
        <v>350</v>
      </c>
      <c r="AG80" s="133">
        <f t="shared" si="63"/>
        <v>4200</v>
      </c>
    </row>
    <row r="81" spans="1:33" ht="18" hidden="1" x14ac:dyDescent="0.25">
      <c r="A81" s="67" t="s">
        <v>294</v>
      </c>
      <c r="B81" s="96" t="s">
        <v>228</v>
      </c>
      <c r="C81" s="86" t="s">
        <v>123</v>
      </c>
      <c r="D81" s="29" t="s">
        <v>39</v>
      </c>
      <c r="E81" s="23">
        <v>2</v>
      </c>
      <c r="F81" s="83">
        <v>175</v>
      </c>
      <c r="G81" s="23">
        <v>12</v>
      </c>
      <c r="H81" s="84">
        <v>1</v>
      </c>
      <c r="I81" s="61">
        <f t="shared" si="54"/>
        <v>4200</v>
      </c>
      <c r="J81" s="140">
        <f t="shared" si="55"/>
        <v>15330</v>
      </c>
      <c r="K81" s="174">
        <f t="shared" si="56"/>
        <v>4200</v>
      </c>
      <c r="L81" s="164">
        <f t="shared" si="57"/>
        <v>1</v>
      </c>
      <c r="M81" s="161">
        <f t="shared" si="58"/>
        <v>15330</v>
      </c>
      <c r="N81" s="164">
        <f t="shared" si="59"/>
        <v>1</v>
      </c>
      <c r="O81" s="146"/>
      <c r="P81" s="46"/>
      <c r="Q81" s="47"/>
      <c r="R81" s="123">
        <f t="shared" si="60"/>
        <v>15330</v>
      </c>
      <c r="S81" s="123"/>
      <c r="T81" s="127"/>
      <c r="U81" s="131">
        <f t="shared" si="61"/>
        <v>350</v>
      </c>
      <c r="V81" s="131">
        <f t="shared" si="64"/>
        <v>350</v>
      </c>
      <c r="W81" s="131">
        <f t="shared" si="64"/>
        <v>350</v>
      </c>
      <c r="X81" s="131">
        <f t="shared" si="64"/>
        <v>350</v>
      </c>
      <c r="Y81" s="131">
        <f t="shared" si="64"/>
        <v>350</v>
      </c>
      <c r="Z81" s="131">
        <f t="shared" si="64"/>
        <v>350</v>
      </c>
      <c r="AA81" s="131">
        <f t="shared" si="64"/>
        <v>350</v>
      </c>
      <c r="AB81" s="131">
        <f t="shared" si="64"/>
        <v>350</v>
      </c>
      <c r="AC81" s="131">
        <f t="shared" si="64"/>
        <v>350</v>
      </c>
      <c r="AD81" s="131">
        <f t="shared" si="64"/>
        <v>350</v>
      </c>
      <c r="AE81" s="131">
        <f t="shared" si="64"/>
        <v>350</v>
      </c>
      <c r="AF81" s="131">
        <f t="shared" si="64"/>
        <v>350</v>
      </c>
      <c r="AG81" s="133">
        <f t="shared" si="63"/>
        <v>4200</v>
      </c>
    </row>
    <row r="82" spans="1:33" ht="18" hidden="1" x14ac:dyDescent="0.25">
      <c r="A82" s="67" t="s">
        <v>295</v>
      </c>
      <c r="B82" s="96" t="s">
        <v>229</v>
      </c>
      <c r="C82" s="86" t="s">
        <v>124</v>
      </c>
      <c r="D82" s="29" t="s">
        <v>39</v>
      </c>
      <c r="E82" s="23">
        <v>1</v>
      </c>
      <c r="F82" s="83">
        <v>225</v>
      </c>
      <c r="G82" s="23">
        <v>12</v>
      </c>
      <c r="H82" s="84">
        <v>1</v>
      </c>
      <c r="I82" s="61">
        <f t="shared" si="54"/>
        <v>2700</v>
      </c>
      <c r="J82" s="140">
        <f t="shared" si="55"/>
        <v>9855</v>
      </c>
      <c r="K82" s="174">
        <f t="shared" si="56"/>
        <v>2700</v>
      </c>
      <c r="L82" s="164">
        <f t="shared" si="57"/>
        <v>1</v>
      </c>
      <c r="M82" s="161">
        <f t="shared" si="58"/>
        <v>9855</v>
      </c>
      <c r="N82" s="164">
        <f t="shared" si="59"/>
        <v>1</v>
      </c>
      <c r="O82" s="146"/>
      <c r="P82" s="46"/>
      <c r="Q82" s="47"/>
      <c r="R82" s="123">
        <f t="shared" si="60"/>
        <v>9855</v>
      </c>
      <c r="S82" s="123"/>
      <c r="T82" s="127"/>
      <c r="U82" s="131">
        <f t="shared" si="61"/>
        <v>225</v>
      </c>
      <c r="V82" s="131">
        <f t="shared" si="64"/>
        <v>225</v>
      </c>
      <c r="W82" s="131">
        <f t="shared" si="64"/>
        <v>225</v>
      </c>
      <c r="X82" s="131">
        <f t="shared" si="64"/>
        <v>225</v>
      </c>
      <c r="Y82" s="131">
        <f t="shared" si="64"/>
        <v>225</v>
      </c>
      <c r="Z82" s="131">
        <f t="shared" si="64"/>
        <v>225</v>
      </c>
      <c r="AA82" s="131">
        <f t="shared" si="64"/>
        <v>225</v>
      </c>
      <c r="AB82" s="131">
        <f t="shared" si="64"/>
        <v>225</v>
      </c>
      <c r="AC82" s="131">
        <f t="shared" si="64"/>
        <v>225</v>
      </c>
      <c r="AD82" s="131">
        <f t="shared" si="64"/>
        <v>225</v>
      </c>
      <c r="AE82" s="131">
        <f t="shared" si="64"/>
        <v>225</v>
      </c>
      <c r="AF82" s="131">
        <f t="shared" si="64"/>
        <v>225</v>
      </c>
      <c r="AG82" s="133">
        <f t="shared" si="63"/>
        <v>2700</v>
      </c>
    </row>
    <row r="83" spans="1:33" ht="18" hidden="1" x14ac:dyDescent="0.25">
      <c r="A83" s="67" t="s">
        <v>296</v>
      </c>
      <c r="B83" s="96" t="s">
        <v>230</v>
      </c>
      <c r="C83" s="86" t="s">
        <v>125</v>
      </c>
      <c r="D83" s="29" t="s">
        <v>39</v>
      </c>
      <c r="E83" s="23">
        <v>1</v>
      </c>
      <c r="F83" s="83">
        <v>180</v>
      </c>
      <c r="G83" s="23">
        <v>12</v>
      </c>
      <c r="H83" s="84">
        <v>1</v>
      </c>
      <c r="I83" s="61">
        <f t="shared" si="54"/>
        <v>2160</v>
      </c>
      <c r="J83" s="140">
        <f t="shared" si="55"/>
        <v>7884</v>
      </c>
      <c r="K83" s="174">
        <f t="shared" si="56"/>
        <v>2160</v>
      </c>
      <c r="L83" s="164">
        <f t="shared" si="57"/>
        <v>1</v>
      </c>
      <c r="M83" s="161">
        <f t="shared" si="58"/>
        <v>7884</v>
      </c>
      <c r="N83" s="164">
        <f t="shared" si="59"/>
        <v>1</v>
      </c>
      <c r="O83" s="146"/>
      <c r="P83" s="46"/>
      <c r="Q83" s="47"/>
      <c r="R83" s="123">
        <f t="shared" si="60"/>
        <v>7884</v>
      </c>
      <c r="S83" s="123"/>
      <c r="T83" s="127"/>
      <c r="U83" s="131">
        <f t="shared" si="61"/>
        <v>180</v>
      </c>
      <c r="V83" s="131">
        <f t="shared" si="64"/>
        <v>180</v>
      </c>
      <c r="W83" s="131">
        <f t="shared" si="64"/>
        <v>180</v>
      </c>
      <c r="X83" s="131">
        <f t="shared" si="64"/>
        <v>180</v>
      </c>
      <c r="Y83" s="131">
        <f t="shared" si="64"/>
        <v>180</v>
      </c>
      <c r="Z83" s="131">
        <f t="shared" si="64"/>
        <v>180</v>
      </c>
      <c r="AA83" s="131">
        <f t="shared" si="64"/>
        <v>180</v>
      </c>
      <c r="AB83" s="131">
        <f t="shared" si="64"/>
        <v>180</v>
      </c>
      <c r="AC83" s="131">
        <f t="shared" si="64"/>
        <v>180</v>
      </c>
      <c r="AD83" s="131">
        <f t="shared" si="64"/>
        <v>180</v>
      </c>
      <c r="AE83" s="131">
        <f t="shared" si="64"/>
        <v>180</v>
      </c>
      <c r="AF83" s="131">
        <f t="shared" si="64"/>
        <v>180</v>
      </c>
      <c r="AG83" s="133">
        <f t="shared" si="63"/>
        <v>2160</v>
      </c>
    </row>
    <row r="84" spans="1:33" ht="18" hidden="1" x14ac:dyDescent="0.25">
      <c r="A84" s="67" t="s">
        <v>297</v>
      </c>
      <c r="B84" s="96" t="s">
        <v>231</v>
      </c>
      <c r="C84" s="86" t="s">
        <v>150</v>
      </c>
      <c r="D84" s="29" t="s">
        <v>39</v>
      </c>
      <c r="E84" s="23">
        <v>1</v>
      </c>
      <c r="F84" s="83">
        <v>150</v>
      </c>
      <c r="G84" s="23">
        <v>12</v>
      </c>
      <c r="H84" s="84">
        <v>1</v>
      </c>
      <c r="I84" s="61">
        <f t="shared" si="54"/>
        <v>1800</v>
      </c>
      <c r="J84" s="140">
        <f t="shared" si="55"/>
        <v>6570</v>
      </c>
      <c r="K84" s="174">
        <f t="shared" si="56"/>
        <v>1800</v>
      </c>
      <c r="L84" s="164">
        <f t="shared" si="57"/>
        <v>1</v>
      </c>
      <c r="M84" s="161">
        <f t="shared" si="58"/>
        <v>6570</v>
      </c>
      <c r="N84" s="164">
        <f t="shared" si="59"/>
        <v>1</v>
      </c>
      <c r="O84" s="146"/>
      <c r="P84" s="46"/>
      <c r="Q84" s="47"/>
      <c r="R84" s="123">
        <f t="shared" si="60"/>
        <v>6570</v>
      </c>
      <c r="S84" s="123"/>
      <c r="T84" s="127"/>
      <c r="U84" s="131">
        <f t="shared" si="61"/>
        <v>150</v>
      </c>
      <c r="V84" s="131">
        <f t="shared" si="64"/>
        <v>150</v>
      </c>
      <c r="W84" s="131">
        <f t="shared" si="64"/>
        <v>150</v>
      </c>
      <c r="X84" s="131">
        <f t="shared" si="64"/>
        <v>150</v>
      </c>
      <c r="Y84" s="131">
        <f t="shared" si="64"/>
        <v>150</v>
      </c>
      <c r="Z84" s="131">
        <f t="shared" si="64"/>
        <v>150</v>
      </c>
      <c r="AA84" s="131">
        <f t="shared" si="64"/>
        <v>150</v>
      </c>
      <c r="AB84" s="131">
        <f t="shared" si="64"/>
        <v>150</v>
      </c>
      <c r="AC84" s="131">
        <f t="shared" si="64"/>
        <v>150</v>
      </c>
      <c r="AD84" s="131">
        <f t="shared" si="64"/>
        <v>150</v>
      </c>
      <c r="AE84" s="131">
        <f t="shared" si="64"/>
        <v>150</v>
      </c>
      <c r="AF84" s="131">
        <f t="shared" si="64"/>
        <v>150</v>
      </c>
      <c r="AG84" s="133">
        <f t="shared" si="63"/>
        <v>1800</v>
      </c>
    </row>
    <row r="85" spans="1:33" ht="18" hidden="1" x14ac:dyDescent="0.25">
      <c r="A85" s="67" t="s">
        <v>298</v>
      </c>
      <c r="B85" s="96" t="s">
        <v>232</v>
      </c>
      <c r="C85" s="86" t="s">
        <v>126</v>
      </c>
      <c r="D85" s="29" t="s">
        <v>39</v>
      </c>
      <c r="E85" s="23">
        <v>1</v>
      </c>
      <c r="F85" s="83">
        <v>180</v>
      </c>
      <c r="G85" s="23">
        <v>12</v>
      </c>
      <c r="H85" s="84">
        <v>1</v>
      </c>
      <c r="I85" s="61">
        <f t="shared" si="54"/>
        <v>2160</v>
      </c>
      <c r="J85" s="140">
        <f t="shared" si="55"/>
        <v>7884</v>
      </c>
      <c r="K85" s="174">
        <f t="shared" si="56"/>
        <v>2160</v>
      </c>
      <c r="L85" s="164">
        <f t="shared" si="57"/>
        <v>1</v>
      </c>
      <c r="M85" s="161">
        <f t="shared" si="58"/>
        <v>7884</v>
      </c>
      <c r="N85" s="164">
        <f t="shared" si="59"/>
        <v>1</v>
      </c>
      <c r="O85" s="146"/>
      <c r="P85" s="46"/>
      <c r="Q85" s="47"/>
      <c r="R85" s="123">
        <f t="shared" si="60"/>
        <v>7884</v>
      </c>
      <c r="S85" s="123"/>
      <c r="T85" s="127"/>
      <c r="U85" s="131">
        <f t="shared" si="61"/>
        <v>180</v>
      </c>
      <c r="V85" s="131">
        <f t="shared" si="64"/>
        <v>180</v>
      </c>
      <c r="W85" s="131">
        <f t="shared" si="64"/>
        <v>180</v>
      </c>
      <c r="X85" s="131">
        <f t="shared" si="64"/>
        <v>180</v>
      </c>
      <c r="Y85" s="131">
        <f t="shared" si="64"/>
        <v>180</v>
      </c>
      <c r="Z85" s="131">
        <f t="shared" si="64"/>
        <v>180</v>
      </c>
      <c r="AA85" s="131">
        <f t="shared" si="64"/>
        <v>180</v>
      </c>
      <c r="AB85" s="131">
        <f t="shared" si="64"/>
        <v>180</v>
      </c>
      <c r="AC85" s="131">
        <f t="shared" si="64"/>
        <v>180</v>
      </c>
      <c r="AD85" s="131">
        <f t="shared" si="64"/>
        <v>180</v>
      </c>
      <c r="AE85" s="131">
        <f t="shared" si="64"/>
        <v>180</v>
      </c>
      <c r="AF85" s="131">
        <f t="shared" si="64"/>
        <v>180</v>
      </c>
      <c r="AG85" s="133">
        <f t="shared" si="63"/>
        <v>2160</v>
      </c>
    </row>
    <row r="86" spans="1:33" ht="18" hidden="1" x14ac:dyDescent="0.25">
      <c r="A86" s="67" t="s">
        <v>299</v>
      </c>
      <c r="B86" s="96" t="s">
        <v>233</v>
      </c>
      <c r="C86" s="86" t="s">
        <v>127</v>
      </c>
      <c r="D86" s="29" t="s">
        <v>39</v>
      </c>
      <c r="E86" s="23">
        <v>2</v>
      </c>
      <c r="F86" s="83">
        <v>150</v>
      </c>
      <c r="G86" s="23">
        <v>12</v>
      </c>
      <c r="H86" s="84">
        <v>1</v>
      </c>
      <c r="I86" s="61">
        <f t="shared" si="54"/>
        <v>3600</v>
      </c>
      <c r="J86" s="140">
        <f t="shared" si="55"/>
        <v>13140</v>
      </c>
      <c r="K86" s="174">
        <f t="shared" si="56"/>
        <v>3600</v>
      </c>
      <c r="L86" s="164">
        <f t="shared" si="57"/>
        <v>1</v>
      </c>
      <c r="M86" s="161">
        <f t="shared" si="58"/>
        <v>13140</v>
      </c>
      <c r="N86" s="164">
        <f t="shared" si="59"/>
        <v>1</v>
      </c>
      <c r="O86" s="146"/>
      <c r="P86" s="46"/>
      <c r="Q86" s="47"/>
      <c r="R86" s="123">
        <f t="shared" si="60"/>
        <v>13140</v>
      </c>
      <c r="S86" s="123"/>
      <c r="T86" s="127"/>
      <c r="U86" s="131">
        <f t="shared" si="61"/>
        <v>300</v>
      </c>
      <c r="V86" s="131">
        <f t="shared" si="64"/>
        <v>300</v>
      </c>
      <c r="W86" s="131">
        <f t="shared" si="64"/>
        <v>300</v>
      </c>
      <c r="X86" s="131">
        <f t="shared" si="64"/>
        <v>300</v>
      </c>
      <c r="Y86" s="131">
        <f t="shared" si="64"/>
        <v>300</v>
      </c>
      <c r="Z86" s="131">
        <f t="shared" si="64"/>
        <v>300</v>
      </c>
      <c r="AA86" s="131">
        <f t="shared" si="64"/>
        <v>300</v>
      </c>
      <c r="AB86" s="131">
        <f t="shared" si="64"/>
        <v>300</v>
      </c>
      <c r="AC86" s="131">
        <f t="shared" si="64"/>
        <v>300</v>
      </c>
      <c r="AD86" s="131">
        <f t="shared" si="64"/>
        <v>300</v>
      </c>
      <c r="AE86" s="131">
        <f t="shared" si="64"/>
        <v>300</v>
      </c>
      <c r="AF86" s="131">
        <f t="shared" si="64"/>
        <v>300</v>
      </c>
      <c r="AG86" s="133">
        <f t="shared" si="63"/>
        <v>3600</v>
      </c>
    </row>
    <row r="87" spans="1:33" ht="18" hidden="1" customHeight="1" x14ac:dyDescent="0.25">
      <c r="A87" s="336" t="s">
        <v>260</v>
      </c>
      <c r="B87" s="336"/>
      <c r="C87" s="336"/>
      <c r="D87" s="29"/>
      <c r="E87" s="23"/>
      <c r="F87" s="199">
        <f>SUM(F78:F86)</f>
        <v>1535</v>
      </c>
      <c r="G87" s="23"/>
      <c r="H87" s="200"/>
      <c r="I87" s="199">
        <f>SUM(I78:I86)</f>
        <v>28020</v>
      </c>
      <c r="J87" s="201"/>
      <c r="K87" s="202"/>
      <c r="L87" s="203"/>
      <c r="M87" s="201"/>
      <c r="N87" s="203"/>
      <c r="O87" s="204"/>
      <c r="P87" s="204"/>
      <c r="Q87" s="205"/>
      <c r="R87" s="206"/>
      <c r="S87" s="206"/>
      <c r="T87" s="127"/>
      <c r="U87" s="196">
        <f>SUM(U78:U86)</f>
        <v>2335</v>
      </c>
      <c r="V87" s="196">
        <f t="shared" ref="V87:AG87" si="65">SUM(V78:V86)</f>
        <v>2335</v>
      </c>
      <c r="W87" s="196">
        <f t="shared" si="65"/>
        <v>2335</v>
      </c>
      <c r="X87" s="196">
        <f t="shared" si="65"/>
        <v>2335</v>
      </c>
      <c r="Y87" s="196">
        <f t="shared" si="65"/>
        <v>2335</v>
      </c>
      <c r="Z87" s="196">
        <f t="shared" si="65"/>
        <v>2335</v>
      </c>
      <c r="AA87" s="196">
        <f t="shared" si="65"/>
        <v>2335</v>
      </c>
      <c r="AB87" s="196">
        <f t="shared" si="65"/>
        <v>2335</v>
      </c>
      <c r="AC87" s="196">
        <f t="shared" si="65"/>
        <v>2335</v>
      </c>
      <c r="AD87" s="196">
        <f t="shared" si="65"/>
        <v>2335</v>
      </c>
      <c r="AE87" s="196">
        <f t="shared" si="65"/>
        <v>2335</v>
      </c>
      <c r="AF87" s="196">
        <f t="shared" si="65"/>
        <v>2335</v>
      </c>
      <c r="AG87" s="196">
        <f t="shared" si="65"/>
        <v>28020</v>
      </c>
    </row>
    <row r="88" spans="1:33" ht="18" hidden="1" customHeight="1" x14ac:dyDescent="0.25">
      <c r="A88" s="192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</row>
    <row r="89" spans="1:33" ht="23.25" hidden="1" x14ac:dyDescent="0.25">
      <c r="A89" s="253" t="s">
        <v>413</v>
      </c>
      <c r="B89" s="193">
        <v>3</v>
      </c>
      <c r="C89" s="194" t="str">
        <f>Ce!D6</f>
        <v>ادلب  تجمع مخيمات سلقين</v>
      </c>
      <c r="D89" s="29"/>
      <c r="E89" s="23"/>
      <c r="F89" s="83"/>
      <c r="G89" s="23"/>
      <c r="H89" s="84"/>
      <c r="I89" s="61"/>
      <c r="J89" s="140"/>
      <c r="K89" s="174"/>
      <c r="L89" s="164"/>
      <c r="M89" s="161"/>
      <c r="N89" s="164"/>
      <c r="O89" s="146"/>
      <c r="P89" s="46"/>
      <c r="Q89" s="47"/>
      <c r="R89" s="123"/>
      <c r="S89" s="123"/>
      <c r="T89" s="127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3"/>
    </row>
    <row r="90" spans="1:33" ht="18" hidden="1" x14ac:dyDescent="0.25">
      <c r="A90" s="67" t="s">
        <v>300</v>
      </c>
      <c r="B90" s="96" t="s">
        <v>225</v>
      </c>
      <c r="C90" s="86" t="s">
        <v>120</v>
      </c>
      <c r="D90" s="29" t="s">
        <v>39</v>
      </c>
      <c r="E90" s="23">
        <v>2</v>
      </c>
      <c r="F90" s="83">
        <v>150</v>
      </c>
      <c r="G90" s="23">
        <v>12</v>
      </c>
      <c r="H90" s="84">
        <v>1</v>
      </c>
      <c r="I90" s="61">
        <f t="shared" ref="I90:I98" si="66">H90*G90*F90*E90</f>
        <v>3600</v>
      </c>
      <c r="J90" s="140">
        <f t="shared" ref="J90:J98" si="67">I90*$G$2</f>
        <v>13140</v>
      </c>
      <c r="K90" s="174">
        <f t="shared" ref="K90:K98" si="68">I90</f>
        <v>3600</v>
      </c>
      <c r="L90" s="164">
        <f t="shared" ref="L90:L98" si="69">K90/I90</f>
        <v>1</v>
      </c>
      <c r="M90" s="161">
        <f t="shared" ref="M90:M98" si="70">J90</f>
        <v>13140</v>
      </c>
      <c r="N90" s="164">
        <f t="shared" ref="N90:N98" si="71">M90/J90</f>
        <v>1</v>
      </c>
      <c r="O90" s="146"/>
      <c r="P90" s="46"/>
      <c r="Q90" s="47"/>
      <c r="R90" s="123">
        <f t="shared" ref="R90:R98" si="72">M90-Q90</f>
        <v>13140</v>
      </c>
      <c r="S90" s="123"/>
      <c r="T90" s="127"/>
      <c r="U90" s="131">
        <f t="shared" ref="U90:AF90" si="73">$I90/12</f>
        <v>300</v>
      </c>
      <c r="V90" s="131">
        <f t="shared" si="73"/>
        <v>300</v>
      </c>
      <c r="W90" s="131">
        <f t="shared" si="73"/>
        <v>300</v>
      </c>
      <c r="X90" s="131">
        <f t="shared" si="73"/>
        <v>300</v>
      </c>
      <c r="Y90" s="131">
        <f t="shared" si="73"/>
        <v>300</v>
      </c>
      <c r="Z90" s="131">
        <f t="shared" si="73"/>
        <v>300</v>
      </c>
      <c r="AA90" s="131">
        <f t="shared" si="73"/>
        <v>300</v>
      </c>
      <c r="AB90" s="131">
        <f t="shared" si="73"/>
        <v>300</v>
      </c>
      <c r="AC90" s="131">
        <f t="shared" si="73"/>
        <v>300</v>
      </c>
      <c r="AD90" s="131">
        <f t="shared" si="73"/>
        <v>300</v>
      </c>
      <c r="AE90" s="131">
        <f t="shared" si="73"/>
        <v>300</v>
      </c>
      <c r="AF90" s="131">
        <f t="shared" si="73"/>
        <v>300</v>
      </c>
      <c r="AG90" s="133">
        <f t="shared" ref="AG90:AG98" si="74">SUM(T90:AF90)</f>
        <v>3600</v>
      </c>
    </row>
    <row r="91" spans="1:33" ht="18" hidden="1" x14ac:dyDescent="0.25">
      <c r="A91" s="67" t="s">
        <v>307</v>
      </c>
      <c r="B91" s="96" t="s">
        <v>226</v>
      </c>
      <c r="C91" s="86" t="s">
        <v>121</v>
      </c>
      <c r="D91" s="29" t="s">
        <v>39</v>
      </c>
      <c r="E91" s="23">
        <v>2</v>
      </c>
      <c r="F91" s="83">
        <v>150</v>
      </c>
      <c r="G91" s="23">
        <v>12</v>
      </c>
      <c r="H91" s="84">
        <v>1</v>
      </c>
      <c r="I91" s="61">
        <f t="shared" si="66"/>
        <v>3600</v>
      </c>
      <c r="J91" s="140">
        <f t="shared" si="67"/>
        <v>13140</v>
      </c>
      <c r="K91" s="174">
        <f t="shared" si="68"/>
        <v>3600</v>
      </c>
      <c r="L91" s="164">
        <f t="shared" si="69"/>
        <v>1</v>
      </c>
      <c r="M91" s="161">
        <f t="shared" si="70"/>
        <v>13140</v>
      </c>
      <c r="N91" s="164">
        <f t="shared" si="71"/>
        <v>1</v>
      </c>
      <c r="O91" s="146"/>
      <c r="P91" s="46"/>
      <c r="Q91" s="47"/>
      <c r="R91" s="123">
        <f t="shared" si="72"/>
        <v>13140</v>
      </c>
      <c r="S91" s="123"/>
      <c r="T91" s="127"/>
      <c r="U91" s="131">
        <f t="shared" ref="U91:W98" si="75">$I91/12</f>
        <v>300</v>
      </c>
      <c r="V91" s="131">
        <f t="shared" si="75"/>
        <v>300</v>
      </c>
      <c r="W91" s="131">
        <f t="shared" si="75"/>
        <v>300</v>
      </c>
      <c r="X91" s="131">
        <f t="shared" ref="X91:AF108" si="76">$I91/12</f>
        <v>300</v>
      </c>
      <c r="Y91" s="131">
        <f t="shared" si="76"/>
        <v>300</v>
      </c>
      <c r="Z91" s="131">
        <f t="shared" si="76"/>
        <v>300</v>
      </c>
      <c r="AA91" s="131">
        <f t="shared" si="76"/>
        <v>300</v>
      </c>
      <c r="AB91" s="131">
        <f t="shared" si="76"/>
        <v>300</v>
      </c>
      <c r="AC91" s="131">
        <f t="shared" si="76"/>
        <v>300</v>
      </c>
      <c r="AD91" s="131">
        <f t="shared" si="76"/>
        <v>300</v>
      </c>
      <c r="AE91" s="131">
        <f t="shared" si="76"/>
        <v>300</v>
      </c>
      <c r="AF91" s="131">
        <f t="shared" si="76"/>
        <v>300</v>
      </c>
      <c r="AG91" s="133">
        <f t="shared" si="74"/>
        <v>3600</v>
      </c>
    </row>
    <row r="92" spans="1:33" ht="18" hidden="1" x14ac:dyDescent="0.25">
      <c r="A92" s="67" t="s">
        <v>278</v>
      </c>
      <c r="B92" s="96" t="s">
        <v>227</v>
      </c>
      <c r="C92" s="86" t="s">
        <v>122</v>
      </c>
      <c r="D92" s="29" t="s">
        <v>39</v>
      </c>
      <c r="E92" s="23">
        <v>2</v>
      </c>
      <c r="F92" s="83">
        <v>175</v>
      </c>
      <c r="G92" s="23">
        <v>12</v>
      </c>
      <c r="H92" s="84">
        <v>1</v>
      </c>
      <c r="I92" s="61">
        <f t="shared" si="66"/>
        <v>4200</v>
      </c>
      <c r="J92" s="140">
        <f t="shared" si="67"/>
        <v>15330</v>
      </c>
      <c r="K92" s="174">
        <f t="shared" si="68"/>
        <v>4200</v>
      </c>
      <c r="L92" s="164">
        <f t="shared" si="69"/>
        <v>1</v>
      </c>
      <c r="M92" s="161">
        <f t="shared" si="70"/>
        <v>15330</v>
      </c>
      <c r="N92" s="164">
        <f t="shared" si="71"/>
        <v>1</v>
      </c>
      <c r="O92" s="146"/>
      <c r="P92" s="46"/>
      <c r="Q92" s="47"/>
      <c r="R92" s="123">
        <f t="shared" si="72"/>
        <v>15330</v>
      </c>
      <c r="S92" s="123"/>
      <c r="T92" s="127"/>
      <c r="U92" s="131">
        <f t="shared" si="75"/>
        <v>350</v>
      </c>
      <c r="V92" s="131">
        <f t="shared" si="75"/>
        <v>350</v>
      </c>
      <c r="W92" s="131">
        <f t="shared" si="75"/>
        <v>350</v>
      </c>
      <c r="X92" s="131">
        <f t="shared" si="76"/>
        <v>350</v>
      </c>
      <c r="Y92" s="131">
        <f t="shared" si="76"/>
        <v>350</v>
      </c>
      <c r="Z92" s="131">
        <f t="shared" si="76"/>
        <v>350</v>
      </c>
      <c r="AA92" s="131">
        <f t="shared" si="76"/>
        <v>350</v>
      </c>
      <c r="AB92" s="131">
        <f t="shared" si="76"/>
        <v>350</v>
      </c>
      <c r="AC92" s="131">
        <f t="shared" si="76"/>
        <v>350</v>
      </c>
      <c r="AD92" s="131">
        <f t="shared" si="76"/>
        <v>350</v>
      </c>
      <c r="AE92" s="131">
        <f t="shared" si="76"/>
        <v>350</v>
      </c>
      <c r="AF92" s="131">
        <f t="shared" si="76"/>
        <v>350</v>
      </c>
      <c r="AG92" s="133">
        <f t="shared" si="74"/>
        <v>4200</v>
      </c>
    </row>
    <row r="93" spans="1:33" ht="18" hidden="1" x14ac:dyDescent="0.25">
      <c r="A93" s="67" t="s">
        <v>301</v>
      </c>
      <c r="B93" s="96" t="s">
        <v>228</v>
      </c>
      <c r="C93" s="86" t="s">
        <v>123</v>
      </c>
      <c r="D93" s="29" t="s">
        <v>39</v>
      </c>
      <c r="E93" s="23">
        <v>2</v>
      </c>
      <c r="F93" s="83">
        <v>175</v>
      </c>
      <c r="G93" s="23">
        <v>12</v>
      </c>
      <c r="H93" s="84">
        <v>1</v>
      </c>
      <c r="I93" s="61">
        <f t="shared" si="66"/>
        <v>4200</v>
      </c>
      <c r="J93" s="140">
        <f t="shared" si="67"/>
        <v>15330</v>
      </c>
      <c r="K93" s="174">
        <f t="shared" si="68"/>
        <v>4200</v>
      </c>
      <c r="L93" s="164">
        <f t="shared" si="69"/>
        <v>1</v>
      </c>
      <c r="M93" s="161">
        <f t="shared" si="70"/>
        <v>15330</v>
      </c>
      <c r="N93" s="164">
        <f t="shared" si="71"/>
        <v>1</v>
      </c>
      <c r="O93" s="146"/>
      <c r="P93" s="46"/>
      <c r="Q93" s="47"/>
      <c r="R93" s="123">
        <f t="shared" si="72"/>
        <v>15330</v>
      </c>
      <c r="S93" s="123"/>
      <c r="T93" s="127"/>
      <c r="U93" s="131">
        <f t="shared" si="75"/>
        <v>350</v>
      </c>
      <c r="V93" s="131">
        <f t="shared" si="75"/>
        <v>350</v>
      </c>
      <c r="W93" s="131">
        <f t="shared" si="75"/>
        <v>350</v>
      </c>
      <c r="X93" s="131">
        <f t="shared" si="76"/>
        <v>350</v>
      </c>
      <c r="Y93" s="131">
        <f t="shared" si="76"/>
        <v>350</v>
      </c>
      <c r="Z93" s="131">
        <f t="shared" si="76"/>
        <v>350</v>
      </c>
      <c r="AA93" s="131">
        <f t="shared" si="76"/>
        <v>350</v>
      </c>
      <c r="AB93" s="131">
        <f t="shared" si="76"/>
        <v>350</v>
      </c>
      <c r="AC93" s="131">
        <f t="shared" si="76"/>
        <v>350</v>
      </c>
      <c r="AD93" s="131">
        <f t="shared" si="76"/>
        <v>350</v>
      </c>
      <c r="AE93" s="131">
        <f t="shared" si="76"/>
        <v>350</v>
      </c>
      <c r="AF93" s="131">
        <f t="shared" si="76"/>
        <v>350</v>
      </c>
      <c r="AG93" s="133">
        <f t="shared" si="74"/>
        <v>4200</v>
      </c>
    </row>
    <row r="94" spans="1:33" ht="18" hidden="1" x14ac:dyDescent="0.25">
      <c r="A94" s="67" t="s">
        <v>302</v>
      </c>
      <c r="B94" s="96" t="s">
        <v>229</v>
      </c>
      <c r="C94" s="86" t="s">
        <v>124</v>
      </c>
      <c r="D94" s="29" t="s">
        <v>39</v>
      </c>
      <c r="E94" s="23">
        <v>1</v>
      </c>
      <c r="F94" s="83">
        <v>225</v>
      </c>
      <c r="G94" s="23">
        <v>12</v>
      </c>
      <c r="H94" s="84">
        <v>1</v>
      </c>
      <c r="I94" s="61">
        <f t="shared" si="66"/>
        <v>2700</v>
      </c>
      <c r="J94" s="140">
        <f t="shared" si="67"/>
        <v>9855</v>
      </c>
      <c r="K94" s="174">
        <f t="shared" si="68"/>
        <v>2700</v>
      </c>
      <c r="L94" s="164">
        <f t="shared" si="69"/>
        <v>1</v>
      </c>
      <c r="M94" s="161">
        <f t="shared" si="70"/>
        <v>9855</v>
      </c>
      <c r="N94" s="164">
        <f t="shared" si="71"/>
        <v>1</v>
      </c>
      <c r="O94" s="146"/>
      <c r="P94" s="46"/>
      <c r="Q94" s="47"/>
      <c r="R94" s="123">
        <f t="shared" si="72"/>
        <v>9855</v>
      </c>
      <c r="S94" s="123"/>
      <c r="T94" s="127"/>
      <c r="U94" s="131">
        <f t="shared" si="75"/>
        <v>225</v>
      </c>
      <c r="V94" s="131">
        <f t="shared" si="75"/>
        <v>225</v>
      </c>
      <c r="W94" s="131">
        <f t="shared" si="75"/>
        <v>225</v>
      </c>
      <c r="X94" s="131">
        <f t="shared" si="76"/>
        <v>225</v>
      </c>
      <c r="Y94" s="131">
        <f t="shared" si="76"/>
        <v>225</v>
      </c>
      <c r="Z94" s="131">
        <f t="shared" si="76"/>
        <v>225</v>
      </c>
      <c r="AA94" s="131">
        <f t="shared" si="76"/>
        <v>225</v>
      </c>
      <c r="AB94" s="131">
        <f t="shared" si="76"/>
        <v>225</v>
      </c>
      <c r="AC94" s="131">
        <f t="shared" si="76"/>
        <v>225</v>
      </c>
      <c r="AD94" s="131">
        <f t="shared" si="76"/>
        <v>225</v>
      </c>
      <c r="AE94" s="131">
        <f t="shared" si="76"/>
        <v>225</v>
      </c>
      <c r="AF94" s="131">
        <f t="shared" si="76"/>
        <v>225</v>
      </c>
      <c r="AG94" s="133">
        <f t="shared" si="74"/>
        <v>2700</v>
      </c>
    </row>
    <row r="95" spans="1:33" ht="18" hidden="1" x14ac:dyDescent="0.25">
      <c r="A95" s="67" t="s">
        <v>303</v>
      </c>
      <c r="B95" s="96" t="s">
        <v>230</v>
      </c>
      <c r="C95" s="86" t="s">
        <v>125</v>
      </c>
      <c r="D95" s="29" t="s">
        <v>39</v>
      </c>
      <c r="E95" s="23">
        <v>1</v>
      </c>
      <c r="F95" s="83">
        <v>180</v>
      </c>
      <c r="G95" s="23">
        <v>12</v>
      </c>
      <c r="H95" s="84">
        <v>1</v>
      </c>
      <c r="I95" s="61">
        <f t="shared" si="66"/>
        <v>2160</v>
      </c>
      <c r="J95" s="140">
        <f t="shared" si="67"/>
        <v>7884</v>
      </c>
      <c r="K95" s="174">
        <f t="shared" si="68"/>
        <v>2160</v>
      </c>
      <c r="L95" s="164">
        <f t="shared" si="69"/>
        <v>1</v>
      </c>
      <c r="M95" s="161">
        <f t="shared" si="70"/>
        <v>7884</v>
      </c>
      <c r="N95" s="164">
        <f t="shared" si="71"/>
        <v>1</v>
      </c>
      <c r="O95" s="146"/>
      <c r="P95" s="46"/>
      <c r="Q95" s="47"/>
      <c r="R95" s="123">
        <f t="shared" si="72"/>
        <v>7884</v>
      </c>
      <c r="S95" s="123"/>
      <c r="T95" s="127"/>
      <c r="U95" s="131">
        <f t="shared" si="75"/>
        <v>180</v>
      </c>
      <c r="V95" s="131">
        <f t="shared" si="75"/>
        <v>180</v>
      </c>
      <c r="W95" s="131">
        <f t="shared" si="75"/>
        <v>180</v>
      </c>
      <c r="X95" s="131">
        <f t="shared" si="76"/>
        <v>180</v>
      </c>
      <c r="Y95" s="131">
        <f t="shared" si="76"/>
        <v>180</v>
      </c>
      <c r="Z95" s="131">
        <f t="shared" si="76"/>
        <v>180</v>
      </c>
      <c r="AA95" s="131">
        <f t="shared" si="76"/>
        <v>180</v>
      </c>
      <c r="AB95" s="131">
        <f t="shared" si="76"/>
        <v>180</v>
      </c>
      <c r="AC95" s="131">
        <f t="shared" si="76"/>
        <v>180</v>
      </c>
      <c r="AD95" s="131">
        <f t="shared" si="76"/>
        <v>180</v>
      </c>
      <c r="AE95" s="131">
        <f t="shared" si="76"/>
        <v>180</v>
      </c>
      <c r="AF95" s="131">
        <f t="shared" si="76"/>
        <v>180</v>
      </c>
      <c r="AG95" s="133">
        <f t="shared" si="74"/>
        <v>2160</v>
      </c>
    </row>
    <row r="96" spans="1:33" ht="18" hidden="1" x14ac:dyDescent="0.25">
      <c r="A96" s="67" t="s">
        <v>304</v>
      </c>
      <c r="B96" s="96" t="s">
        <v>231</v>
      </c>
      <c r="C96" s="86" t="s">
        <v>150</v>
      </c>
      <c r="D96" s="29" t="s">
        <v>39</v>
      </c>
      <c r="E96" s="23">
        <v>1</v>
      </c>
      <c r="F96" s="83">
        <v>150</v>
      </c>
      <c r="G96" s="23">
        <v>12</v>
      </c>
      <c r="H96" s="84">
        <v>1</v>
      </c>
      <c r="I96" s="61">
        <f t="shared" si="66"/>
        <v>1800</v>
      </c>
      <c r="J96" s="140">
        <f t="shared" si="67"/>
        <v>6570</v>
      </c>
      <c r="K96" s="174">
        <f t="shared" si="68"/>
        <v>1800</v>
      </c>
      <c r="L96" s="164">
        <f t="shared" si="69"/>
        <v>1</v>
      </c>
      <c r="M96" s="161">
        <f t="shared" si="70"/>
        <v>6570</v>
      </c>
      <c r="N96" s="164">
        <f t="shared" si="71"/>
        <v>1</v>
      </c>
      <c r="O96" s="146"/>
      <c r="P96" s="46"/>
      <c r="Q96" s="47"/>
      <c r="R96" s="123">
        <f t="shared" si="72"/>
        <v>6570</v>
      </c>
      <c r="S96" s="123"/>
      <c r="T96" s="127"/>
      <c r="U96" s="131">
        <f t="shared" si="75"/>
        <v>150</v>
      </c>
      <c r="V96" s="131">
        <f t="shared" si="75"/>
        <v>150</v>
      </c>
      <c r="W96" s="131">
        <f t="shared" si="75"/>
        <v>150</v>
      </c>
      <c r="X96" s="131">
        <f t="shared" si="76"/>
        <v>150</v>
      </c>
      <c r="Y96" s="131">
        <f t="shared" si="76"/>
        <v>150</v>
      </c>
      <c r="Z96" s="131">
        <f t="shared" si="76"/>
        <v>150</v>
      </c>
      <c r="AA96" s="131">
        <f t="shared" si="76"/>
        <v>150</v>
      </c>
      <c r="AB96" s="131">
        <f t="shared" si="76"/>
        <v>150</v>
      </c>
      <c r="AC96" s="131">
        <f t="shared" si="76"/>
        <v>150</v>
      </c>
      <c r="AD96" s="131">
        <f t="shared" si="76"/>
        <v>150</v>
      </c>
      <c r="AE96" s="131">
        <f t="shared" si="76"/>
        <v>150</v>
      </c>
      <c r="AF96" s="131">
        <f t="shared" si="76"/>
        <v>150</v>
      </c>
      <c r="AG96" s="133">
        <f t="shared" si="74"/>
        <v>1800</v>
      </c>
    </row>
    <row r="97" spans="1:33" ht="18" hidden="1" x14ac:dyDescent="0.25">
      <c r="A97" s="67" t="s">
        <v>305</v>
      </c>
      <c r="B97" s="96" t="s">
        <v>232</v>
      </c>
      <c r="C97" s="86" t="s">
        <v>126</v>
      </c>
      <c r="D97" s="29" t="s">
        <v>39</v>
      </c>
      <c r="E97" s="23">
        <v>1</v>
      </c>
      <c r="F97" s="83">
        <v>180</v>
      </c>
      <c r="G97" s="23">
        <v>12</v>
      </c>
      <c r="H97" s="84">
        <v>1</v>
      </c>
      <c r="I97" s="61">
        <f t="shared" si="66"/>
        <v>2160</v>
      </c>
      <c r="J97" s="140">
        <f t="shared" si="67"/>
        <v>7884</v>
      </c>
      <c r="K97" s="174">
        <f t="shared" si="68"/>
        <v>2160</v>
      </c>
      <c r="L97" s="164">
        <f t="shared" si="69"/>
        <v>1</v>
      </c>
      <c r="M97" s="161">
        <f t="shared" si="70"/>
        <v>7884</v>
      </c>
      <c r="N97" s="164">
        <f t="shared" si="71"/>
        <v>1</v>
      </c>
      <c r="O97" s="146"/>
      <c r="P97" s="46"/>
      <c r="Q97" s="47"/>
      <c r="R97" s="123">
        <f t="shared" si="72"/>
        <v>7884</v>
      </c>
      <c r="S97" s="123"/>
      <c r="T97" s="127"/>
      <c r="U97" s="131">
        <f t="shared" si="75"/>
        <v>180</v>
      </c>
      <c r="V97" s="131">
        <f t="shared" si="75"/>
        <v>180</v>
      </c>
      <c r="W97" s="131">
        <f t="shared" si="75"/>
        <v>180</v>
      </c>
      <c r="X97" s="131">
        <f t="shared" si="76"/>
        <v>180</v>
      </c>
      <c r="Y97" s="131">
        <f t="shared" si="76"/>
        <v>180</v>
      </c>
      <c r="Z97" s="131">
        <f t="shared" si="76"/>
        <v>180</v>
      </c>
      <c r="AA97" s="131">
        <f t="shared" si="76"/>
        <v>180</v>
      </c>
      <c r="AB97" s="131">
        <f t="shared" si="76"/>
        <v>180</v>
      </c>
      <c r="AC97" s="131">
        <f t="shared" si="76"/>
        <v>180</v>
      </c>
      <c r="AD97" s="131">
        <f t="shared" si="76"/>
        <v>180</v>
      </c>
      <c r="AE97" s="131">
        <f t="shared" si="76"/>
        <v>180</v>
      </c>
      <c r="AF97" s="131">
        <f t="shared" si="76"/>
        <v>180</v>
      </c>
      <c r="AG97" s="133">
        <f t="shared" si="74"/>
        <v>2160</v>
      </c>
    </row>
    <row r="98" spans="1:33" ht="18" hidden="1" x14ac:dyDescent="0.25">
      <c r="A98" s="67" t="s">
        <v>306</v>
      </c>
      <c r="B98" s="96" t="s">
        <v>233</v>
      </c>
      <c r="C98" s="86" t="s">
        <v>127</v>
      </c>
      <c r="D98" s="29" t="s">
        <v>39</v>
      </c>
      <c r="E98" s="23">
        <v>2</v>
      </c>
      <c r="F98" s="83">
        <v>150</v>
      </c>
      <c r="G98" s="23">
        <v>12</v>
      </c>
      <c r="H98" s="84">
        <v>1</v>
      </c>
      <c r="I98" s="61">
        <f t="shared" si="66"/>
        <v>3600</v>
      </c>
      <c r="J98" s="140">
        <f t="shared" si="67"/>
        <v>13140</v>
      </c>
      <c r="K98" s="174">
        <f t="shared" si="68"/>
        <v>3600</v>
      </c>
      <c r="L98" s="164">
        <f t="shared" si="69"/>
        <v>1</v>
      </c>
      <c r="M98" s="161">
        <f t="shared" si="70"/>
        <v>13140</v>
      </c>
      <c r="N98" s="164">
        <f t="shared" si="71"/>
        <v>1</v>
      </c>
      <c r="O98" s="146"/>
      <c r="P98" s="46"/>
      <c r="Q98" s="47"/>
      <c r="R98" s="123">
        <f t="shared" si="72"/>
        <v>13140</v>
      </c>
      <c r="S98" s="123"/>
      <c r="T98" s="127"/>
      <c r="U98" s="131">
        <f t="shared" si="75"/>
        <v>300</v>
      </c>
      <c r="V98" s="131">
        <f t="shared" si="75"/>
        <v>300</v>
      </c>
      <c r="W98" s="131">
        <f t="shared" si="75"/>
        <v>300</v>
      </c>
      <c r="X98" s="131">
        <f t="shared" si="76"/>
        <v>300</v>
      </c>
      <c r="Y98" s="131">
        <f t="shared" si="76"/>
        <v>300</v>
      </c>
      <c r="Z98" s="131">
        <f t="shared" si="76"/>
        <v>300</v>
      </c>
      <c r="AA98" s="131">
        <f t="shared" si="76"/>
        <v>300</v>
      </c>
      <c r="AB98" s="131">
        <f t="shared" si="76"/>
        <v>300</v>
      </c>
      <c r="AC98" s="131">
        <f t="shared" si="76"/>
        <v>300</v>
      </c>
      <c r="AD98" s="131">
        <f t="shared" si="76"/>
        <v>300</v>
      </c>
      <c r="AE98" s="131">
        <f t="shared" si="76"/>
        <v>300</v>
      </c>
      <c r="AF98" s="131">
        <f t="shared" si="76"/>
        <v>300</v>
      </c>
      <c r="AG98" s="133">
        <f t="shared" si="74"/>
        <v>3600</v>
      </c>
    </row>
    <row r="99" spans="1:33" ht="18" hidden="1" customHeight="1" x14ac:dyDescent="0.25">
      <c r="A99" s="336" t="s">
        <v>260</v>
      </c>
      <c r="B99" s="336"/>
      <c r="C99" s="336"/>
      <c r="D99" s="29"/>
      <c r="E99" s="23"/>
      <c r="F99" s="199">
        <f>SUM(F90:F98)</f>
        <v>1535</v>
      </c>
      <c r="G99" s="23"/>
      <c r="H99" s="200"/>
      <c r="I99" s="199">
        <f>SUM(I90:I98)</f>
        <v>28020</v>
      </c>
      <c r="J99" s="201"/>
      <c r="K99" s="202"/>
      <c r="L99" s="203"/>
      <c r="M99" s="201"/>
      <c r="N99" s="203"/>
      <c r="O99" s="204"/>
      <c r="P99" s="204"/>
      <c r="Q99" s="205"/>
      <c r="R99" s="206"/>
      <c r="S99" s="206"/>
      <c r="T99" s="127"/>
      <c r="U99" s="196">
        <f>SUM(U90:U98)</f>
        <v>2335</v>
      </c>
      <c r="V99" s="196">
        <f t="shared" ref="V99:AG99" si="77">SUM(V90:V98)</f>
        <v>2335</v>
      </c>
      <c r="W99" s="196">
        <f t="shared" si="77"/>
        <v>2335</v>
      </c>
      <c r="X99" s="196">
        <f t="shared" si="77"/>
        <v>2335</v>
      </c>
      <c r="Y99" s="196">
        <f t="shared" si="77"/>
        <v>2335</v>
      </c>
      <c r="Z99" s="196">
        <f t="shared" si="77"/>
        <v>2335</v>
      </c>
      <c r="AA99" s="196">
        <f t="shared" si="77"/>
        <v>2335</v>
      </c>
      <c r="AB99" s="196">
        <f t="shared" si="77"/>
        <v>2335</v>
      </c>
      <c r="AC99" s="196">
        <f t="shared" si="77"/>
        <v>2335</v>
      </c>
      <c r="AD99" s="196">
        <f t="shared" si="77"/>
        <v>2335</v>
      </c>
      <c r="AE99" s="196">
        <f t="shared" si="77"/>
        <v>2335</v>
      </c>
      <c r="AF99" s="196">
        <f t="shared" si="77"/>
        <v>2335</v>
      </c>
      <c r="AG99" s="196">
        <f t="shared" si="77"/>
        <v>28020</v>
      </c>
    </row>
    <row r="100" spans="1:33" ht="18" hidden="1" customHeight="1" x14ac:dyDescent="0.25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</row>
    <row r="101" spans="1:33" ht="23.25" hidden="1" x14ac:dyDescent="0.25">
      <c r="A101" s="253" t="s">
        <v>412</v>
      </c>
      <c r="B101" s="193">
        <v>4</v>
      </c>
      <c r="C101" s="220" t="str">
        <f>Ce!D7</f>
        <v>ادلب مركز   4 مركز بالس</v>
      </c>
      <c r="D101" s="29"/>
      <c r="E101" s="23"/>
      <c r="F101" s="83"/>
      <c r="G101" s="23"/>
      <c r="H101" s="84"/>
      <c r="I101" s="61"/>
      <c r="J101" s="140"/>
      <c r="K101" s="174"/>
      <c r="L101" s="164"/>
      <c r="M101" s="161"/>
      <c r="N101" s="164"/>
      <c r="O101" s="146"/>
      <c r="P101" s="46"/>
      <c r="Q101" s="47"/>
      <c r="R101" s="123"/>
      <c r="S101" s="123"/>
      <c r="T101" s="127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3"/>
    </row>
    <row r="102" spans="1:33" ht="18" hidden="1" x14ac:dyDescent="0.25">
      <c r="A102" s="67" t="s">
        <v>308</v>
      </c>
      <c r="B102" s="96" t="s">
        <v>225</v>
      </c>
      <c r="C102" s="86" t="s">
        <v>120</v>
      </c>
      <c r="D102" s="29" t="s">
        <v>39</v>
      </c>
      <c r="E102" s="23">
        <v>2</v>
      </c>
      <c r="F102" s="83">
        <v>150</v>
      </c>
      <c r="G102" s="23">
        <v>12</v>
      </c>
      <c r="H102" s="84">
        <v>1</v>
      </c>
      <c r="I102" s="61">
        <f t="shared" ref="I102:I110" si="78">H102*G102*F102*E102</f>
        <v>3600</v>
      </c>
      <c r="J102" s="140">
        <f t="shared" ref="J102:J110" si="79">I102*$G$2</f>
        <v>13140</v>
      </c>
      <c r="K102" s="174">
        <f t="shared" ref="K102:K110" si="80">I102</f>
        <v>3600</v>
      </c>
      <c r="L102" s="164">
        <f t="shared" ref="L102:L110" si="81">K102/I102</f>
        <v>1</v>
      </c>
      <c r="M102" s="161">
        <f t="shared" ref="M102:M110" si="82">J102</f>
        <v>13140</v>
      </c>
      <c r="N102" s="164">
        <f t="shared" ref="N102:N110" si="83">M102/J102</f>
        <v>1</v>
      </c>
      <c r="O102" s="146"/>
      <c r="P102" s="46"/>
      <c r="Q102" s="47"/>
      <c r="R102" s="123">
        <f t="shared" ref="R102:R110" si="84">M102-Q102</f>
        <v>13140</v>
      </c>
      <c r="S102" s="123"/>
      <c r="T102" s="127"/>
      <c r="U102" s="131">
        <f t="shared" ref="U102:W110" si="85">$I102/12</f>
        <v>300</v>
      </c>
      <c r="V102" s="131">
        <f t="shared" si="85"/>
        <v>300</v>
      </c>
      <c r="W102" s="131">
        <f t="shared" si="85"/>
        <v>300</v>
      </c>
      <c r="X102" s="131">
        <f t="shared" si="76"/>
        <v>300</v>
      </c>
      <c r="Y102" s="131">
        <f t="shared" si="76"/>
        <v>300</v>
      </c>
      <c r="Z102" s="131">
        <f t="shared" si="76"/>
        <v>300</v>
      </c>
      <c r="AA102" s="131">
        <f t="shared" si="76"/>
        <v>300</v>
      </c>
      <c r="AB102" s="131">
        <f t="shared" si="76"/>
        <v>300</v>
      </c>
      <c r="AC102" s="131">
        <f t="shared" si="76"/>
        <v>300</v>
      </c>
      <c r="AD102" s="131">
        <f t="shared" si="76"/>
        <v>300</v>
      </c>
      <c r="AE102" s="131">
        <f t="shared" si="76"/>
        <v>300</v>
      </c>
      <c r="AF102" s="131">
        <f t="shared" si="76"/>
        <v>300</v>
      </c>
      <c r="AG102" s="133">
        <f t="shared" ref="AG102:AG110" si="86">SUM(T102:AF102)</f>
        <v>3600</v>
      </c>
    </row>
    <row r="103" spans="1:33" ht="18" hidden="1" x14ac:dyDescent="0.25">
      <c r="A103" s="67" t="s">
        <v>309</v>
      </c>
      <c r="B103" s="96" t="s">
        <v>226</v>
      </c>
      <c r="C103" s="86" t="s">
        <v>121</v>
      </c>
      <c r="D103" s="29" t="s">
        <v>39</v>
      </c>
      <c r="E103" s="23">
        <v>2</v>
      </c>
      <c r="F103" s="83">
        <v>150</v>
      </c>
      <c r="G103" s="23">
        <v>12</v>
      </c>
      <c r="H103" s="84">
        <v>1</v>
      </c>
      <c r="I103" s="61">
        <f t="shared" si="78"/>
        <v>3600</v>
      </c>
      <c r="J103" s="140">
        <f t="shared" si="79"/>
        <v>13140</v>
      </c>
      <c r="K103" s="174">
        <f t="shared" si="80"/>
        <v>3600</v>
      </c>
      <c r="L103" s="164">
        <f t="shared" si="81"/>
        <v>1</v>
      </c>
      <c r="M103" s="161">
        <f t="shared" si="82"/>
        <v>13140</v>
      </c>
      <c r="N103" s="164">
        <f t="shared" si="83"/>
        <v>1</v>
      </c>
      <c r="O103" s="146"/>
      <c r="P103" s="46"/>
      <c r="Q103" s="47"/>
      <c r="R103" s="123">
        <f t="shared" si="84"/>
        <v>13140</v>
      </c>
      <c r="S103" s="123"/>
      <c r="T103" s="127"/>
      <c r="U103" s="131">
        <f t="shared" si="85"/>
        <v>300</v>
      </c>
      <c r="V103" s="131">
        <f t="shared" si="85"/>
        <v>300</v>
      </c>
      <c r="W103" s="131">
        <f t="shared" si="85"/>
        <v>300</v>
      </c>
      <c r="X103" s="131">
        <f t="shared" si="76"/>
        <v>300</v>
      </c>
      <c r="Y103" s="131">
        <f t="shared" si="76"/>
        <v>300</v>
      </c>
      <c r="Z103" s="131">
        <f t="shared" si="76"/>
        <v>300</v>
      </c>
      <c r="AA103" s="131">
        <f t="shared" si="76"/>
        <v>300</v>
      </c>
      <c r="AB103" s="131">
        <f t="shared" si="76"/>
        <v>300</v>
      </c>
      <c r="AC103" s="131">
        <f t="shared" si="76"/>
        <v>300</v>
      </c>
      <c r="AD103" s="131">
        <f t="shared" si="76"/>
        <v>300</v>
      </c>
      <c r="AE103" s="131">
        <f t="shared" si="76"/>
        <v>300</v>
      </c>
      <c r="AF103" s="131">
        <f t="shared" si="76"/>
        <v>300</v>
      </c>
      <c r="AG103" s="133">
        <f t="shared" si="86"/>
        <v>3600</v>
      </c>
    </row>
    <row r="104" spans="1:33" ht="18" hidden="1" x14ac:dyDescent="0.25">
      <c r="A104" s="67" t="s">
        <v>310</v>
      </c>
      <c r="B104" s="96" t="s">
        <v>227</v>
      </c>
      <c r="C104" s="86" t="s">
        <v>122</v>
      </c>
      <c r="D104" s="29" t="s">
        <v>39</v>
      </c>
      <c r="E104" s="23">
        <v>2</v>
      </c>
      <c r="F104" s="83">
        <v>175</v>
      </c>
      <c r="G104" s="23">
        <v>12</v>
      </c>
      <c r="H104" s="84">
        <v>1</v>
      </c>
      <c r="I104" s="61">
        <f t="shared" si="78"/>
        <v>4200</v>
      </c>
      <c r="J104" s="140">
        <f t="shared" si="79"/>
        <v>15330</v>
      </c>
      <c r="K104" s="174">
        <f t="shared" si="80"/>
        <v>4200</v>
      </c>
      <c r="L104" s="164">
        <f t="shared" si="81"/>
        <v>1</v>
      </c>
      <c r="M104" s="161">
        <f t="shared" si="82"/>
        <v>15330</v>
      </c>
      <c r="N104" s="164">
        <f t="shared" si="83"/>
        <v>1</v>
      </c>
      <c r="O104" s="146"/>
      <c r="P104" s="46"/>
      <c r="Q104" s="47"/>
      <c r="R104" s="123">
        <f t="shared" si="84"/>
        <v>15330</v>
      </c>
      <c r="S104" s="123"/>
      <c r="T104" s="127"/>
      <c r="U104" s="131">
        <f t="shared" si="85"/>
        <v>350</v>
      </c>
      <c r="V104" s="131">
        <f t="shared" si="85"/>
        <v>350</v>
      </c>
      <c r="W104" s="131">
        <f t="shared" si="85"/>
        <v>350</v>
      </c>
      <c r="X104" s="131">
        <f t="shared" si="76"/>
        <v>350</v>
      </c>
      <c r="Y104" s="131">
        <f t="shared" si="76"/>
        <v>350</v>
      </c>
      <c r="Z104" s="131">
        <f t="shared" si="76"/>
        <v>350</v>
      </c>
      <c r="AA104" s="131">
        <f t="shared" si="76"/>
        <v>350</v>
      </c>
      <c r="AB104" s="131">
        <f t="shared" si="76"/>
        <v>350</v>
      </c>
      <c r="AC104" s="131">
        <f t="shared" si="76"/>
        <v>350</v>
      </c>
      <c r="AD104" s="131">
        <f t="shared" si="76"/>
        <v>350</v>
      </c>
      <c r="AE104" s="131">
        <f t="shared" si="76"/>
        <v>350</v>
      </c>
      <c r="AF104" s="131">
        <f t="shared" si="76"/>
        <v>350</v>
      </c>
      <c r="AG104" s="133">
        <f t="shared" si="86"/>
        <v>4200</v>
      </c>
    </row>
    <row r="105" spans="1:33" ht="18" hidden="1" x14ac:dyDescent="0.25">
      <c r="A105" s="67" t="s">
        <v>279</v>
      </c>
      <c r="B105" s="96" t="s">
        <v>228</v>
      </c>
      <c r="C105" s="86" t="s">
        <v>123</v>
      </c>
      <c r="D105" s="29" t="s">
        <v>39</v>
      </c>
      <c r="E105" s="23">
        <v>2</v>
      </c>
      <c r="F105" s="83">
        <v>175</v>
      </c>
      <c r="G105" s="23">
        <v>12</v>
      </c>
      <c r="H105" s="84">
        <v>1</v>
      </c>
      <c r="I105" s="61">
        <f t="shared" si="78"/>
        <v>4200</v>
      </c>
      <c r="J105" s="140">
        <f t="shared" si="79"/>
        <v>15330</v>
      </c>
      <c r="K105" s="174">
        <f t="shared" si="80"/>
        <v>4200</v>
      </c>
      <c r="L105" s="164">
        <f t="shared" si="81"/>
        <v>1</v>
      </c>
      <c r="M105" s="161">
        <f t="shared" si="82"/>
        <v>15330</v>
      </c>
      <c r="N105" s="164">
        <f t="shared" si="83"/>
        <v>1</v>
      </c>
      <c r="O105" s="146"/>
      <c r="P105" s="46"/>
      <c r="Q105" s="47"/>
      <c r="R105" s="123">
        <f t="shared" si="84"/>
        <v>15330</v>
      </c>
      <c r="S105" s="123"/>
      <c r="T105" s="127"/>
      <c r="U105" s="131">
        <f t="shared" si="85"/>
        <v>350</v>
      </c>
      <c r="V105" s="131">
        <f t="shared" si="85"/>
        <v>350</v>
      </c>
      <c r="W105" s="131">
        <f t="shared" si="85"/>
        <v>350</v>
      </c>
      <c r="X105" s="131">
        <f t="shared" si="76"/>
        <v>350</v>
      </c>
      <c r="Y105" s="131">
        <f t="shared" si="76"/>
        <v>350</v>
      </c>
      <c r="Z105" s="131">
        <f t="shared" si="76"/>
        <v>350</v>
      </c>
      <c r="AA105" s="131">
        <f t="shared" si="76"/>
        <v>350</v>
      </c>
      <c r="AB105" s="131">
        <f t="shared" si="76"/>
        <v>350</v>
      </c>
      <c r="AC105" s="131">
        <f t="shared" si="76"/>
        <v>350</v>
      </c>
      <c r="AD105" s="131">
        <f t="shared" si="76"/>
        <v>350</v>
      </c>
      <c r="AE105" s="131">
        <f t="shared" si="76"/>
        <v>350</v>
      </c>
      <c r="AF105" s="131">
        <f t="shared" si="76"/>
        <v>350</v>
      </c>
      <c r="AG105" s="133">
        <f t="shared" si="86"/>
        <v>4200</v>
      </c>
    </row>
    <row r="106" spans="1:33" ht="18" hidden="1" x14ac:dyDescent="0.25">
      <c r="A106" s="67" t="s">
        <v>311</v>
      </c>
      <c r="B106" s="96" t="s">
        <v>229</v>
      </c>
      <c r="C106" s="86" t="s">
        <v>124</v>
      </c>
      <c r="D106" s="29" t="s">
        <v>39</v>
      </c>
      <c r="E106" s="23">
        <v>1</v>
      </c>
      <c r="F106" s="83">
        <v>225</v>
      </c>
      <c r="G106" s="23">
        <v>12</v>
      </c>
      <c r="H106" s="84">
        <v>1</v>
      </c>
      <c r="I106" s="61">
        <f t="shared" si="78"/>
        <v>2700</v>
      </c>
      <c r="J106" s="140">
        <f t="shared" si="79"/>
        <v>9855</v>
      </c>
      <c r="K106" s="174">
        <f t="shared" si="80"/>
        <v>2700</v>
      </c>
      <c r="L106" s="164">
        <f t="shared" si="81"/>
        <v>1</v>
      </c>
      <c r="M106" s="161">
        <f t="shared" si="82"/>
        <v>9855</v>
      </c>
      <c r="N106" s="164">
        <f t="shared" si="83"/>
        <v>1</v>
      </c>
      <c r="O106" s="146"/>
      <c r="P106" s="46"/>
      <c r="Q106" s="47"/>
      <c r="R106" s="123">
        <f t="shared" si="84"/>
        <v>9855</v>
      </c>
      <c r="S106" s="123"/>
      <c r="T106" s="127"/>
      <c r="U106" s="131">
        <f t="shared" si="85"/>
        <v>225</v>
      </c>
      <c r="V106" s="131">
        <f t="shared" si="85"/>
        <v>225</v>
      </c>
      <c r="W106" s="131">
        <f t="shared" si="85"/>
        <v>225</v>
      </c>
      <c r="X106" s="131">
        <f t="shared" si="76"/>
        <v>225</v>
      </c>
      <c r="Y106" s="131">
        <f t="shared" si="76"/>
        <v>225</v>
      </c>
      <c r="Z106" s="131">
        <f t="shared" si="76"/>
        <v>225</v>
      </c>
      <c r="AA106" s="131">
        <f t="shared" si="76"/>
        <v>225</v>
      </c>
      <c r="AB106" s="131">
        <f t="shared" si="76"/>
        <v>225</v>
      </c>
      <c r="AC106" s="131">
        <f t="shared" si="76"/>
        <v>225</v>
      </c>
      <c r="AD106" s="131">
        <f t="shared" si="76"/>
        <v>225</v>
      </c>
      <c r="AE106" s="131">
        <f t="shared" si="76"/>
        <v>225</v>
      </c>
      <c r="AF106" s="131">
        <f t="shared" si="76"/>
        <v>225</v>
      </c>
      <c r="AG106" s="133">
        <f t="shared" si="86"/>
        <v>2700</v>
      </c>
    </row>
    <row r="107" spans="1:33" ht="18" hidden="1" x14ac:dyDescent="0.25">
      <c r="A107" s="67" t="s">
        <v>312</v>
      </c>
      <c r="B107" s="96" t="s">
        <v>230</v>
      </c>
      <c r="C107" s="86" t="s">
        <v>125</v>
      </c>
      <c r="D107" s="29" t="s">
        <v>39</v>
      </c>
      <c r="E107" s="23">
        <v>1</v>
      </c>
      <c r="F107" s="83">
        <v>180</v>
      </c>
      <c r="G107" s="23">
        <v>12</v>
      </c>
      <c r="H107" s="84">
        <v>1</v>
      </c>
      <c r="I107" s="61">
        <f t="shared" si="78"/>
        <v>2160</v>
      </c>
      <c r="J107" s="140">
        <f t="shared" si="79"/>
        <v>7884</v>
      </c>
      <c r="K107" s="174">
        <f t="shared" si="80"/>
        <v>2160</v>
      </c>
      <c r="L107" s="164">
        <f t="shared" si="81"/>
        <v>1</v>
      </c>
      <c r="M107" s="161">
        <f t="shared" si="82"/>
        <v>7884</v>
      </c>
      <c r="N107" s="164">
        <f t="shared" si="83"/>
        <v>1</v>
      </c>
      <c r="O107" s="146"/>
      <c r="P107" s="46"/>
      <c r="Q107" s="47"/>
      <c r="R107" s="123">
        <f t="shared" si="84"/>
        <v>7884</v>
      </c>
      <c r="S107" s="123"/>
      <c r="T107" s="127"/>
      <c r="U107" s="131">
        <f t="shared" si="85"/>
        <v>180</v>
      </c>
      <c r="V107" s="131">
        <f t="shared" si="85"/>
        <v>180</v>
      </c>
      <c r="W107" s="131">
        <f t="shared" si="85"/>
        <v>180</v>
      </c>
      <c r="X107" s="131">
        <f t="shared" si="76"/>
        <v>180</v>
      </c>
      <c r="Y107" s="131">
        <f t="shared" si="76"/>
        <v>180</v>
      </c>
      <c r="Z107" s="131">
        <f t="shared" si="76"/>
        <v>180</v>
      </c>
      <c r="AA107" s="131">
        <f t="shared" si="76"/>
        <v>180</v>
      </c>
      <c r="AB107" s="131">
        <f t="shared" si="76"/>
        <v>180</v>
      </c>
      <c r="AC107" s="131">
        <f t="shared" si="76"/>
        <v>180</v>
      </c>
      <c r="AD107" s="131">
        <f t="shared" si="76"/>
        <v>180</v>
      </c>
      <c r="AE107" s="131">
        <f t="shared" si="76"/>
        <v>180</v>
      </c>
      <c r="AF107" s="131">
        <f t="shared" si="76"/>
        <v>180</v>
      </c>
      <c r="AG107" s="133">
        <f t="shared" si="86"/>
        <v>2160</v>
      </c>
    </row>
    <row r="108" spans="1:33" ht="18" hidden="1" x14ac:dyDescent="0.25">
      <c r="A108" s="67" t="s">
        <v>313</v>
      </c>
      <c r="B108" s="96" t="s">
        <v>231</v>
      </c>
      <c r="C108" s="86" t="s">
        <v>150</v>
      </c>
      <c r="D108" s="29" t="s">
        <v>39</v>
      </c>
      <c r="E108" s="23">
        <v>1</v>
      </c>
      <c r="F108" s="83">
        <v>150</v>
      </c>
      <c r="G108" s="23">
        <v>12</v>
      </c>
      <c r="H108" s="84">
        <v>1</v>
      </c>
      <c r="I108" s="61">
        <f t="shared" si="78"/>
        <v>1800</v>
      </c>
      <c r="J108" s="140">
        <f t="shared" si="79"/>
        <v>6570</v>
      </c>
      <c r="K108" s="174">
        <f t="shared" si="80"/>
        <v>1800</v>
      </c>
      <c r="L108" s="164">
        <f t="shared" si="81"/>
        <v>1</v>
      </c>
      <c r="M108" s="161">
        <f t="shared" si="82"/>
        <v>6570</v>
      </c>
      <c r="N108" s="164">
        <f t="shared" si="83"/>
        <v>1</v>
      </c>
      <c r="O108" s="146"/>
      <c r="P108" s="46"/>
      <c r="Q108" s="47"/>
      <c r="R108" s="123">
        <f t="shared" si="84"/>
        <v>6570</v>
      </c>
      <c r="S108" s="123"/>
      <c r="T108" s="127"/>
      <c r="U108" s="131">
        <f t="shared" si="85"/>
        <v>150</v>
      </c>
      <c r="V108" s="131">
        <f t="shared" si="85"/>
        <v>150</v>
      </c>
      <c r="W108" s="131">
        <f t="shared" si="85"/>
        <v>150</v>
      </c>
      <c r="X108" s="131">
        <f t="shared" si="76"/>
        <v>150</v>
      </c>
      <c r="Y108" s="131">
        <f t="shared" si="76"/>
        <v>150</v>
      </c>
      <c r="Z108" s="131">
        <f t="shared" si="76"/>
        <v>150</v>
      </c>
      <c r="AA108" s="131">
        <f t="shared" si="76"/>
        <v>150</v>
      </c>
      <c r="AB108" s="131">
        <f t="shared" si="76"/>
        <v>150</v>
      </c>
      <c r="AC108" s="131">
        <f t="shared" si="76"/>
        <v>150</v>
      </c>
      <c r="AD108" s="131">
        <f t="shared" si="76"/>
        <v>150</v>
      </c>
      <c r="AE108" s="131">
        <f t="shared" si="76"/>
        <v>150</v>
      </c>
      <c r="AF108" s="131">
        <f t="shared" si="76"/>
        <v>150</v>
      </c>
      <c r="AG108" s="133">
        <f t="shared" si="86"/>
        <v>1800</v>
      </c>
    </row>
    <row r="109" spans="1:33" ht="18" hidden="1" x14ac:dyDescent="0.25">
      <c r="A109" s="67" t="s">
        <v>314</v>
      </c>
      <c r="B109" s="96" t="s">
        <v>232</v>
      </c>
      <c r="C109" s="86" t="s">
        <v>126</v>
      </c>
      <c r="D109" s="29" t="s">
        <v>39</v>
      </c>
      <c r="E109" s="23">
        <v>1</v>
      </c>
      <c r="F109" s="83">
        <v>180</v>
      </c>
      <c r="G109" s="23">
        <v>12</v>
      </c>
      <c r="H109" s="84">
        <v>1</v>
      </c>
      <c r="I109" s="61">
        <f t="shared" si="78"/>
        <v>2160</v>
      </c>
      <c r="J109" s="140">
        <f t="shared" si="79"/>
        <v>7884</v>
      </c>
      <c r="K109" s="174">
        <f t="shared" si="80"/>
        <v>2160</v>
      </c>
      <c r="L109" s="164">
        <f t="shared" si="81"/>
        <v>1</v>
      </c>
      <c r="M109" s="161">
        <f t="shared" si="82"/>
        <v>7884</v>
      </c>
      <c r="N109" s="164">
        <f t="shared" si="83"/>
        <v>1</v>
      </c>
      <c r="O109" s="146"/>
      <c r="P109" s="46"/>
      <c r="Q109" s="47"/>
      <c r="R109" s="123">
        <f t="shared" si="84"/>
        <v>7884</v>
      </c>
      <c r="S109" s="123"/>
      <c r="T109" s="127"/>
      <c r="U109" s="131">
        <f t="shared" si="85"/>
        <v>180</v>
      </c>
      <c r="V109" s="131">
        <f t="shared" si="85"/>
        <v>180</v>
      </c>
      <c r="W109" s="131">
        <f t="shared" si="85"/>
        <v>180</v>
      </c>
      <c r="X109" s="131">
        <f t="shared" ref="X109:AF129" si="87">$I109/12</f>
        <v>180</v>
      </c>
      <c r="Y109" s="131">
        <f t="shared" si="87"/>
        <v>180</v>
      </c>
      <c r="Z109" s="131">
        <f t="shared" si="87"/>
        <v>180</v>
      </c>
      <c r="AA109" s="131">
        <f t="shared" si="87"/>
        <v>180</v>
      </c>
      <c r="AB109" s="131">
        <f t="shared" si="87"/>
        <v>180</v>
      </c>
      <c r="AC109" s="131">
        <f t="shared" si="87"/>
        <v>180</v>
      </c>
      <c r="AD109" s="131">
        <f t="shared" si="87"/>
        <v>180</v>
      </c>
      <c r="AE109" s="131">
        <f t="shared" si="87"/>
        <v>180</v>
      </c>
      <c r="AF109" s="131">
        <f t="shared" si="87"/>
        <v>180</v>
      </c>
      <c r="AG109" s="133">
        <f t="shared" si="86"/>
        <v>2160</v>
      </c>
    </row>
    <row r="110" spans="1:33" ht="18" hidden="1" x14ac:dyDescent="0.25">
      <c r="A110" s="67" t="s">
        <v>315</v>
      </c>
      <c r="B110" s="96" t="s">
        <v>233</v>
      </c>
      <c r="C110" s="86" t="s">
        <v>127</v>
      </c>
      <c r="D110" s="29" t="s">
        <v>39</v>
      </c>
      <c r="E110" s="23">
        <v>2</v>
      </c>
      <c r="F110" s="83">
        <v>150</v>
      </c>
      <c r="G110" s="23">
        <v>12</v>
      </c>
      <c r="H110" s="84">
        <v>1</v>
      </c>
      <c r="I110" s="61">
        <f t="shared" si="78"/>
        <v>3600</v>
      </c>
      <c r="J110" s="140">
        <f t="shared" si="79"/>
        <v>13140</v>
      </c>
      <c r="K110" s="174">
        <f t="shared" si="80"/>
        <v>3600</v>
      </c>
      <c r="L110" s="164">
        <f t="shared" si="81"/>
        <v>1</v>
      </c>
      <c r="M110" s="161">
        <f t="shared" si="82"/>
        <v>13140</v>
      </c>
      <c r="N110" s="164">
        <f t="shared" si="83"/>
        <v>1</v>
      </c>
      <c r="O110" s="146"/>
      <c r="P110" s="46"/>
      <c r="Q110" s="47"/>
      <c r="R110" s="123">
        <f t="shared" si="84"/>
        <v>13140</v>
      </c>
      <c r="S110" s="123"/>
      <c r="T110" s="127"/>
      <c r="U110" s="131">
        <f t="shared" si="85"/>
        <v>300</v>
      </c>
      <c r="V110" s="131">
        <f t="shared" si="85"/>
        <v>300</v>
      </c>
      <c r="W110" s="131">
        <f t="shared" si="85"/>
        <v>300</v>
      </c>
      <c r="X110" s="131">
        <f t="shared" si="87"/>
        <v>300</v>
      </c>
      <c r="Y110" s="131">
        <f t="shared" si="87"/>
        <v>300</v>
      </c>
      <c r="Z110" s="131">
        <f t="shared" si="87"/>
        <v>300</v>
      </c>
      <c r="AA110" s="131">
        <f t="shared" si="87"/>
        <v>300</v>
      </c>
      <c r="AB110" s="131">
        <f t="shared" si="87"/>
        <v>300</v>
      </c>
      <c r="AC110" s="131">
        <f t="shared" si="87"/>
        <v>300</v>
      </c>
      <c r="AD110" s="131">
        <f t="shared" si="87"/>
        <v>300</v>
      </c>
      <c r="AE110" s="131">
        <f t="shared" si="87"/>
        <v>300</v>
      </c>
      <c r="AF110" s="131">
        <f t="shared" si="87"/>
        <v>300</v>
      </c>
      <c r="AG110" s="133">
        <f t="shared" si="86"/>
        <v>3600</v>
      </c>
    </row>
    <row r="111" spans="1:33" ht="18" hidden="1" customHeight="1" x14ac:dyDescent="0.25">
      <c r="A111" s="336" t="s">
        <v>260</v>
      </c>
      <c r="B111" s="336"/>
      <c r="C111" s="336"/>
      <c r="D111" s="29"/>
      <c r="E111" s="23"/>
      <c r="F111" s="199">
        <f>SUM(F102:F110)</f>
        <v>1535</v>
      </c>
      <c r="G111" s="23"/>
      <c r="H111" s="200"/>
      <c r="I111" s="199">
        <f>SUM(I102:I110)</f>
        <v>28020</v>
      </c>
      <c r="J111" s="201"/>
      <c r="K111" s="202"/>
      <c r="L111" s="203"/>
      <c r="M111" s="201"/>
      <c r="N111" s="203"/>
      <c r="O111" s="204"/>
      <c r="P111" s="204"/>
      <c r="Q111" s="205"/>
      <c r="R111" s="206"/>
      <c r="S111" s="206"/>
      <c r="T111" s="127"/>
      <c r="U111" s="196">
        <f>SUM(U102:U110)</f>
        <v>2335</v>
      </c>
      <c r="V111" s="196">
        <f t="shared" ref="V111:AG111" si="88">SUM(V102:V110)</f>
        <v>2335</v>
      </c>
      <c r="W111" s="196">
        <f t="shared" si="88"/>
        <v>2335</v>
      </c>
      <c r="X111" s="196">
        <f t="shared" si="88"/>
        <v>2335</v>
      </c>
      <c r="Y111" s="196">
        <f t="shared" si="88"/>
        <v>2335</v>
      </c>
      <c r="Z111" s="196">
        <f t="shared" si="88"/>
        <v>2335</v>
      </c>
      <c r="AA111" s="196">
        <f t="shared" si="88"/>
        <v>2335</v>
      </c>
      <c r="AB111" s="196">
        <f t="shared" si="88"/>
        <v>2335</v>
      </c>
      <c r="AC111" s="196">
        <f t="shared" si="88"/>
        <v>2335</v>
      </c>
      <c r="AD111" s="196">
        <f t="shared" si="88"/>
        <v>2335</v>
      </c>
      <c r="AE111" s="196">
        <f t="shared" si="88"/>
        <v>2335</v>
      </c>
      <c r="AF111" s="196">
        <f t="shared" si="88"/>
        <v>2335</v>
      </c>
      <c r="AG111" s="196">
        <f t="shared" si="88"/>
        <v>28020</v>
      </c>
    </row>
    <row r="112" spans="1:33" ht="18" hidden="1" customHeight="1" x14ac:dyDescent="0.25">
      <c r="B112" s="221" t="s">
        <v>265</v>
      </c>
      <c r="C112" s="221" t="s">
        <v>266</v>
      </c>
      <c r="D112" s="192"/>
      <c r="E112" s="192"/>
      <c r="F112" s="222">
        <f>F111+F100+F88+F76</f>
        <v>1535</v>
      </c>
      <c r="G112" s="192"/>
      <c r="H112" s="192"/>
      <c r="I112" s="222">
        <f>I111+I100+I88+I76</f>
        <v>28020</v>
      </c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223">
        <f>$I112/12</f>
        <v>2335</v>
      </c>
      <c r="V112" s="223">
        <f t="shared" ref="V112:AF112" si="89">$I112/12</f>
        <v>2335</v>
      </c>
      <c r="W112" s="223">
        <f t="shared" si="89"/>
        <v>2335</v>
      </c>
      <c r="X112" s="223">
        <f t="shared" si="89"/>
        <v>2335</v>
      </c>
      <c r="Y112" s="223">
        <f t="shared" si="89"/>
        <v>2335</v>
      </c>
      <c r="Z112" s="223">
        <f t="shared" si="89"/>
        <v>2335</v>
      </c>
      <c r="AA112" s="223">
        <f t="shared" si="89"/>
        <v>2335</v>
      </c>
      <c r="AB112" s="223">
        <f t="shared" si="89"/>
        <v>2335</v>
      </c>
      <c r="AC112" s="223">
        <f t="shared" si="89"/>
        <v>2335</v>
      </c>
      <c r="AD112" s="223">
        <f t="shared" si="89"/>
        <v>2335</v>
      </c>
      <c r="AE112" s="223">
        <f t="shared" si="89"/>
        <v>2335</v>
      </c>
      <c r="AF112" s="223">
        <f t="shared" si="89"/>
        <v>2335</v>
      </c>
      <c r="AG112" s="224">
        <f>SUM(T112:AF112)</f>
        <v>28020</v>
      </c>
    </row>
    <row r="113" spans="1:34" ht="18" hidden="1" customHeight="1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ht="23.25" hidden="1" x14ac:dyDescent="0.25">
      <c r="A114" s="253" t="s">
        <v>411</v>
      </c>
      <c r="B114" s="193">
        <v>5</v>
      </c>
      <c r="C114" s="219" t="str">
        <f>Ce!D8</f>
        <v>ريف دمشق   بالعلم نرتقي</v>
      </c>
      <c r="D114" s="4"/>
      <c r="E114" s="4"/>
      <c r="F114" s="4"/>
      <c r="G114" s="4"/>
      <c r="H114" s="4"/>
      <c r="I114" s="4"/>
      <c r="J114" s="4"/>
      <c r="K114" s="4"/>
      <c r="L114" s="4"/>
      <c r="N114" s="4"/>
      <c r="O114" s="4"/>
      <c r="P114" s="4"/>
    </row>
    <row r="115" spans="1:34" ht="18" hidden="1" x14ac:dyDescent="0.25">
      <c r="A115" s="67" t="s">
        <v>374</v>
      </c>
      <c r="B115" s="96" t="s">
        <v>225</v>
      </c>
      <c r="C115" s="86" t="s">
        <v>120</v>
      </c>
      <c r="D115" s="29" t="s">
        <v>39</v>
      </c>
      <c r="E115" s="23">
        <v>2</v>
      </c>
      <c r="F115" s="83">
        <v>150</v>
      </c>
      <c r="G115" s="23">
        <v>12</v>
      </c>
      <c r="H115" s="84">
        <v>1</v>
      </c>
      <c r="I115" s="61">
        <f t="shared" ref="I115:I123" si="90">H115*G115*F115*E115</f>
        <v>3600</v>
      </c>
      <c r="J115" s="140">
        <f t="shared" ref="J115:J123" si="91">I115*$G$2</f>
        <v>13140</v>
      </c>
      <c r="K115" s="174">
        <f t="shared" ref="K115:K123" si="92">I115</f>
        <v>3600</v>
      </c>
      <c r="L115" s="164">
        <f t="shared" ref="L115:L123" si="93">K115/I115</f>
        <v>1</v>
      </c>
      <c r="M115" s="161">
        <f t="shared" ref="M115:M123" si="94">J115</f>
        <v>13140</v>
      </c>
      <c r="N115" s="164">
        <f t="shared" ref="N115:N123" si="95">M115/J115</f>
        <v>1</v>
      </c>
      <c r="O115" s="146"/>
      <c r="P115" s="46"/>
      <c r="Q115" s="47"/>
      <c r="R115" s="123">
        <f t="shared" ref="R115:R123" si="96">M115-Q115</f>
        <v>13140</v>
      </c>
      <c r="S115" s="123"/>
      <c r="T115" s="127"/>
      <c r="U115" s="131">
        <f t="shared" ref="U115:W123" si="97">$I115/12</f>
        <v>300</v>
      </c>
      <c r="V115" s="131">
        <f t="shared" si="97"/>
        <v>300</v>
      </c>
      <c r="W115" s="131">
        <f t="shared" si="97"/>
        <v>300</v>
      </c>
      <c r="X115" s="131">
        <f t="shared" si="87"/>
        <v>300</v>
      </c>
      <c r="Y115" s="131">
        <f t="shared" si="87"/>
        <v>300</v>
      </c>
      <c r="Z115" s="131">
        <f t="shared" si="87"/>
        <v>300</v>
      </c>
      <c r="AA115" s="131">
        <f t="shared" si="87"/>
        <v>300</v>
      </c>
      <c r="AB115" s="131">
        <f t="shared" si="87"/>
        <v>300</v>
      </c>
      <c r="AC115" s="131">
        <f t="shared" si="87"/>
        <v>300</v>
      </c>
      <c r="AD115" s="131">
        <f t="shared" si="87"/>
        <v>300</v>
      </c>
      <c r="AE115" s="131">
        <f t="shared" si="87"/>
        <v>300</v>
      </c>
      <c r="AF115" s="131">
        <f t="shared" si="87"/>
        <v>300</v>
      </c>
      <c r="AG115" s="133">
        <f t="shared" ref="AG115:AG123" si="98">SUM(T115:AF115)</f>
        <v>3600</v>
      </c>
    </row>
    <row r="116" spans="1:34" ht="18" hidden="1" x14ac:dyDescent="0.25">
      <c r="A116" s="67" t="s">
        <v>375</v>
      </c>
      <c r="B116" s="96" t="s">
        <v>226</v>
      </c>
      <c r="C116" s="86" t="s">
        <v>121</v>
      </c>
      <c r="D116" s="29" t="s">
        <v>39</v>
      </c>
      <c r="E116" s="23">
        <v>2</v>
      </c>
      <c r="F116" s="83">
        <v>150</v>
      </c>
      <c r="G116" s="23">
        <v>12</v>
      </c>
      <c r="H116" s="84">
        <v>1</v>
      </c>
      <c r="I116" s="61">
        <f t="shared" si="90"/>
        <v>3600</v>
      </c>
      <c r="J116" s="140">
        <f t="shared" si="91"/>
        <v>13140</v>
      </c>
      <c r="K116" s="174">
        <f t="shared" si="92"/>
        <v>3600</v>
      </c>
      <c r="L116" s="164">
        <f t="shared" si="93"/>
        <v>1</v>
      </c>
      <c r="M116" s="161">
        <f t="shared" si="94"/>
        <v>13140</v>
      </c>
      <c r="N116" s="164">
        <f t="shared" si="95"/>
        <v>1</v>
      </c>
      <c r="O116" s="146"/>
      <c r="P116" s="46"/>
      <c r="Q116" s="47"/>
      <c r="R116" s="123">
        <f t="shared" si="96"/>
        <v>13140</v>
      </c>
      <c r="S116" s="123"/>
      <c r="T116" s="127"/>
      <c r="U116" s="131">
        <f t="shared" si="97"/>
        <v>300</v>
      </c>
      <c r="V116" s="131">
        <f t="shared" si="97"/>
        <v>300</v>
      </c>
      <c r="W116" s="131">
        <f t="shared" si="97"/>
        <v>300</v>
      </c>
      <c r="X116" s="131">
        <f t="shared" si="87"/>
        <v>300</v>
      </c>
      <c r="Y116" s="131">
        <f t="shared" si="87"/>
        <v>300</v>
      </c>
      <c r="Z116" s="131">
        <f t="shared" si="87"/>
        <v>300</v>
      </c>
      <c r="AA116" s="131">
        <f t="shared" si="87"/>
        <v>300</v>
      </c>
      <c r="AB116" s="131">
        <f t="shared" si="87"/>
        <v>300</v>
      </c>
      <c r="AC116" s="131">
        <f t="shared" si="87"/>
        <v>300</v>
      </c>
      <c r="AD116" s="131">
        <f t="shared" si="87"/>
        <v>300</v>
      </c>
      <c r="AE116" s="131">
        <f t="shared" si="87"/>
        <v>300</v>
      </c>
      <c r="AF116" s="131">
        <f t="shared" si="87"/>
        <v>300</v>
      </c>
      <c r="AG116" s="133">
        <f t="shared" si="98"/>
        <v>3600</v>
      </c>
    </row>
    <row r="117" spans="1:34" ht="18" hidden="1" x14ac:dyDescent="0.25">
      <c r="A117" s="67" t="s">
        <v>376</v>
      </c>
      <c r="B117" s="96" t="s">
        <v>227</v>
      </c>
      <c r="C117" s="86" t="s">
        <v>122</v>
      </c>
      <c r="D117" s="29" t="s">
        <v>39</v>
      </c>
      <c r="E117" s="23">
        <v>2</v>
      </c>
      <c r="F117" s="83">
        <v>175</v>
      </c>
      <c r="G117" s="23">
        <v>12</v>
      </c>
      <c r="H117" s="84">
        <v>1</v>
      </c>
      <c r="I117" s="61">
        <f t="shared" si="90"/>
        <v>4200</v>
      </c>
      <c r="J117" s="140">
        <f t="shared" si="91"/>
        <v>15330</v>
      </c>
      <c r="K117" s="174">
        <f t="shared" si="92"/>
        <v>4200</v>
      </c>
      <c r="L117" s="164">
        <f t="shared" si="93"/>
        <v>1</v>
      </c>
      <c r="M117" s="161">
        <f t="shared" si="94"/>
        <v>15330</v>
      </c>
      <c r="N117" s="164">
        <f t="shared" si="95"/>
        <v>1</v>
      </c>
      <c r="O117" s="146"/>
      <c r="P117" s="46"/>
      <c r="Q117" s="47"/>
      <c r="R117" s="123">
        <f t="shared" si="96"/>
        <v>15330</v>
      </c>
      <c r="S117" s="123"/>
      <c r="T117" s="127"/>
      <c r="U117" s="131">
        <f t="shared" si="97"/>
        <v>350</v>
      </c>
      <c r="V117" s="131">
        <f t="shared" si="97"/>
        <v>350</v>
      </c>
      <c r="W117" s="131">
        <f t="shared" si="97"/>
        <v>350</v>
      </c>
      <c r="X117" s="131">
        <f t="shared" si="87"/>
        <v>350</v>
      </c>
      <c r="Y117" s="131">
        <f t="shared" si="87"/>
        <v>350</v>
      </c>
      <c r="Z117" s="131">
        <f t="shared" si="87"/>
        <v>350</v>
      </c>
      <c r="AA117" s="131">
        <f t="shared" si="87"/>
        <v>350</v>
      </c>
      <c r="AB117" s="131">
        <f t="shared" si="87"/>
        <v>350</v>
      </c>
      <c r="AC117" s="131">
        <f t="shared" si="87"/>
        <v>350</v>
      </c>
      <c r="AD117" s="131">
        <f t="shared" si="87"/>
        <v>350</v>
      </c>
      <c r="AE117" s="131">
        <f t="shared" si="87"/>
        <v>350</v>
      </c>
      <c r="AF117" s="131">
        <f t="shared" si="87"/>
        <v>350</v>
      </c>
      <c r="AG117" s="133">
        <f t="shared" si="98"/>
        <v>4200</v>
      </c>
    </row>
    <row r="118" spans="1:34" ht="18" hidden="1" x14ac:dyDescent="0.25">
      <c r="A118" s="67" t="s">
        <v>377</v>
      </c>
      <c r="B118" s="96" t="s">
        <v>228</v>
      </c>
      <c r="C118" s="86" t="s">
        <v>123</v>
      </c>
      <c r="D118" s="29" t="s">
        <v>39</v>
      </c>
      <c r="E118" s="23">
        <v>2</v>
      </c>
      <c r="F118" s="83">
        <v>175</v>
      </c>
      <c r="G118" s="23">
        <v>12</v>
      </c>
      <c r="H118" s="84">
        <v>1</v>
      </c>
      <c r="I118" s="61">
        <f t="shared" si="90"/>
        <v>4200</v>
      </c>
      <c r="J118" s="140">
        <f t="shared" si="91"/>
        <v>15330</v>
      </c>
      <c r="K118" s="174">
        <f t="shared" si="92"/>
        <v>4200</v>
      </c>
      <c r="L118" s="164">
        <f t="shared" si="93"/>
        <v>1</v>
      </c>
      <c r="M118" s="161">
        <f t="shared" si="94"/>
        <v>15330</v>
      </c>
      <c r="N118" s="164">
        <f t="shared" si="95"/>
        <v>1</v>
      </c>
      <c r="O118" s="146"/>
      <c r="P118" s="46"/>
      <c r="Q118" s="47"/>
      <c r="R118" s="123">
        <f t="shared" si="96"/>
        <v>15330</v>
      </c>
      <c r="S118" s="123"/>
      <c r="T118" s="127"/>
      <c r="U118" s="131">
        <f t="shared" si="97"/>
        <v>350</v>
      </c>
      <c r="V118" s="131">
        <f t="shared" si="97"/>
        <v>350</v>
      </c>
      <c r="W118" s="131">
        <f t="shared" si="97"/>
        <v>350</v>
      </c>
      <c r="X118" s="131">
        <f t="shared" si="87"/>
        <v>350</v>
      </c>
      <c r="Y118" s="131">
        <f t="shared" si="87"/>
        <v>350</v>
      </c>
      <c r="Z118" s="131">
        <f t="shared" si="87"/>
        <v>350</v>
      </c>
      <c r="AA118" s="131">
        <f t="shared" si="87"/>
        <v>350</v>
      </c>
      <c r="AB118" s="131">
        <f t="shared" si="87"/>
        <v>350</v>
      </c>
      <c r="AC118" s="131">
        <f t="shared" si="87"/>
        <v>350</v>
      </c>
      <c r="AD118" s="131">
        <f t="shared" si="87"/>
        <v>350</v>
      </c>
      <c r="AE118" s="131">
        <f t="shared" si="87"/>
        <v>350</v>
      </c>
      <c r="AF118" s="131">
        <f t="shared" si="87"/>
        <v>350</v>
      </c>
      <c r="AG118" s="133">
        <f t="shared" si="98"/>
        <v>4200</v>
      </c>
    </row>
    <row r="119" spans="1:34" ht="18" hidden="1" x14ac:dyDescent="0.25">
      <c r="A119" s="67" t="s">
        <v>280</v>
      </c>
      <c r="B119" s="96" t="s">
        <v>229</v>
      </c>
      <c r="C119" s="86" t="s">
        <v>124</v>
      </c>
      <c r="D119" s="29" t="s">
        <v>39</v>
      </c>
      <c r="E119" s="23">
        <v>1</v>
      </c>
      <c r="F119" s="83">
        <v>225</v>
      </c>
      <c r="G119" s="23">
        <v>12</v>
      </c>
      <c r="H119" s="84">
        <v>1</v>
      </c>
      <c r="I119" s="61">
        <f t="shared" si="90"/>
        <v>2700</v>
      </c>
      <c r="J119" s="140">
        <f t="shared" si="91"/>
        <v>9855</v>
      </c>
      <c r="K119" s="174">
        <f t="shared" si="92"/>
        <v>2700</v>
      </c>
      <c r="L119" s="164">
        <f t="shared" si="93"/>
        <v>1</v>
      </c>
      <c r="M119" s="161">
        <f t="shared" si="94"/>
        <v>9855</v>
      </c>
      <c r="N119" s="164">
        <f t="shared" si="95"/>
        <v>1</v>
      </c>
      <c r="O119" s="146"/>
      <c r="P119" s="46"/>
      <c r="Q119" s="47"/>
      <c r="R119" s="123">
        <f t="shared" si="96"/>
        <v>9855</v>
      </c>
      <c r="S119" s="123"/>
      <c r="T119" s="127"/>
      <c r="U119" s="131">
        <f t="shared" si="97"/>
        <v>225</v>
      </c>
      <c r="V119" s="131">
        <f t="shared" si="97"/>
        <v>225</v>
      </c>
      <c r="W119" s="131">
        <f t="shared" si="97"/>
        <v>225</v>
      </c>
      <c r="X119" s="131">
        <f t="shared" si="87"/>
        <v>225</v>
      </c>
      <c r="Y119" s="131">
        <f t="shared" si="87"/>
        <v>225</v>
      </c>
      <c r="Z119" s="131">
        <f t="shared" si="87"/>
        <v>225</v>
      </c>
      <c r="AA119" s="131">
        <f t="shared" si="87"/>
        <v>225</v>
      </c>
      <c r="AB119" s="131">
        <f t="shared" si="87"/>
        <v>225</v>
      </c>
      <c r="AC119" s="131">
        <f t="shared" si="87"/>
        <v>225</v>
      </c>
      <c r="AD119" s="131">
        <f t="shared" si="87"/>
        <v>225</v>
      </c>
      <c r="AE119" s="131">
        <f t="shared" si="87"/>
        <v>225</v>
      </c>
      <c r="AF119" s="131">
        <f t="shared" si="87"/>
        <v>225</v>
      </c>
      <c r="AG119" s="133">
        <f t="shared" si="98"/>
        <v>2700</v>
      </c>
    </row>
    <row r="120" spans="1:34" ht="18" hidden="1" x14ac:dyDescent="0.25">
      <c r="A120" s="67" t="s">
        <v>378</v>
      </c>
      <c r="B120" s="96" t="s">
        <v>230</v>
      </c>
      <c r="C120" s="86" t="s">
        <v>125</v>
      </c>
      <c r="D120" s="29" t="s">
        <v>39</v>
      </c>
      <c r="E120" s="23">
        <v>1</v>
      </c>
      <c r="F120" s="83">
        <v>180</v>
      </c>
      <c r="G120" s="23">
        <v>12</v>
      </c>
      <c r="H120" s="84">
        <v>1</v>
      </c>
      <c r="I120" s="61">
        <f t="shared" si="90"/>
        <v>2160</v>
      </c>
      <c r="J120" s="140">
        <f t="shared" si="91"/>
        <v>7884</v>
      </c>
      <c r="K120" s="174">
        <f t="shared" si="92"/>
        <v>2160</v>
      </c>
      <c r="L120" s="164">
        <f t="shared" si="93"/>
        <v>1</v>
      </c>
      <c r="M120" s="161">
        <f t="shared" si="94"/>
        <v>7884</v>
      </c>
      <c r="N120" s="164">
        <f t="shared" si="95"/>
        <v>1</v>
      </c>
      <c r="O120" s="146"/>
      <c r="P120" s="46"/>
      <c r="Q120" s="47"/>
      <c r="R120" s="123">
        <f t="shared" si="96"/>
        <v>7884</v>
      </c>
      <c r="S120" s="123"/>
      <c r="T120" s="127"/>
      <c r="U120" s="131">
        <f t="shared" si="97"/>
        <v>180</v>
      </c>
      <c r="V120" s="131">
        <f t="shared" si="97"/>
        <v>180</v>
      </c>
      <c r="W120" s="131">
        <f t="shared" si="97"/>
        <v>180</v>
      </c>
      <c r="X120" s="131">
        <f t="shared" si="87"/>
        <v>180</v>
      </c>
      <c r="Y120" s="131">
        <f t="shared" si="87"/>
        <v>180</v>
      </c>
      <c r="Z120" s="131">
        <f t="shared" si="87"/>
        <v>180</v>
      </c>
      <c r="AA120" s="131">
        <f t="shared" si="87"/>
        <v>180</v>
      </c>
      <c r="AB120" s="131">
        <f t="shared" si="87"/>
        <v>180</v>
      </c>
      <c r="AC120" s="131">
        <f t="shared" si="87"/>
        <v>180</v>
      </c>
      <c r="AD120" s="131">
        <f t="shared" si="87"/>
        <v>180</v>
      </c>
      <c r="AE120" s="131">
        <f t="shared" si="87"/>
        <v>180</v>
      </c>
      <c r="AF120" s="131">
        <f t="shared" si="87"/>
        <v>180</v>
      </c>
      <c r="AG120" s="133">
        <f t="shared" si="98"/>
        <v>2160</v>
      </c>
    </row>
    <row r="121" spans="1:34" ht="18" hidden="1" x14ac:dyDescent="0.25">
      <c r="A121" s="67" t="s">
        <v>379</v>
      </c>
      <c r="B121" s="96" t="s">
        <v>231</v>
      </c>
      <c r="C121" s="86" t="s">
        <v>150</v>
      </c>
      <c r="D121" s="29" t="s">
        <v>39</v>
      </c>
      <c r="E121" s="23">
        <v>1</v>
      </c>
      <c r="F121" s="83">
        <v>150</v>
      </c>
      <c r="G121" s="23">
        <v>12</v>
      </c>
      <c r="H121" s="84">
        <v>1</v>
      </c>
      <c r="I121" s="61">
        <f t="shared" si="90"/>
        <v>1800</v>
      </c>
      <c r="J121" s="140">
        <f t="shared" si="91"/>
        <v>6570</v>
      </c>
      <c r="K121" s="174">
        <f t="shared" si="92"/>
        <v>1800</v>
      </c>
      <c r="L121" s="164">
        <f t="shared" si="93"/>
        <v>1</v>
      </c>
      <c r="M121" s="161">
        <f t="shared" si="94"/>
        <v>6570</v>
      </c>
      <c r="N121" s="164">
        <f t="shared" si="95"/>
        <v>1</v>
      </c>
      <c r="O121" s="146"/>
      <c r="P121" s="46"/>
      <c r="Q121" s="47"/>
      <c r="R121" s="123">
        <f t="shared" si="96"/>
        <v>6570</v>
      </c>
      <c r="S121" s="123"/>
      <c r="T121" s="127"/>
      <c r="U121" s="131">
        <f t="shared" si="97"/>
        <v>150</v>
      </c>
      <c r="V121" s="131">
        <f t="shared" si="97"/>
        <v>150</v>
      </c>
      <c r="W121" s="131">
        <f t="shared" si="97"/>
        <v>150</v>
      </c>
      <c r="X121" s="131">
        <f t="shared" si="87"/>
        <v>150</v>
      </c>
      <c r="Y121" s="131">
        <f t="shared" si="87"/>
        <v>150</v>
      </c>
      <c r="Z121" s="131">
        <f t="shared" si="87"/>
        <v>150</v>
      </c>
      <c r="AA121" s="131">
        <f t="shared" si="87"/>
        <v>150</v>
      </c>
      <c r="AB121" s="131">
        <f t="shared" si="87"/>
        <v>150</v>
      </c>
      <c r="AC121" s="131">
        <f t="shared" si="87"/>
        <v>150</v>
      </c>
      <c r="AD121" s="131">
        <f t="shared" si="87"/>
        <v>150</v>
      </c>
      <c r="AE121" s="131">
        <f t="shared" si="87"/>
        <v>150</v>
      </c>
      <c r="AF121" s="131">
        <f t="shared" si="87"/>
        <v>150</v>
      </c>
      <c r="AG121" s="133">
        <f t="shared" si="98"/>
        <v>1800</v>
      </c>
    </row>
    <row r="122" spans="1:34" ht="18" hidden="1" x14ac:dyDescent="0.25">
      <c r="A122" s="67" t="s">
        <v>380</v>
      </c>
      <c r="B122" s="96" t="s">
        <v>232</v>
      </c>
      <c r="C122" s="86" t="s">
        <v>126</v>
      </c>
      <c r="D122" s="29" t="s">
        <v>39</v>
      </c>
      <c r="E122" s="23">
        <v>1</v>
      </c>
      <c r="F122" s="83">
        <v>180</v>
      </c>
      <c r="G122" s="23">
        <v>12</v>
      </c>
      <c r="H122" s="84">
        <v>1</v>
      </c>
      <c r="I122" s="61">
        <f t="shared" si="90"/>
        <v>2160</v>
      </c>
      <c r="J122" s="140">
        <f t="shared" si="91"/>
        <v>7884</v>
      </c>
      <c r="K122" s="174">
        <f t="shared" si="92"/>
        <v>2160</v>
      </c>
      <c r="L122" s="164">
        <f t="shared" si="93"/>
        <v>1</v>
      </c>
      <c r="M122" s="161">
        <f t="shared" si="94"/>
        <v>7884</v>
      </c>
      <c r="N122" s="164">
        <f t="shared" si="95"/>
        <v>1</v>
      </c>
      <c r="O122" s="146"/>
      <c r="P122" s="46"/>
      <c r="Q122" s="47"/>
      <c r="R122" s="123">
        <f t="shared" si="96"/>
        <v>7884</v>
      </c>
      <c r="S122" s="123"/>
      <c r="T122" s="127"/>
      <c r="U122" s="131">
        <f t="shared" si="97"/>
        <v>180</v>
      </c>
      <c r="V122" s="131">
        <f t="shared" si="97"/>
        <v>180</v>
      </c>
      <c r="W122" s="131">
        <f t="shared" si="97"/>
        <v>180</v>
      </c>
      <c r="X122" s="131">
        <f t="shared" si="87"/>
        <v>180</v>
      </c>
      <c r="Y122" s="131">
        <f t="shared" si="87"/>
        <v>180</v>
      </c>
      <c r="Z122" s="131">
        <f t="shared" si="87"/>
        <v>180</v>
      </c>
      <c r="AA122" s="131">
        <f t="shared" si="87"/>
        <v>180</v>
      </c>
      <c r="AB122" s="131">
        <f t="shared" si="87"/>
        <v>180</v>
      </c>
      <c r="AC122" s="131">
        <f t="shared" si="87"/>
        <v>180</v>
      </c>
      <c r="AD122" s="131">
        <f t="shared" si="87"/>
        <v>180</v>
      </c>
      <c r="AE122" s="131">
        <f t="shared" si="87"/>
        <v>180</v>
      </c>
      <c r="AF122" s="131">
        <f t="shared" si="87"/>
        <v>180</v>
      </c>
      <c r="AG122" s="133">
        <f t="shared" si="98"/>
        <v>2160</v>
      </c>
    </row>
    <row r="123" spans="1:34" ht="18" hidden="1" x14ac:dyDescent="0.25">
      <c r="A123" s="67" t="s">
        <v>381</v>
      </c>
      <c r="B123" s="96" t="s">
        <v>233</v>
      </c>
      <c r="C123" s="86" t="s">
        <v>127</v>
      </c>
      <c r="D123" s="29" t="s">
        <v>39</v>
      </c>
      <c r="E123" s="23">
        <v>2</v>
      </c>
      <c r="F123" s="83">
        <v>150</v>
      </c>
      <c r="G123" s="23">
        <v>12</v>
      </c>
      <c r="H123" s="84">
        <v>1</v>
      </c>
      <c r="I123" s="61">
        <f t="shared" si="90"/>
        <v>3600</v>
      </c>
      <c r="J123" s="140">
        <f t="shared" si="91"/>
        <v>13140</v>
      </c>
      <c r="K123" s="174">
        <f t="shared" si="92"/>
        <v>3600</v>
      </c>
      <c r="L123" s="164">
        <f t="shared" si="93"/>
        <v>1</v>
      </c>
      <c r="M123" s="161">
        <f t="shared" si="94"/>
        <v>13140</v>
      </c>
      <c r="N123" s="164">
        <f t="shared" si="95"/>
        <v>1</v>
      </c>
      <c r="O123" s="146"/>
      <c r="P123" s="46"/>
      <c r="Q123" s="47"/>
      <c r="R123" s="123">
        <f t="shared" si="96"/>
        <v>13140</v>
      </c>
      <c r="S123" s="123"/>
      <c r="T123" s="127"/>
      <c r="U123" s="131">
        <f t="shared" si="97"/>
        <v>300</v>
      </c>
      <c r="V123" s="131">
        <f t="shared" si="97"/>
        <v>300</v>
      </c>
      <c r="W123" s="131">
        <f t="shared" si="97"/>
        <v>300</v>
      </c>
      <c r="X123" s="131">
        <f t="shared" si="87"/>
        <v>300</v>
      </c>
      <c r="Y123" s="131">
        <f t="shared" si="87"/>
        <v>300</v>
      </c>
      <c r="Z123" s="131">
        <f t="shared" si="87"/>
        <v>300</v>
      </c>
      <c r="AA123" s="131">
        <f t="shared" si="87"/>
        <v>300</v>
      </c>
      <c r="AB123" s="131">
        <f t="shared" si="87"/>
        <v>300</v>
      </c>
      <c r="AC123" s="131">
        <f t="shared" si="87"/>
        <v>300</v>
      </c>
      <c r="AD123" s="131">
        <f t="shared" si="87"/>
        <v>300</v>
      </c>
      <c r="AE123" s="131">
        <f t="shared" si="87"/>
        <v>300</v>
      </c>
      <c r="AF123" s="131">
        <f t="shared" si="87"/>
        <v>300</v>
      </c>
      <c r="AG123" s="133">
        <f t="shared" si="98"/>
        <v>3600</v>
      </c>
    </row>
    <row r="124" spans="1:34" ht="18" hidden="1" customHeight="1" x14ac:dyDescent="0.25">
      <c r="A124" s="336" t="s">
        <v>260</v>
      </c>
      <c r="B124" s="336"/>
      <c r="C124" s="336"/>
      <c r="D124" s="29"/>
      <c r="E124" s="23"/>
      <c r="F124" s="199">
        <f>SUM(F115:F123)</f>
        <v>1535</v>
      </c>
      <c r="G124" s="23"/>
      <c r="H124" s="200"/>
      <c r="I124" s="199">
        <f>SUM(I115:I123)</f>
        <v>28020</v>
      </c>
      <c r="J124" s="201"/>
      <c r="K124" s="202"/>
      <c r="L124" s="203"/>
      <c r="M124" s="201"/>
      <c r="N124" s="203"/>
      <c r="O124" s="204"/>
      <c r="P124" s="204"/>
      <c r="Q124" s="205"/>
      <c r="R124" s="206"/>
      <c r="S124" s="206"/>
      <c r="T124" s="127"/>
      <c r="U124" s="196">
        <f>SUM(U115:U123)</f>
        <v>2335</v>
      </c>
      <c r="V124" s="196">
        <f t="shared" ref="V124:AG124" si="99">SUM(V115:V123)</f>
        <v>2335</v>
      </c>
      <c r="W124" s="196">
        <f t="shared" si="99"/>
        <v>2335</v>
      </c>
      <c r="X124" s="196">
        <f t="shared" si="99"/>
        <v>2335</v>
      </c>
      <c r="Y124" s="196">
        <f t="shared" si="99"/>
        <v>2335</v>
      </c>
      <c r="Z124" s="196">
        <f t="shared" si="99"/>
        <v>2335</v>
      </c>
      <c r="AA124" s="196">
        <f t="shared" si="99"/>
        <v>2335</v>
      </c>
      <c r="AB124" s="196">
        <f t="shared" si="99"/>
        <v>2335</v>
      </c>
      <c r="AC124" s="196">
        <f t="shared" si="99"/>
        <v>2335</v>
      </c>
      <c r="AD124" s="196">
        <f t="shared" si="99"/>
        <v>2335</v>
      </c>
      <c r="AE124" s="196">
        <f t="shared" si="99"/>
        <v>2335</v>
      </c>
      <c r="AF124" s="196">
        <f t="shared" si="99"/>
        <v>2335</v>
      </c>
      <c r="AG124" s="196">
        <f t="shared" si="99"/>
        <v>28020</v>
      </c>
    </row>
    <row r="125" spans="1:34" ht="18" hidden="1" customHeight="1" x14ac:dyDescent="0.25">
      <c r="A125" s="192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8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</row>
    <row r="126" spans="1:34" ht="23.25" hidden="1" x14ac:dyDescent="0.25">
      <c r="A126" s="253" t="s">
        <v>410</v>
      </c>
      <c r="B126" s="193">
        <v>6</v>
      </c>
      <c r="C126" s="219" t="str">
        <f>Ce!D9</f>
        <v>ريف دمشق   أجيال الغد</v>
      </c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8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  <c r="AE126" s="131"/>
      <c r="AF126" s="131"/>
      <c r="AG126" s="133"/>
    </row>
    <row r="127" spans="1:34" ht="18" hidden="1" x14ac:dyDescent="0.25">
      <c r="A127" s="67" t="s">
        <v>367</v>
      </c>
      <c r="B127" s="96" t="s">
        <v>225</v>
      </c>
      <c r="C127" s="86" t="s">
        <v>120</v>
      </c>
      <c r="D127" s="29" t="s">
        <v>39</v>
      </c>
      <c r="E127" s="23">
        <v>2</v>
      </c>
      <c r="F127" s="83">
        <v>150</v>
      </c>
      <c r="G127" s="23">
        <v>12</v>
      </c>
      <c r="H127" s="84">
        <v>1</v>
      </c>
      <c r="I127" s="61">
        <f t="shared" ref="I127:I135" si="100">H127*G127*F127*E127</f>
        <v>3600</v>
      </c>
      <c r="J127" s="140">
        <f t="shared" ref="J127:J135" si="101">I127*$G$2</f>
        <v>13140</v>
      </c>
      <c r="K127" s="174">
        <f t="shared" ref="K127:K135" si="102">I127</f>
        <v>3600</v>
      </c>
      <c r="L127" s="164">
        <f t="shared" ref="L127:L135" si="103">K127/I127</f>
        <v>1</v>
      </c>
      <c r="M127" s="161">
        <f t="shared" ref="M127:M135" si="104">J127</f>
        <v>13140</v>
      </c>
      <c r="N127" s="164">
        <f t="shared" ref="N127:N135" si="105">M127/J127</f>
        <v>1</v>
      </c>
      <c r="O127" s="146"/>
      <c r="P127" s="46"/>
      <c r="Q127" s="233"/>
      <c r="R127" s="206">
        <f t="shared" ref="R127:R135" si="106">M127-Q127</f>
        <v>13140</v>
      </c>
      <c r="S127" s="192"/>
      <c r="T127" s="8"/>
      <c r="U127" s="131">
        <f t="shared" ref="U127:W135" si="107">$I127/12</f>
        <v>300</v>
      </c>
      <c r="V127" s="131">
        <f t="shared" si="107"/>
        <v>300</v>
      </c>
      <c r="W127" s="131">
        <f t="shared" si="107"/>
        <v>300</v>
      </c>
      <c r="X127" s="131">
        <f t="shared" si="87"/>
        <v>300</v>
      </c>
      <c r="Y127" s="131">
        <f t="shared" si="87"/>
        <v>300</v>
      </c>
      <c r="Z127" s="131">
        <f t="shared" si="87"/>
        <v>300</v>
      </c>
      <c r="AA127" s="131">
        <f t="shared" si="87"/>
        <v>300</v>
      </c>
      <c r="AB127" s="131">
        <f t="shared" si="87"/>
        <v>300</v>
      </c>
      <c r="AC127" s="131">
        <f t="shared" si="87"/>
        <v>300</v>
      </c>
      <c r="AD127" s="131">
        <f t="shared" si="87"/>
        <v>300</v>
      </c>
      <c r="AE127" s="131">
        <f t="shared" si="87"/>
        <v>300</v>
      </c>
      <c r="AF127" s="131">
        <f t="shared" si="87"/>
        <v>300</v>
      </c>
      <c r="AG127" s="133">
        <f t="shared" ref="AG127:AG135" si="108">SUM(T127:AF127)</f>
        <v>3600</v>
      </c>
    </row>
    <row r="128" spans="1:34" ht="18" hidden="1" x14ac:dyDescent="0.25">
      <c r="A128" s="67" t="s">
        <v>368</v>
      </c>
      <c r="B128" s="96" t="s">
        <v>226</v>
      </c>
      <c r="C128" s="86" t="s">
        <v>121</v>
      </c>
      <c r="D128" s="29" t="s">
        <v>39</v>
      </c>
      <c r="E128" s="23">
        <v>2</v>
      </c>
      <c r="F128" s="83">
        <v>150</v>
      </c>
      <c r="G128" s="23">
        <v>12</v>
      </c>
      <c r="H128" s="84">
        <v>1</v>
      </c>
      <c r="I128" s="61">
        <f t="shared" si="100"/>
        <v>3600</v>
      </c>
      <c r="J128" s="140">
        <f t="shared" si="101"/>
        <v>13140</v>
      </c>
      <c r="K128" s="174">
        <f t="shared" si="102"/>
        <v>3600</v>
      </c>
      <c r="L128" s="164">
        <f t="shared" si="103"/>
        <v>1</v>
      </c>
      <c r="M128" s="161">
        <f t="shared" si="104"/>
        <v>13140</v>
      </c>
      <c r="N128" s="164">
        <f t="shared" si="105"/>
        <v>1</v>
      </c>
      <c r="O128" s="146"/>
      <c r="P128" s="46"/>
      <c r="Q128" s="233"/>
      <c r="R128" s="206">
        <f t="shared" si="106"/>
        <v>13140</v>
      </c>
      <c r="S128" s="192"/>
      <c r="T128" s="8"/>
      <c r="U128" s="131">
        <f t="shared" si="107"/>
        <v>300</v>
      </c>
      <c r="V128" s="131">
        <f t="shared" si="107"/>
        <v>300</v>
      </c>
      <c r="W128" s="131">
        <f t="shared" si="107"/>
        <v>300</v>
      </c>
      <c r="X128" s="131">
        <f t="shared" si="87"/>
        <v>300</v>
      </c>
      <c r="Y128" s="131">
        <f t="shared" si="87"/>
        <v>300</v>
      </c>
      <c r="Z128" s="131">
        <f t="shared" si="87"/>
        <v>300</v>
      </c>
      <c r="AA128" s="131">
        <f t="shared" si="87"/>
        <v>300</v>
      </c>
      <c r="AB128" s="131">
        <f t="shared" si="87"/>
        <v>300</v>
      </c>
      <c r="AC128" s="131">
        <f t="shared" si="87"/>
        <v>300</v>
      </c>
      <c r="AD128" s="131">
        <f t="shared" si="87"/>
        <v>300</v>
      </c>
      <c r="AE128" s="131">
        <f t="shared" si="87"/>
        <v>300</v>
      </c>
      <c r="AF128" s="131">
        <f t="shared" si="87"/>
        <v>300</v>
      </c>
      <c r="AG128" s="133">
        <f t="shared" si="108"/>
        <v>3600</v>
      </c>
    </row>
    <row r="129" spans="1:33" ht="18" hidden="1" x14ac:dyDescent="0.25">
      <c r="A129" s="67" t="s">
        <v>369</v>
      </c>
      <c r="B129" s="96" t="s">
        <v>227</v>
      </c>
      <c r="C129" s="86" t="s">
        <v>122</v>
      </c>
      <c r="D129" s="29" t="s">
        <v>39</v>
      </c>
      <c r="E129" s="23">
        <v>2</v>
      </c>
      <c r="F129" s="83">
        <v>175</v>
      </c>
      <c r="G129" s="23">
        <v>12</v>
      </c>
      <c r="H129" s="84">
        <v>1</v>
      </c>
      <c r="I129" s="61">
        <f t="shared" si="100"/>
        <v>4200</v>
      </c>
      <c r="J129" s="140">
        <f t="shared" si="101"/>
        <v>15330</v>
      </c>
      <c r="K129" s="174">
        <f t="shared" si="102"/>
        <v>4200</v>
      </c>
      <c r="L129" s="164">
        <f t="shared" si="103"/>
        <v>1</v>
      </c>
      <c r="M129" s="161">
        <f t="shared" si="104"/>
        <v>15330</v>
      </c>
      <c r="N129" s="164">
        <f t="shared" si="105"/>
        <v>1</v>
      </c>
      <c r="O129" s="146"/>
      <c r="P129" s="46"/>
      <c r="Q129" s="233"/>
      <c r="R129" s="206">
        <f t="shared" si="106"/>
        <v>15330</v>
      </c>
      <c r="S129" s="192"/>
      <c r="T129" s="8"/>
      <c r="U129" s="131">
        <f t="shared" si="107"/>
        <v>350</v>
      </c>
      <c r="V129" s="131">
        <f t="shared" si="107"/>
        <v>350</v>
      </c>
      <c r="W129" s="131">
        <f t="shared" si="107"/>
        <v>350</v>
      </c>
      <c r="X129" s="131">
        <f t="shared" si="87"/>
        <v>350</v>
      </c>
      <c r="Y129" s="131">
        <f t="shared" si="87"/>
        <v>350</v>
      </c>
      <c r="Z129" s="131">
        <f t="shared" si="87"/>
        <v>350</v>
      </c>
      <c r="AA129" s="131">
        <f t="shared" si="87"/>
        <v>350</v>
      </c>
      <c r="AB129" s="131">
        <f t="shared" si="87"/>
        <v>350</v>
      </c>
      <c r="AC129" s="131">
        <f t="shared" si="87"/>
        <v>350</v>
      </c>
      <c r="AD129" s="131">
        <f t="shared" si="87"/>
        <v>350</v>
      </c>
      <c r="AE129" s="131">
        <f t="shared" si="87"/>
        <v>350</v>
      </c>
      <c r="AF129" s="131">
        <f t="shared" si="87"/>
        <v>350</v>
      </c>
      <c r="AG129" s="133">
        <f t="shared" si="108"/>
        <v>4200</v>
      </c>
    </row>
    <row r="130" spans="1:33" ht="18" hidden="1" x14ac:dyDescent="0.25">
      <c r="A130" s="67" t="s">
        <v>370</v>
      </c>
      <c r="B130" s="96" t="s">
        <v>228</v>
      </c>
      <c r="C130" s="86" t="s">
        <v>123</v>
      </c>
      <c r="D130" s="29" t="s">
        <v>39</v>
      </c>
      <c r="E130" s="23">
        <v>2</v>
      </c>
      <c r="F130" s="83">
        <v>175</v>
      </c>
      <c r="G130" s="23">
        <v>12</v>
      </c>
      <c r="H130" s="84">
        <v>1</v>
      </c>
      <c r="I130" s="61">
        <f t="shared" si="100"/>
        <v>4200</v>
      </c>
      <c r="J130" s="140">
        <f t="shared" si="101"/>
        <v>15330</v>
      </c>
      <c r="K130" s="174">
        <f t="shared" si="102"/>
        <v>4200</v>
      </c>
      <c r="L130" s="164">
        <f t="shared" si="103"/>
        <v>1</v>
      </c>
      <c r="M130" s="161">
        <f t="shared" si="104"/>
        <v>15330</v>
      </c>
      <c r="N130" s="164">
        <f t="shared" si="105"/>
        <v>1</v>
      </c>
      <c r="O130" s="146"/>
      <c r="P130" s="46"/>
      <c r="Q130" s="233"/>
      <c r="R130" s="206">
        <f t="shared" si="106"/>
        <v>15330</v>
      </c>
      <c r="S130" s="192"/>
      <c r="T130" s="8"/>
      <c r="U130" s="131">
        <f t="shared" si="107"/>
        <v>350</v>
      </c>
      <c r="V130" s="131">
        <f t="shared" si="107"/>
        <v>350</v>
      </c>
      <c r="W130" s="131">
        <f t="shared" si="107"/>
        <v>350</v>
      </c>
      <c r="X130" s="131">
        <f t="shared" ref="X130:AF147" si="109">$I130/12</f>
        <v>350</v>
      </c>
      <c r="Y130" s="131">
        <f t="shared" si="109"/>
        <v>350</v>
      </c>
      <c r="Z130" s="131">
        <f t="shared" si="109"/>
        <v>350</v>
      </c>
      <c r="AA130" s="131">
        <f t="shared" si="109"/>
        <v>350</v>
      </c>
      <c r="AB130" s="131">
        <f t="shared" si="109"/>
        <v>350</v>
      </c>
      <c r="AC130" s="131">
        <f t="shared" si="109"/>
        <v>350</v>
      </c>
      <c r="AD130" s="131">
        <f t="shared" si="109"/>
        <v>350</v>
      </c>
      <c r="AE130" s="131">
        <f t="shared" si="109"/>
        <v>350</v>
      </c>
      <c r="AF130" s="131">
        <f t="shared" si="109"/>
        <v>350</v>
      </c>
      <c r="AG130" s="133">
        <f t="shared" si="108"/>
        <v>4200</v>
      </c>
    </row>
    <row r="131" spans="1:33" ht="18" hidden="1" x14ac:dyDescent="0.25">
      <c r="A131" s="67" t="s">
        <v>311</v>
      </c>
      <c r="B131" s="96" t="s">
        <v>229</v>
      </c>
      <c r="C131" s="86" t="s">
        <v>124</v>
      </c>
      <c r="D131" s="29" t="s">
        <v>39</v>
      </c>
      <c r="E131" s="23">
        <v>1</v>
      </c>
      <c r="F131" s="83">
        <v>225</v>
      </c>
      <c r="G131" s="23">
        <v>12</v>
      </c>
      <c r="H131" s="84">
        <v>1</v>
      </c>
      <c r="I131" s="61">
        <f t="shared" si="100"/>
        <v>2700</v>
      </c>
      <c r="J131" s="140">
        <f t="shared" si="101"/>
        <v>9855</v>
      </c>
      <c r="K131" s="174">
        <f t="shared" si="102"/>
        <v>2700</v>
      </c>
      <c r="L131" s="164">
        <f t="shared" si="103"/>
        <v>1</v>
      </c>
      <c r="M131" s="161">
        <f t="shared" si="104"/>
        <v>9855</v>
      </c>
      <c r="N131" s="164">
        <f t="shared" si="105"/>
        <v>1</v>
      </c>
      <c r="O131" s="146"/>
      <c r="P131" s="46"/>
      <c r="Q131" s="233"/>
      <c r="R131" s="206">
        <f t="shared" si="106"/>
        <v>9855</v>
      </c>
      <c r="S131" s="192"/>
      <c r="T131" s="8"/>
      <c r="U131" s="131">
        <f t="shared" si="107"/>
        <v>225</v>
      </c>
      <c r="V131" s="131">
        <f t="shared" si="107"/>
        <v>225</v>
      </c>
      <c r="W131" s="131">
        <f t="shared" si="107"/>
        <v>225</v>
      </c>
      <c r="X131" s="131">
        <f t="shared" si="109"/>
        <v>225</v>
      </c>
      <c r="Y131" s="131">
        <f t="shared" si="109"/>
        <v>225</v>
      </c>
      <c r="Z131" s="131">
        <f t="shared" si="109"/>
        <v>225</v>
      </c>
      <c r="AA131" s="131">
        <f t="shared" si="109"/>
        <v>225</v>
      </c>
      <c r="AB131" s="131">
        <f t="shared" si="109"/>
        <v>225</v>
      </c>
      <c r="AC131" s="131">
        <f t="shared" si="109"/>
        <v>225</v>
      </c>
      <c r="AD131" s="131">
        <f t="shared" si="109"/>
        <v>225</v>
      </c>
      <c r="AE131" s="131">
        <f t="shared" si="109"/>
        <v>225</v>
      </c>
      <c r="AF131" s="131">
        <f t="shared" si="109"/>
        <v>225</v>
      </c>
      <c r="AG131" s="133">
        <f t="shared" si="108"/>
        <v>2700</v>
      </c>
    </row>
    <row r="132" spans="1:33" ht="18" hidden="1" x14ac:dyDescent="0.25">
      <c r="A132" s="67" t="s">
        <v>281</v>
      </c>
      <c r="B132" s="96" t="s">
        <v>230</v>
      </c>
      <c r="C132" s="86" t="s">
        <v>125</v>
      </c>
      <c r="D132" s="29" t="s">
        <v>39</v>
      </c>
      <c r="E132" s="23">
        <v>1</v>
      </c>
      <c r="F132" s="83">
        <v>180</v>
      </c>
      <c r="G132" s="23">
        <v>12</v>
      </c>
      <c r="H132" s="84">
        <v>1</v>
      </c>
      <c r="I132" s="61">
        <f t="shared" si="100"/>
        <v>2160</v>
      </c>
      <c r="J132" s="140">
        <f t="shared" si="101"/>
        <v>7884</v>
      </c>
      <c r="K132" s="174">
        <f t="shared" si="102"/>
        <v>2160</v>
      </c>
      <c r="L132" s="164">
        <f t="shared" si="103"/>
        <v>1</v>
      </c>
      <c r="M132" s="161">
        <f t="shared" si="104"/>
        <v>7884</v>
      </c>
      <c r="N132" s="164">
        <f t="shared" si="105"/>
        <v>1</v>
      </c>
      <c r="O132" s="146"/>
      <c r="P132" s="46"/>
      <c r="Q132" s="233"/>
      <c r="R132" s="206">
        <f t="shared" si="106"/>
        <v>7884</v>
      </c>
      <c r="S132" s="192"/>
      <c r="T132" s="8"/>
      <c r="U132" s="131">
        <f t="shared" si="107"/>
        <v>180</v>
      </c>
      <c r="V132" s="131">
        <f t="shared" si="107"/>
        <v>180</v>
      </c>
      <c r="W132" s="131">
        <f t="shared" si="107"/>
        <v>180</v>
      </c>
      <c r="X132" s="131">
        <f t="shared" si="109"/>
        <v>180</v>
      </c>
      <c r="Y132" s="131">
        <f t="shared" si="109"/>
        <v>180</v>
      </c>
      <c r="Z132" s="131">
        <f t="shared" si="109"/>
        <v>180</v>
      </c>
      <c r="AA132" s="131">
        <f t="shared" si="109"/>
        <v>180</v>
      </c>
      <c r="AB132" s="131">
        <f t="shared" si="109"/>
        <v>180</v>
      </c>
      <c r="AC132" s="131">
        <f t="shared" si="109"/>
        <v>180</v>
      </c>
      <c r="AD132" s="131">
        <f t="shared" si="109"/>
        <v>180</v>
      </c>
      <c r="AE132" s="131">
        <f t="shared" si="109"/>
        <v>180</v>
      </c>
      <c r="AF132" s="131">
        <f t="shared" si="109"/>
        <v>180</v>
      </c>
      <c r="AG132" s="133">
        <f t="shared" si="108"/>
        <v>2160</v>
      </c>
    </row>
    <row r="133" spans="1:33" ht="18" hidden="1" x14ac:dyDescent="0.25">
      <c r="A133" s="67" t="s">
        <v>371</v>
      </c>
      <c r="B133" s="96" t="s">
        <v>231</v>
      </c>
      <c r="C133" s="86" t="s">
        <v>150</v>
      </c>
      <c r="D133" s="29" t="s">
        <v>39</v>
      </c>
      <c r="E133" s="23">
        <v>1</v>
      </c>
      <c r="F133" s="83">
        <v>150</v>
      </c>
      <c r="G133" s="23">
        <v>12</v>
      </c>
      <c r="H133" s="84">
        <v>1</v>
      </c>
      <c r="I133" s="61">
        <f t="shared" si="100"/>
        <v>1800</v>
      </c>
      <c r="J133" s="140">
        <f t="shared" si="101"/>
        <v>6570</v>
      </c>
      <c r="K133" s="174">
        <f t="shared" si="102"/>
        <v>1800</v>
      </c>
      <c r="L133" s="164">
        <f t="shared" si="103"/>
        <v>1</v>
      </c>
      <c r="M133" s="161">
        <f t="shared" si="104"/>
        <v>6570</v>
      </c>
      <c r="N133" s="164">
        <f t="shared" si="105"/>
        <v>1</v>
      </c>
      <c r="O133" s="146"/>
      <c r="P133" s="46"/>
      <c r="Q133" s="233"/>
      <c r="R133" s="206">
        <f t="shared" si="106"/>
        <v>6570</v>
      </c>
      <c r="S133" s="192"/>
      <c r="T133" s="8"/>
      <c r="U133" s="131">
        <f t="shared" si="107"/>
        <v>150</v>
      </c>
      <c r="V133" s="131">
        <f t="shared" si="107"/>
        <v>150</v>
      </c>
      <c r="W133" s="131">
        <f t="shared" si="107"/>
        <v>150</v>
      </c>
      <c r="X133" s="131">
        <f t="shared" si="109"/>
        <v>150</v>
      </c>
      <c r="Y133" s="131">
        <f t="shared" si="109"/>
        <v>150</v>
      </c>
      <c r="Z133" s="131">
        <f t="shared" si="109"/>
        <v>150</v>
      </c>
      <c r="AA133" s="131">
        <f t="shared" si="109"/>
        <v>150</v>
      </c>
      <c r="AB133" s="131">
        <f t="shared" si="109"/>
        <v>150</v>
      </c>
      <c r="AC133" s="131">
        <f t="shared" si="109"/>
        <v>150</v>
      </c>
      <c r="AD133" s="131">
        <f t="shared" si="109"/>
        <v>150</v>
      </c>
      <c r="AE133" s="131">
        <f t="shared" si="109"/>
        <v>150</v>
      </c>
      <c r="AF133" s="131">
        <f t="shared" si="109"/>
        <v>150</v>
      </c>
      <c r="AG133" s="133">
        <f t="shared" si="108"/>
        <v>1800</v>
      </c>
    </row>
    <row r="134" spans="1:33" ht="18" hidden="1" x14ac:dyDescent="0.25">
      <c r="A134" s="67" t="s">
        <v>372</v>
      </c>
      <c r="B134" s="96" t="s">
        <v>232</v>
      </c>
      <c r="C134" s="86" t="s">
        <v>126</v>
      </c>
      <c r="D134" s="29" t="s">
        <v>39</v>
      </c>
      <c r="E134" s="23">
        <v>1</v>
      </c>
      <c r="F134" s="83">
        <v>180</v>
      </c>
      <c r="G134" s="23">
        <v>12</v>
      </c>
      <c r="H134" s="84">
        <v>1</v>
      </c>
      <c r="I134" s="61">
        <f t="shared" si="100"/>
        <v>2160</v>
      </c>
      <c r="J134" s="140">
        <f t="shared" si="101"/>
        <v>7884</v>
      </c>
      <c r="K134" s="174">
        <f t="shared" si="102"/>
        <v>2160</v>
      </c>
      <c r="L134" s="164">
        <f t="shared" si="103"/>
        <v>1</v>
      </c>
      <c r="M134" s="161">
        <f t="shared" si="104"/>
        <v>7884</v>
      </c>
      <c r="N134" s="164">
        <f t="shared" si="105"/>
        <v>1</v>
      </c>
      <c r="O134" s="146"/>
      <c r="P134" s="46"/>
      <c r="Q134" s="233"/>
      <c r="R134" s="206">
        <f t="shared" si="106"/>
        <v>7884</v>
      </c>
      <c r="S134" s="192"/>
      <c r="T134" s="8"/>
      <c r="U134" s="131">
        <f t="shared" si="107"/>
        <v>180</v>
      </c>
      <c r="V134" s="131">
        <f t="shared" si="107"/>
        <v>180</v>
      </c>
      <c r="W134" s="131">
        <f t="shared" si="107"/>
        <v>180</v>
      </c>
      <c r="X134" s="131">
        <f t="shared" si="109"/>
        <v>180</v>
      </c>
      <c r="Y134" s="131">
        <f t="shared" si="109"/>
        <v>180</v>
      </c>
      <c r="Z134" s="131">
        <f t="shared" si="109"/>
        <v>180</v>
      </c>
      <c r="AA134" s="131">
        <f t="shared" si="109"/>
        <v>180</v>
      </c>
      <c r="AB134" s="131">
        <f t="shared" si="109"/>
        <v>180</v>
      </c>
      <c r="AC134" s="131">
        <f t="shared" si="109"/>
        <v>180</v>
      </c>
      <c r="AD134" s="131">
        <f t="shared" si="109"/>
        <v>180</v>
      </c>
      <c r="AE134" s="131">
        <f t="shared" si="109"/>
        <v>180</v>
      </c>
      <c r="AF134" s="131">
        <f t="shared" si="109"/>
        <v>180</v>
      </c>
      <c r="AG134" s="133">
        <f t="shared" si="108"/>
        <v>2160</v>
      </c>
    </row>
    <row r="135" spans="1:33" ht="18" hidden="1" x14ac:dyDescent="0.25">
      <c r="A135" s="67" t="s">
        <v>373</v>
      </c>
      <c r="B135" s="96" t="s">
        <v>233</v>
      </c>
      <c r="C135" s="86" t="s">
        <v>127</v>
      </c>
      <c r="D135" s="29" t="s">
        <v>39</v>
      </c>
      <c r="E135" s="23">
        <v>2</v>
      </c>
      <c r="F135" s="83">
        <v>150</v>
      </c>
      <c r="G135" s="23">
        <v>12</v>
      </c>
      <c r="H135" s="84">
        <v>1</v>
      </c>
      <c r="I135" s="61">
        <f t="shared" si="100"/>
        <v>3600</v>
      </c>
      <c r="J135" s="140">
        <f t="shared" si="101"/>
        <v>13140</v>
      </c>
      <c r="K135" s="174">
        <f t="shared" si="102"/>
        <v>3600</v>
      </c>
      <c r="L135" s="164">
        <f t="shared" si="103"/>
        <v>1</v>
      </c>
      <c r="M135" s="161">
        <f t="shared" si="104"/>
        <v>13140</v>
      </c>
      <c r="N135" s="164">
        <f t="shared" si="105"/>
        <v>1</v>
      </c>
      <c r="O135" s="146"/>
      <c r="P135" s="46"/>
      <c r="Q135" s="233"/>
      <c r="R135" s="206">
        <f t="shared" si="106"/>
        <v>13140</v>
      </c>
      <c r="S135" s="192"/>
      <c r="T135" s="8"/>
      <c r="U135" s="131">
        <f t="shared" si="107"/>
        <v>300</v>
      </c>
      <c r="V135" s="131">
        <f t="shared" si="107"/>
        <v>300</v>
      </c>
      <c r="W135" s="131">
        <f t="shared" si="107"/>
        <v>300</v>
      </c>
      <c r="X135" s="131">
        <f t="shared" si="109"/>
        <v>300</v>
      </c>
      <c r="Y135" s="131">
        <f t="shared" si="109"/>
        <v>300</v>
      </c>
      <c r="Z135" s="131">
        <f t="shared" si="109"/>
        <v>300</v>
      </c>
      <c r="AA135" s="131">
        <f t="shared" si="109"/>
        <v>300</v>
      </c>
      <c r="AB135" s="131">
        <f t="shared" si="109"/>
        <v>300</v>
      </c>
      <c r="AC135" s="131">
        <f t="shared" si="109"/>
        <v>300</v>
      </c>
      <c r="AD135" s="131">
        <f t="shared" si="109"/>
        <v>300</v>
      </c>
      <c r="AE135" s="131">
        <f t="shared" si="109"/>
        <v>300</v>
      </c>
      <c r="AF135" s="131">
        <f t="shared" si="109"/>
        <v>300</v>
      </c>
      <c r="AG135" s="133">
        <f t="shared" si="108"/>
        <v>3600</v>
      </c>
    </row>
    <row r="136" spans="1:33" ht="18" hidden="1" customHeight="1" x14ac:dyDescent="0.25">
      <c r="A136" s="336" t="s">
        <v>260</v>
      </c>
      <c r="B136" s="336"/>
      <c r="C136" s="336"/>
      <c r="D136" s="29"/>
      <c r="E136" s="23"/>
      <c r="F136" s="199">
        <f>SUM(F127:F135)</f>
        <v>1535</v>
      </c>
      <c r="G136" s="23"/>
      <c r="H136" s="200"/>
      <c r="I136" s="199">
        <f>SUM(I127:I135)</f>
        <v>28020</v>
      </c>
      <c r="J136" s="201"/>
      <c r="K136" s="202"/>
      <c r="L136" s="203"/>
      <c r="M136" s="201"/>
      <c r="N136" s="203"/>
      <c r="O136" s="204"/>
      <c r="P136" s="204"/>
      <c r="Q136" s="233"/>
      <c r="R136" s="206"/>
      <c r="S136" s="192"/>
      <c r="T136" s="8"/>
      <c r="U136" s="196">
        <f>SUM(U127:U135)</f>
        <v>2335</v>
      </c>
      <c r="V136" s="196">
        <f t="shared" ref="V136:AG136" si="110">SUM(V127:V135)</f>
        <v>2335</v>
      </c>
      <c r="W136" s="196">
        <f t="shared" si="110"/>
        <v>2335</v>
      </c>
      <c r="X136" s="196">
        <f t="shared" si="110"/>
        <v>2335</v>
      </c>
      <c r="Y136" s="196">
        <f t="shared" si="110"/>
        <v>2335</v>
      </c>
      <c r="Z136" s="196">
        <f t="shared" si="110"/>
        <v>2335</v>
      </c>
      <c r="AA136" s="196">
        <f t="shared" si="110"/>
        <v>2335</v>
      </c>
      <c r="AB136" s="196">
        <f t="shared" si="110"/>
        <v>2335</v>
      </c>
      <c r="AC136" s="196">
        <f t="shared" si="110"/>
        <v>2335</v>
      </c>
      <c r="AD136" s="196">
        <f t="shared" si="110"/>
        <v>2335</v>
      </c>
      <c r="AE136" s="196">
        <f t="shared" si="110"/>
        <v>2335</v>
      </c>
      <c r="AF136" s="196">
        <f t="shared" si="110"/>
        <v>2335</v>
      </c>
      <c r="AG136" s="196">
        <f t="shared" si="110"/>
        <v>28020</v>
      </c>
    </row>
    <row r="137" spans="1:33" ht="18" hidden="1" customHeight="1" x14ac:dyDescent="0.25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8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</row>
    <row r="138" spans="1:33" ht="23.25" hidden="1" x14ac:dyDescent="0.25">
      <c r="A138" s="253" t="s">
        <v>409</v>
      </c>
      <c r="B138" s="193">
        <v>7</v>
      </c>
      <c r="C138" s="219" t="str">
        <f>Ce!D10</f>
        <v>ريف دمشق   بسمات الامل</v>
      </c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8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3"/>
    </row>
    <row r="139" spans="1:33" ht="18" hidden="1" x14ac:dyDescent="0.25">
      <c r="A139" s="67" t="s">
        <v>360</v>
      </c>
      <c r="B139" s="96" t="s">
        <v>225</v>
      </c>
      <c r="C139" s="86" t="s">
        <v>120</v>
      </c>
      <c r="D139" s="29" t="s">
        <v>39</v>
      </c>
      <c r="E139" s="23">
        <v>2</v>
      </c>
      <c r="F139" s="83">
        <v>150</v>
      </c>
      <c r="G139" s="23">
        <v>12</v>
      </c>
      <c r="H139" s="84">
        <v>1</v>
      </c>
      <c r="I139" s="61">
        <f t="shared" ref="I139:I147" si="111">H139*G139*F139*E139</f>
        <v>3600</v>
      </c>
      <c r="J139" s="140">
        <f t="shared" ref="J139:J147" si="112">I139*$G$2</f>
        <v>13140</v>
      </c>
      <c r="K139" s="174">
        <f t="shared" ref="K139:K147" si="113">I139</f>
        <v>3600</v>
      </c>
      <c r="L139" s="164">
        <f t="shared" ref="L139:L147" si="114">K139/I139</f>
        <v>1</v>
      </c>
      <c r="M139" s="161">
        <f t="shared" ref="M139:M147" si="115">J139</f>
        <v>13140</v>
      </c>
      <c r="N139" s="164">
        <f t="shared" ref="N139:N147" si="116">M139/J139</f>
        <v>1</v>
      </c>
      <c r="O139" s="146"/>
      <c r="P139" s="46"/>
      <c r="Q139" s="233"/>
      <c r="R139" s="206">
        <f t="shared" ref="R139:R147" si="117">M139-Q139</f>
        <v>13140</v>
      </c>
      <c r="S139" s="192"/>
      <c r="T139" s="8"/>
      <c r="U139" s="131">
        <f t="shared" ref="U139:W147" si="118">$I139/12</f>
        <v>300</v>
      </c>
      <c r="V139" s="131">
        <f t="shared" si="118"/>
        <v>300</v>
      </c>
      <c r="W139" s="131">
        <f t="shared" si="118"/>
        <v>300</v>
      </c>
      <c r="X139" s="131">
        <f t="shared" si="109"/>
        <v>300</v>
      </c>
      <c r="Y139" s="131">
        <f t="shared" si="109"/>
        <v>300</v>
      </c>
      <c r="Z139" s="131">
        <f t="shared" si="109"/>
        <v>300</v>
      </c>
      <c r="AA139" s="131">
        <f t="shared" si="109"/>
        <v>300</v>
      </c>
      <c r="AB139" s="131">
        <f t="shared" si="109"/>
        <v>300</v>
      </c>
      <c r="AC139" s="131">
        <f t="shared" si="109"/>
        <v>300</v>
      </c>
      <c r="AD139" s="131">
        <f t="shared" si="109"/>
        <v>300</v>
      </c>
      <c r="AE139" s="131">
        <f t="shared" si="109"/>
        <v>300</v>
      </c>
      <c r="AF139" s="131">
        <f t="shared" si="109"/>
        <v>300</v>
      </c>
      <c r="AG139" s="133">
        <f t="shared" ref="AG139:AG147" si="119">SUM(T139:AF139)</f>
        <v>3600</v>
      </c>
    </row>
    <row r="140" spans="1:33" ht="18" hidden="1" x14ac:dyDescent="0.25">
      <c r="A140" s="67" t="s">
        <v>361</v>
      </c>
      <c r="B140" s="96" t="s">
        <v>226</v>
      </c>
      <c r="C140" s="86" t="s">
        <v>121</v>
      </c>
      <c r="D140" s="29" t="s">
        <v>39</v>
      </c>
      <c r="E140" s="23">
        <v>2</v>
      </c>
      <c r="F140" s="83">
        <v>150</v>
      </c>
      <c r="G140" s="23">
        <v>12</v>
      </c>
      <c r="H140" s="84">
        <v>1</v>
      </c>
      <c r="I140" s="61">
        <f t="shared" si="111"/>
        <v>3600</v>
      </c>
      <c r="J140" s="140">
        <f t="shared" si="112"/>
        <v>13140</v>
      </c>
      <c r="K140" s="174">
        <f t="shared" si="113"/>
        <v>3600</v>
      </c>
      <c r="L140" s="164">
        <f t="shared" si="114"/>
        <v>1</v>
      </c>
      <c r="M140" s="161">
        <f t="shared" si="115"/>
        <v>13140</v>
      </c>
      <c r="N140" s="164">
        <f t="shared" si="116"/>
        <v>1</v>
      </c>
      <c r="O140" s="146"/>
      <c r="P140" s="46"/>
      <c r="Q140" s="233"/>
      <c r="R140" s="206">
        <f t="shared" si="117"/>
        <v>13140</v>
      </c>
      <c r="S140" s="192"/>
      <c r="T140" s="8"/>
      <c r="U140" s="131">
        <f t="shared" si="118"/>
        <v>300</v>
      </c>
      <c r="V140" s="131">
        <f t="shared" si="118"/>
        <v>300</v>
      </c>
      <c r="W140" s="131">
        <f t="shared" si="118"/>
        <v>300</v>
      </c>
      <c r="X140" s="131">
        <f t="shared" si="109"/>
        <v>300</v>
      </c>
      <c r="Y140" s="131">
        <f t="shared" si="109"/>
        <v>300</v>
      </c>
      <c r="Z140" s="131">
        <f t="shared" si="109"/>
        <v>300</v>
      </c>
      <c r="AA140" s="131">
        <f t="shared" si="109"/>
        <v>300</v>
      </c>
      <c r="AB140" s="131">
        <f t="shared" si="109"/>
        <v>300</v>
      </c>
      <c r="AC140" s="131">
        <f t="shared" si="109"/>
        <v>300</v>
      </c>
      <c r="AD140" s="131">
        <f t="shared" si="109"/>
        <v>300</v>
      </c>
      <c r="AE140" s="131">
        <f t="shared" si="109"/>
        <v>300</v>
      </c>
      <c r="AF140" s="131">
        <f t="shared" si="109"/>
        <v>300</v>
      </c>
      <c r="AG140" s="133">
        <f t="shared" si="119"/>
        <v>3600</v>
      </c>
    </row>
    <row r="141" spans="1:33" ht="18" hidden="1" x14ac:dyDescent="0.25">
      <c r="A141" s="67" t="s">
        <v>362</v>
      </c>
      <c r="B141" s="96" t="s">
        <v>227</v>
      </c>
      <c r="C141" s="86" t="s">
        <v>122</v>
      </c>
      <c r="D141" s="29" t="s">
        <v>39</v>
      </c>
      <c r="E141" s="23">
        <v>2</v>
      </c>
      <c r="F141" s="83">
        <v>175</v>
      </c>
      <c r="G141" s="23">
        <v>12</v>
      </c>
      <c r="H141" s="84">
        <v>1</v>
      </c>
      <c r="I141" s="61">
        <f t="shared" si="111"/>
        <v>4200</v>
      </c>
      <c r="J141" s="140">
        <f t="shared" si="112"/>
        <v>15330</v>
      </c>
      <c r="K141" s="174">
        <f t="shared" si="113"/>
        <v>4200</v>
      </c>
      <c r="L141" s="164">
        <f t="shared" si="114"/>
        <v>1</v>
      </c>
      <c r="M141" s="161">
        <f t="shared" si="115"/>
        <v>15330</v>
      </c>
      <c r="N141" s="164">
        <f t="shared" si="116"/>
        <v>1</v>
      </c>
      <c r="O141" s="146"/>
      <c r="P141" s="46"/>
      <c r="Q141" s="233"/>
      <c r="R141" s="206">
        <f t="shared" si="117"/>
        <v>15330</v>
      </c>
      <c r="S141" s="192"/>
      <c r="T141" s="8"/>
      <c r="U141" s="131">
        <f t="shared" si="118"/>
        <v>350</v>
      </c>
      <c r="V141" s="131">
        <f t="shared" si="118"/>
        <v>350</v>
      </c>
      <c r="W141" s="131">
        <f t="shared" si="118"/>
        <v>350</v>
      </c>
      <c r="X141" s="131">
        <f t="shared" si="109"/>
        <v>350</v>
      </c>
      <c r="Y141" s="131">
        <f t="shared" si="109"/>
        <v>350</v>
      </c>
      <c r="Z141" s="131">
        <f t="shared" si="109"/>
        <v>350</v>
      </c>
      <c r="AA141" s="131">
        <f t="shared" si="109"/>
        <v>350</v>
      </c>
      <c r="AB141" s="131">
        <f t="shared" si="109"/>
        <v>350</v>
      </c>
      <c r="AC141" s="131">
        <f t="shared" si="109"/>
        <v>350</v>
      </c>
      <c r="AD141" s="131">
        <f t="shared" si="109"/>
        <v>350</v>
      </c>
      <c r="AE141" s="131">
        <f t="shared" si="109"/>
        <v>350</v>
      </c>
      <c r="AF141" s="131">
        <f t="shared" si="109"/>
        <v>350</v>
      </c>
      <c r="AG141" s="133">
        <f t="shared" si="119"/>
        <v>4200</v>
      </c>
    </row>
    <row r="142" spans="1:33" ht="18" hidden="1" x14ac:dyDescent="0.25">
      <c r="A142" s="67" t="s">
        <v>363</v>
      </c>
      <c r="B142" s="96" t="s">
        <v>228</v>
      </c>
      <c r="C142" s="86" t="s">
        <v>123</v>
      </c>
      <c r="D142" s="29" t="s">
        <v>39</v>
      </c>
      <c r="E142" s="23">
        <v>2</v>
      </c>
      <c r="F142" s="83">
        <v>175</v>
      </c>
      <c r="G142" s="23">
        <v>12</v>
      </c>
      <c r="H142" s="84">
        <v>1</v>
      </c>
      <c r="I142" s="61">
        <f t="shared" si="111"/>
        <v>4200</v>
      </c>
      <c r="J142" s="140">
        <f t="shared" si="112"/>
        <v>15330</v>
      </c>
      <c r="K142" s="174">
        <f t="shared" si="113"/>
        <v>4200</v>
      </c>
      <c r="L142" s="164">
        <f t="shared" si="114"/>
        <v>1</v>
      </c>
      <c r="M142" s="161">
        <f t="shared" si="115"/>
        <v>15330</v>
      </c>
      <c r="N142" s="164">
        <f t="shared" si="116"/>
        <v>1</v>
      </c>
      <c r="O142" s="146"/>
      <c r="P142" s="46"/>
      <c r="Q142" s="233"/>
      <c r="R142" s="206">
        <f t="shared" si="117"/>
        <v>15330</v>
      </c>
      <c r="S142" s="192"/>
      <c r="T142" s="8"/>
      <c r="U142" s="131">
        <f t="shared" si="118"/>
        <v>350</v>
      </c>
      <c r="V142" s="131">
        <f t="shared" si="118"/>
        <v>350</v>
      </c>
      <c r="W142" s="131">
        <f t="shared" si="118"/>
        <v>350</v>
      </c>
      <c r="X142" s="131">
        <f t="shared" si="109"/>
        <v>350</v>
      </c>
      <c r="Y142" s="131">
        <f t="shared" si="109"/>
        <v>350</v>
      </c>
      <c r="Z142" s="131">
        <f t="shared" si="109"/>
        <v>350</v>
      </c>
      <c r="AA142" s="131">
        <f t="shared" si="109"/>
        <v>350</v>
      </c>
      <c r="AB142" s="131">
        <f t="shared" si="109"/>
        <v>350</v>
      </c>
      <c r="AC142" s="131">
        <f t="shared" si="109"/>
        <v>350</v>
      </c>
      <c r="AD142" s="131">
        <f t="shared" si="109"/>
        <v>350</v>
      </c>
      <c r="AE142" s="131">
        <f t="shared" si="109"/>
        <v>350</v>
      </c>
      <c r="AF142" s="131">
        <f t="shared" si="109"/>
        <v>350</v>
      </c>
      <c r="AG142" s="133">
        <f t="shared" si="119"/>
        <v>4200</v>
      </c>
    </row>
    <row r="143" spans="1:33" ht="18" hidden="1" x14ac:dyDescent="0.25">
      <c r="A143" s="67" t="s">
        <v>364</v>
      </c>
      <c r="B143" s="96" t="s">
        <v>229</v>
      </c>
      <c r="C143" s="86" t="s">
        <v>124</v>
      </c>
      <c r="D143" s="29" t="s">
        <v>39</v>
      </c>
      <c r="E143" s="23">
        <v>1</v>
      </c>
      <c r="F143" s="83">
        <v>225</v>
      </c>
      <c r="G143" s="23">
        <v>12</v>
      </c>
      <c r="H143" s="84">
        <v>1</v>
      </c>
      <c r="I143" s="61">
        <f t="shared" si="111"/>
        <v>2700</v>
      </c>
      <c r="J143" s="140">
        <f t="shared" si="112"/>
        <v>9855</v>
      </c>
      <c r="K143" s="174">
        <f t="shared" si="113"/>
        <v>2700</v>
      </c>
      <c r="L143" s="164">
        <f t="shared" si="114"/>
        <v>1</v>
      </c>
      <c r="M143" s="161">
        <f t="shared" si="115"/>
        <v>9855</v>
      </c>
      <c r="N143" s="164">
        <f t="shared" si="116"/>
        <v>1</v>
      </c>
      <c r="O143" s="146"/>
      <c r="P143" s="46"/>
      <c r="Q143" s="233"/>
      <c r="R143" s="206">
        <f t="shared" si="117"/>
        <v>9855</v>
      </c>
      <c r="S143" s="192"/>
      <c r="T143" s="8"/>
      <c r="U143" s="131">
        <f t="shared" si="118"/>
        <v>225</v>
      </c>
      <c r="V143" s="131">
        <f t="shared" si="118"/>
        <v>225</v>
      </c>
      <c r="W143" s="131">
        <f t="shared" si="118"/>
        <v>225</v>
      </c>
      <c r="X143" s="131">
        <f t="shared" si="109"/>
        <v>225</v>
      </c>
      <c r="Y143" s="131">
        <f t="shared" si="109"/>
        <v>225</v>
      </c>
      <c r="Z143" s="131">
        <f t="shared" si="109"/>
        <v>225</v>
      </c>
      <c r="AA143" s="131">
        <f t="shared" si="109"/>
        <v>225</v>
      </c>
      <c r="AB143" s="131">
        <f t="shared" si="109"/>
        <v>225</v>
      </c>
      <c r="AC143" s="131">
        <f t="shared" si="109"/>
        <v>225</v>
      </c>
      <c r="AD143" s="131">
        <f t="shared" si="109"/>
        <v>225</v>
      </c>
      <c r="AE143" s="131">
        <f t="shared" si="109"/>
        <v>225</v>
      </c>
      <c r="AF143" s="131">
        <f t="shared" si="109"/>
        <v>225</v>
      </c>
      <c r="AG143" s="133">
        <f t="shared" si="119"/>
        <v>2700</v>
      </c>
    </row>
    <row r="144" spans="1:33" ht="18" hidden="1" x14ac:dyDescent="0.25">
      <c r="A144" s="67" t="s">
        <v>365</v>
      </c>
      <c r="B144" s="96" t="s">
        <v>230</v>
      </c>
      <c r="C144" s="86" t="s">
        <v>125</v>
      </c>
      <c r="D144" s="29" t="s">
        <v>39</v>
      </c>
      <c r="E144" s="23">
        <v>1</v>
      </c>
      <c r="F144" s="83">
        <v>180</v>
      </c>
      <c r="G144" s="23">
        <v>12</v>
      </c>
      <c r="H144" s="84">
        <v>1</v>
      </c>
      <c r="I144" s="61">
        <f t="shared" si="111"/>
        <v>2160</v>
      </c>
      <c r="J144" s="140">
        <f t="shared" si="112"/>
        <v>7884</v>
      </c>
      <c r="K144" s="174">
        <f t="shared" si="113"/>
        <v>2160</v>
      </c>
      <c r="L144" s="164">
        <f t="shared" si="114"/>
        <v>1</v>
      </c>
      <c r="M144" s="161">
        <f t="shared" si="115"/>
        <v>7884</v>
      </c>
      <c r="N144" s="164">
        <f t="shared" si="116"/>
        <v>1</v>
      </c>
      <c r="O144" s="146"/>
      <c r="P144" s="46"/>
      <c r="Q144" s="233"/>
      <c r="R144" s="206">
        <f t="shared" si="117"/>
        <v>7884</v>
      </c>
      <c r="S144" s="192"/>
      <c r="T144" s="8"/>
      <c r="U144" s="131">
        <f t="shared" si="118"/>
        <v>180</v>
      </c>
      <c r="V144" s="131">
        <f t="shared" si="118"/>
        <v>180</v>
      </c>
      <c r="W144" s="131">
        <f t="shared" si="118"/>
        <v>180</v>
      </c>
      <c r="X144" s="131">
        <f t="shared" si="109"/>
        <v>180</v>
      </c>
      <c r="Y144" s="131">
        <f t="shared" si="109"/>
        <v>180</v>
      </c>
      <c r="Z144" s="131">
        <f t="shared" si="109"/>
        <v>180</v>
      </c>
      <c r="AA144" s="131">
        <f t="shared" si="109"/>
        <v>180</v>
      </c>
      <c r="AB144" s="131">
        <f t="shared" si="109"/>
        <v>180</v>
      </c>
      <c r="AC144" s="131">
        <f t="shared" si="109"/>
        <v>180</v>
      </c>
      <c r="AD144" s="131">
        <f t="shared" si="109"/>
        <v>180</v>
      </c>
      <c r="AE144" s="131">
        <f t="shared" si="109"/>
        <v>180</v>
      </c>
      <c r="AF144" s="131">
        <f t="shared" si="109"/>
        <v>180</v>
      </c>
      <c r="AG144" s="133">
        <f t="shared" si="119"/>
        <v>2160</v>
      </c>
    </row>
    <row r="145" spans="1:33" ht="18" hidden="1" x14ac:dyDescent="0.25">
      <c r="A145" s="67" t="s">
        <v>282</v>
      </c>
      <c r="B145" s="96" t="s">
        <v>231</v>
      </c>
      <c r="C145" s="86" t="s">
        <v>150</v>
      </c>
      <c r="D145" s="29" t="s">
        <v>39</v>
      </c>
      <c r="E145" s="23">
        <v>1</v>
      </c>
      <c r="F145" s="83">
        <v>150</v>
      </c>
      <c r="G145" s="23">
        <v>12</v>
      </c>
      <c r="H145" s="84">
        <v>1</v>
      </c>
      <c r="I145" s="61">
        <f t="shared" si="111"/>
        <v>1800</v>
      </c>
      <c r="J145" s="140">
        <f t="shared" si="112"/>
        <v>6570</v>
      </c>
      <c r="K145" s="174">
        <f t="shared" si="113"/>
        <v>1800</v>
      </c>
      <c r="L145" s="164">
        <f t="shared" si="114"/>
        <v>1</v>
      </c>
      <c r="M145" s="161">
        <f t="shared" si="115"/>
        <v>6570</v>
      </c>
      <c r="N145" s="164">
        <f t="shared" si="116"/>
        <v>1</v>
      </c>
      <c r="O145" s="146"/>
      <c r="P145" s="46"/>
      <c r="Q145" s="233"/>
      <c r="R145" s="206">
        <f t="shared" si="117"/>
        <v>6570</v>
      </c>
      <c r="S145" s="192"/>
      <c r="T145" s="8"/>
      <c r="U145" s="131">
        <f t="shared" si="118"/>
        <v>150</v>
      </c>
      <c r="V145" s="131">
        <f t="shared" si="118"/>
        <v>150</v>
      </c>
      <c r="W145" s="131">
        <f t="shared" si="118"/>
        <v>150</v>
      </c>
      <c r="X145" s="131">
        <f t="shared" si="109"/>
        <v>150</v>
      </c>
      <c r="Y145" s="131">
        <f t="shared" si="109"/>
        <v>150</v>
      </c>
      <c r="Z145" s="131">
        <f t="shared" si="109"/>
        <v>150</v>
      </c>
      <c r="AA145" s="131">
        <f t="shared" si="109"/>
        <v>150</v>
      </c>
      <c r="AB145" s="131">
        <f t="shared" si="109"/>
        <v>150</v>
      </c>
      <c r="AC145" s="131">
        <f t="shared" si="109"/>
        <v>150</v>
      </c>
      <c r="AD145" s="131">
        <f t="shared" si="109"/>
        <v>150</v>
      </c>
      <c r="AE145" s="131">
        <f t="shared" si="109"/>
        <v>150</v>
      </c>
      <c r="AF145" s="131">
        <f t="shared" si="109"/>
        <v>150</v>
      </c>
      <c r="AG145" s="133">
        <f t="shared" si="119"/>
        <v>1800</v>
      </c>
    </row>
    <row r="146" spans="1:33" ht="18" hidden="1" x14ac:dyDescent="0.25">
      <c r="A146" s="67" t="s">
        <v>366</v>
      </c>
      <c r="B146" s="96" t="s">
        <v>232</v>
      </c>
      <c r="C146" s="86" t="s">
        <v>126</v>
      </c>
      <c r="D146" s="29" t="s">
        <v>39</v>
      </c>
      <c r="E146" s="23">
        <v>1</v>
      </c>
      <c r="F146" s="83">
        <v>180</v>
      </c>
      <c r="G146" s="23">
        <v>12</v>
      </c>
      <c r="H146" s="84">
        <v>1</v>
      </c>
      <c r="I146" s="61">
        <f t="shared" si="111"/>
        <v>2160</v>
      </c>
      <c r="J146" s="140">
        <f t="shared" si="112"/>
        <v>7884</v>
      </c>
      <c r="K146" s="174">
        <f t="shared" si="113"/>
        <v>2160</v>
      </c>
      <c r="L146" s="164">
        <f t="shared" si="114"/>
        <v>1</v>
      </c>
      <c r="M146" s="161">
        <f t="shared" si="115"/>
        <v>7884</v>
      </c>
      <c r="N146" s="164">
        <f t="shared" si="116"/>
        <v>1</v>
      </c>
      <c r="O146" s="146"/>
      <c r="P146" s="46"/>
      <c r="Q146" s="233"/>
      <c r="R146" s="206">
        <f t="shared" si="117"/>
        <v>7884</v>
      </c>
      <c r="S146" s="192"/>
      <c r="T146" s="8"/>
      <c r="U146" s="131">
        <f t="shared" si="118"/>
        <v>180</v>
      </c>
      <c r="V146" s="131">
        <f t="shared" si="118"/>
        <v>180</v>
      </c>
      <c r="W146" s="131">
        <f t="shared" si="118"/>
        <v>180</v>
      </c>
      <c r="X146" s="131">
        <f t="shared" si="109"/>
        <v>180</v>
      </c>
      <c r="Y146" s="131">
        <f t="shared" si="109"/>
        <v>180</v>
      </c>
      <c r="Z146" s="131">
        <f t="shared" si="109"/>
        <v>180</v>
      </c>
      <c r="AA146" s="131">
        <f t="shared" si="109"/>
        <v>180</v>
      </c>
      <c r="AB146" s="131">
        <f t="shared" si="109"/>
        <v>180</v>
      </c>
      <c r="AC146" s="131">
        <f t="shared" si="109"/>
        <v>180</v>
      </c>
      <c r="AD146" s="131">
        <f t="shared" si="109"/>
        <v>180</v>
      </c>
      <c r="AE146" s="131">
        <f t="shared" si="109"/>
        <v>180</v>
      </c>
      <c r="AF146" s="131">
        <f t="shared" si="109"/>
        <v>180</v>
      </c>
      <c r="AG146" s="133">
        <f t="shared" si="119"/>
        <v>2160</v>
      </c>
    </row>
    <row r="147" spans="1:33" ht="18" hidden="1" x14ac:dyDescent="0.25">
      <c r="A147" s="67" t="s">
        <v>315</v>
      </c>
      <c r="B147" s="96" t="s">
        <v>233</v>
      </c>
      <c r="C147" s="86" t="s">
        <v>127</v>
      </c>
      <c r="D147" s="29" t="s">
        <v>39</v>
      </c>
      <c r="E147" s="23">
        <v>2</v>
      </c>
      <c r="F147" s="83">
        <v>150</v>
      </c>
      <c r="G147" s="23">
        <v>12</v>
      </c>
      <c r="H147" s="84">
        <v>1</v>
      </c>
      <c r="I147" s="61">
        <f t="shared" si="111"/>
        <v>3600</v>
      </c>
      <c r="J147" s="140">
        <f t="shared" si="112"/>
        <v>13140</v>
      </c>
      <c r="K147" s="174">
        <f t="shared" si="113"/>
        <v>3600</v>
      </c>
      <c r="L147" s="164">
        <f t="shared" si="114"/>
        <v>1</v>
      </c>
      <c r="M147" s="161">
        <f t="shared" si="115"/>
        <v>13140</v>
      </c>
      <c r="N147" s="164">
        <f t="shared" si="116"/>
        <v>1</v>
      </c>
      <c r="O147" s="146"/>
      <c r="P147" s="46"/>
      <c r="Q147" s="233"/>
      <c r="R147" s="206">
        <f t="shared" si="117"/>
        <v>13140</v>
      </c>
      <c r="S147" s="192"/>
      <c r="T147" s="8"/>
      <c r="U147" s="131">
        <f t="shared" si="118"/>
        <v>300</v>
      </c>
      <c r="V147" s="131">
        <f t="shared" si="118"/>
        <v>300</v>
      </c>
      <c r="W147" s="131">
        <f t="shared" si="118"/>
        <v>300</v>
      </c>
      <c r="X147" s="131">
        <f t="shared" si="109"/>
        <v>300</v>
      </c>
      <c r="Y147" s="131">
        <f t="shared" si="109"/>
        <v>300</v>
      </c>
      <c r="Z147" s="131">
        <f t="shared" si="109"/>
        <v>300</v>
      </c>
      <c r="AA147" s="131">
        <f t="shared" si="109"/>
        <v>300</v>
      </c>
      <c r="AB147" s="131">
        <f t="shared" si="109"/>
        <v>300</v>
      </c>
      <c r="AC147" s="131">
        <f t="shared" si="109"/>
        <v>300</v>
      </c>
      <c r="AD147" s="131">
        <f t="shared" si="109"/>
        <v>300</v>
      </c>
      <c r="AE147" s="131">
        <f t="shared" si="109"/>
        <v>300</v>
      </c>
      <c r="AF147" s="131">
        <f t="shared" si="109"/>
        <v>300</v>
      </c>
      <c r="AG147" s="133">
        <f t="shared" si="119"/>
        <v>3600</v>
      </c>
    </row>
    <row r="148" spans="1:33" ht="18" hidden="1" customHeight="1" x14ac:dyDescent="0.25">
      <c r="A148" s="8"/>
      <c r="B148" s="199"/>
      <c r="C148" s="199" t="s">
        <v>260</v>
      </c>
      <c r="D148" s="29"/>
      <c r="E148" s="23"/>
      <c r="F148" s="199">
        <f>SUM(F139:F147)</f>
        <v>1535</v>
      </c>
      <c r="G148" s="23"/>
      <c r="H148" s="200"/>
      <c r="I148" s="199">
        <f>SUM(I139:I147)</f>
        <v>28020</v>
      </c>
      <c r="J148" s="201"/>
      <c r="K148" s="202"/>
      <c r="L148" s="203"/>
      <c r="M148" s="201"/>
      <c r="N148" s="203"/>
      <c r="O148" s="204"/>
      <c r="P148" s="204"/>
      <c r="Q148" s="233"/>
      <c r="R148" s="206"/>
      <c r="S148" s="192"/>
      <c r="T148" s="8"/>
      <c r="U148" s="196">
        <f>SUM(U139:U147)</f>
        <v>2335</v>
      </c>
      <c r="V148" s="196">
        <f t="shared" ref="V148:AG148" si="120">SUM(V139:V147)</f>
        <v>2335</v>
      </c>
      <c r="W148" s="196">
        <f t="shared" si="120"/>
        <v>2335</v>
      </c>
      <c r="X148" s="196">
        <f t="shared" si="120"/>
        <v>2335</v>
      </c>
      <c r="Y148" s="196">
        <f t="shared" si="120"/>
        <v>2335</v>
      </c>
      <c r="Z148" s="196">
        <f t="shared" si="120"/>
        <v>2335</v>
      </c>
      <c r="AA148" s="196">
        <f t="shared" si="120"/>
        <v>2335</v>
      </c>
      <c r="AB148" s="196">
        <f t="shared" si="120"/>
        <v>2335</v>
      </c>
      <c r="AC148" s="196">
        <f t="shared" si="120"/>
        <v>2335</v>
      </c>
      <c r="AD148" s="196">
        <f t="shared" si="120"/>
        <v>2335</v>
      </c>
      <c r="AE148" s="196">
        <f t="shared" si="120"/>
        <v>2335</v>
      </c>
      <c r="AF148" s="196">
        <f t="shared" si="120"/>
        <v>2335</v>
      </c>
      <c r="AG148" s="196">
        <f t="shared" si="120"/>
        <v>28020</v>
      </c>
    </row>
    <row r="149" spans="1:33" ht="23.25" hidden="1" x14ac:dyDescent="0.25">
      <c r="A149" s="253" t="s">
        <v>408</v>
      </c>
      <c r="B149" s="193">
        <v>8</v>
      </c>
      <c r="C149" s="219" t="str">
        <f>Ce!D11</f>
        <v>ريف دمشق    أزهار المستقبل</v>
      </c>
      <c r="D149" s="188"/>
      <c r="E149" s="189"/>
      <c r="F149" s="83"/>
      <c r="G149" s="189"/>
      <c r="H149" s="84"/>
      <c r="I149" s="61"/>
      <c r="J149" s="140"/>
      <c r="K149" s="174"/>
      <c r="L149" s="190"/>
      <c r="M149" s="191"/>
      <c r="N149" s="190"/>
      <c r="O149" s="144"/>
      <c r="P149" s="49"/>
      <c r="Q149" s="207"/>
      <c r="R149" s="206"/>
      <c r="S149" s="192"/>
      <c r="T149" s="8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3"/>
    </row>
    <row r="150" spans="1:33" ht="18" hidden="1" x14ac:dyDescent="0.25">
      <c r="A150" s="67" t="s">
        <v>352</v>
      </c>
      <c r="B150" s="96" t="s">
        <v>225</v>
      </c>
      <c r="C150" s="86" t="s">
        <v>120</v>
      </c>
      <c r="D150" s="29" t="s">
        <v>39</v>
      </c>
      <c r="E150" s="23">
        <v>2</v>
      </c>
      <c r="F150" s="83">
        <v>150</v>
      </c>
      <c r="G150" s="23">
        <v>12</v>
      </c>
      <c r="H150" s="84">
        <v>1</v>
      </c>
      <c r="I150" s="61">
        <f t="shared" ref="I150:I158" si="121">H150*G150*F150*E150</f>
        <v>3600</v>
      </c>
      <c r="J150" s="140">
        <f t="shared" ref="J150:J158" si="122">I150*$G$2</f>
        <v>13140</v>
      </c>
      <c r="K150" s="174">
        <f t="shared" ref="K150:K158" si="123">I150</f>
        <v>3600</v>
      </c>
      <c r="L150" s="164">
        <f t="shared" ref="L150:L158" si="124">K150/I150</f>
        <v>1</v>
      </c>
      <c r="M150" s="161">
        <f t="shared" ref="M150:M158" si="125">J150</f>
        <v>13140</v>
      </c>
      <c r="N150" s="164">
        <f t="shared" ref="N150:N158" si="126">M150/J150</f>
        <v>1</v>
      </c>
      <c r="O150" s="146"/>
      <c r="P150" s="46"/>
      <c r="Q150" s="233"/>
      <c r="R150" s="206">
        <f t="shared" ref="R150:R158" si="127">M150-Q150</f>
        <v>13140</v>
      </c>
      <c r="S150" s="192"/>
      <c r="T150" s="8"/>
      <c r="U150" s="131">
        <f>$I150/12</f>
        <v>300</v>
      </c>
      <c r="V150" s="131">
        <f t="shared" ref="U150:AF158" si="128">$I150/12</f>
        <v>300</v>
      </c>
      <c r="W150" s="131">
        <f t="shared" si="128"/>
        <v>300</v>
      </c>
      <c r="X150" s="131">
        <f t="shared" si="128"/>
        <v>300</v>
      </c>
      <c r="Y150" s="131">
        <f t="shared" si="128"/>
        <v>300</v>
      </c>
      <c r="Z150" s="131">
        <f t="shared" si="128"/>
        <v>300</v>
      </c>
      <c r="AA150" s="131">
        <f t="shared" si="128"/>
        <v>300</v>
      </c>
      <c r="AB150" s="131">
        <f t="shared" si="128"/>
        <v>300</v>
      </c>
      <c r="AC150" s="131">
        <f t="shared" si="128"/>
        <v>300</v>
      </c>
      <c r="AD150" s="131">
        <f t="shared" si="128"/>
        <v>300</v>
      </c>
      <c r="AE150" s="131">
        <f t="shared" si="128"/>
        <v>300</v>
      </c>
      <c r="AF150" s="131">
        <f t="shared" si="128"/>
        <v>300</v>
      </c>
      <c r="AG150" s="133">
        <f t="shared" ref="AG150:AG158" si="129">SUM(T150:AF150)</f>
        <v>3600</v>
      </c>
    </row>
    <row r="151" spans="1:33" ht="18" hidden="1" x14ac:dyDescent="0.25">
      <c r="A151" s="67" t="s">
        <v>353</v>
      </c>
      <c r="B151" s="96" t="s">
        <v>226</v>
      </c>
      <c r="C151" s="86" t="s">
        <v>121</v>
      </c>
      <c r="D151" s="29" t="s">
        <v>39</v>
      </c>
      <c r="E151" s="23">
        <v>2</v>
      </c>
      <c r="F151" s="83">
        <v>150</v>
      </c>
      <c r="G151" s="23">
        <v>12</v>
      </c>
      <c r="H151" s="84">
        <v>1</v>
      </c>
      <c r="I151" s="61">
        <f t="shared" si="121"/>
        <v>3600</v>
      </c>
      <c r="J151" s="140">
        <f t="shared" si="122"/>
        <v>13140</v>
      </c>
      <c r="K151" s="174">
        <f t="shared" si="123"/>
        <v>3600</v>
      </c>
      <c r="L151" s="164">
        <f t="shared" si="124"/>
        <v>1</v>
      </c>
      <c r="M151" s="161">
        <f t="shared" si="125"/>
        <v>13140</v>
      </c>
      <c r="N151" s="164">
        <f t="shared" si="126"/>
        <v>1</v>
      </c>
      <c r="O151" s="146"/>
      <c r="P151" s="46"/>
      <c r="Q151" s="233"/>
      <c r="R151" s="206">
        <f t="shared" si="127"/>
        <v>13140</v>
      </c>
      <c r="S151" s="192"/>
      <c r="T151" s="8"/>
      <c r="U151" s="131">
        <f t="shared" si="128"/>
        <v>300</v>
      </c>
      <c r="V151" s="131">
        <f t="shared" si="128"/>
        <v>300</v>
      </c>
      <c r="W151" s="131">
        <f t="shared" si="128"/>
        <v>300</v>
      </c>
      <c r="X151" s="131">
        <f t="shared" si="128"/>
        <v>300</v>
      </c>
      <c r="Y151" s="131">
        <f t="shared" si="128"/>
        <v>300</v>
      </c>
      <c r="Z151" s="131">
        <f t="shared" si="128"/>
        <v>300</v>
      </c>
      <c r="AA151" s="131">
        <f t="shared" si="128"/>
        <v>300</v>
      </c>
      <c r="AB151" s="131">
        <f t="shared" si="128"/>
        <v>300</v>
      </c>
      <c r="AC151" s="131">
        <f t="shared" si="128"/>
        <v>300</v>
      </c>
      <c r="AD151" s="131">
        <f t="shared" si="128"/>
        <v>300</v>
      </c>
      <c r="AE151" s="131">
        <f t="shared" si="128"/>
        <v>300</v>
      </c>
      <c r="AF151" s="131">
        <f t="shared" si="128"/>
        <v>300</v>
      </c>
      <c r="AG151" s="133">
        <f t="shared" si="129"/>
        <v>3600</v>
      </c>
    </row>
    <row r="152" spans="1:33" ht="18" hidden="1" x14ac:dyDescent="0.25">
      <c r="A152" s="67" t="s">
        <v>354</v>
      </c>
      <c r="B152" s="96" t="s">
        <v>227</v>
      </c>
      <c r="C152" s="86" t="s">
        <v>122</v>
      </c>
      <c r="D152" s="29" t="s">
        <v>39</v>
      </c>
      <c r="E152" s="23">
        <v>2</v>
      </c>
      <c r="F152" s="83">
        <v>175</v>
      </c>
      <c r="G152" s="23">
        <v>12</v>
      </c>
      <c r="H152" s="84">
        <v>1</v>
      </c>
      <c r="I152" s="61">
        <f t="shared" si="121"/>
        <v>4200</v>
      </c>
      <c r="J152" s="140">
        <f t="shared" si="122"/>
        <v>15330</v>
      </c>
      <c r="K152" s="174">
        <f t="shared" si="123"/>
        <v>4200</v>
      </c>
      <c r="L152" s="164">
        <f t="shared" si="124"/>
        <v>1</v>
      </c>
      <c r="M152" s="161">
        <f t="shared" si="125"/>
        <v>15330</v>
      </c>
      <c r="N152" s="164">
        <f t="shared" si="126"/>
        <v>1</v>
      </c>
      <c r="O152" s="146"/>
      <c r="P152" s="46"/>
      <c r="Q152" s="233"/>
      <c r="R152" s="206">
        <f t="shared" si="127"/>
        <v>15330</v>
      </c>
      <c r="S152" s="192"/>
      <c r="T152" s="8"/>
      <c r="U152" s="131">
        <f t="shared" si="128"/>
        <v>350</v>
      </c>
      <c r="V152" s="131">
        <f t="shared" si="128"/>
        <v>350</v>
      </c>
      <c r="W152" s="131">
        <f t="shared" si="128"/>
        <v>350</v>
      </c>
      <c r="X152" s="131">
        <f t="shared" si="128"/>
        <v>350</v>
      </c>
      <c r="Y152" s="131">
        <f t="shared" si="128"/>
        <v>350</v>
      </c>
      <c r="Z152" s="131">
        <f t="shared" si="128"/>
        <v>350</v>
      </c>
      <c r="AA152" s="131">
        <f t="shared" si="128"/>
        <v>350</v>
      </c>
      <c r="AB152" s="131">
        <f t="shared" si="128"/>
        <v>350</v>
      </c>
      <c r="AC152" s="131">
        <f t="shared" si="128"/>
        <v>350</v>
      </c>
      <c r="AD152" s="131">
        <f t="shared" si="128"/>
        <v>350</v>
      </c>
      <c r="AE152" s="131">
        <f t="shared" si="128"/>
        <v>350</v>
      </c>
      <c r="AF152" s="131">
        <f t="shared" si="128"/>
        <v>350</v>
      </c>
      <c r="AG152" s="133">
        <f t="shared" si="129"/>
        <v>4200</v>
      </c>
    </row>
    <row r="153" spans="1:33" ht="18" hidden="1" x14ac:dyDescent="0.25">
      <c r="A153" s="67" t="s">
        <v>355</v>
      </c>
      <c r="B153" s="96" t="s">
        <v>228</v>
      </c>
      <c r="C153" s="86" t="s">
        <v>123</v>
      </c>
      <c r="D153" s="29" t="s">
        <v>39</v>
      </c>
      <c r="E153" s="23">
        <v>2</v>
      </c>
      <c r="F153" s="83">
        <v>175</v>
      </c>
      <c r="G153" s="23">
        <v>12</v>
      </c>
      <c r="H153" s="84">
        <v>1</v>
      </c>
      <c r="I153" s="61">
        <f t="shared" si="121"/>
        <v>4200</v>
      </c>
      <c r="J153" s="140">
        <f t="shared" si="122"/>
        <v>15330</v>
      </c>
      <c r="K153" s="174">
        <f t="shared" si="123"/>
        <v>4200</v>
      </c>
      <c r="L153" s="164">
        <f t="shared" si="124"/>
        <v>1</v>
      </c>
      <c r="M153" s="161">
        <f t="shared" si="125"/>
        <v>15330</v>
      </c>
      <c r="N153" s="164">
        <f t="shared" si="126"/>
        <v>1</v>
      </c>
      <c r="O153" s="146"/>
      <c r="P153" s="46"/>
      <c r="Q153" s="233"/>
      <c r="R153" s="206">
        <f t="shared" si="127"/>
        <v>15330</v>
      </c>
      <c r="S153" s="192"/>
      <c r="T153" s="8"/>
      <c r="U153" s="131">
        <f t="shared" si="128"/>
        <v>350</v>
      </c>
      <c r="V153" s="131">
        <f t="shared" si="128"/>
        <v>350</v>
      </c>
      <c r="W153" s="131">
        <f t="shared" si="128"/>
        <v>350</v>
      </c>
      <c r="X153" s="131">
        <f t="shared" si="128"/>
        <v>350</v>
      </c>
      <c r="Y153" s="131">
        <f t="shared" si="128"/>
        <v>350</v>
      </c>
      <c r="Z153" s="131">
        <f t="shared" si="128"/>
        <v>350</v>
      </c>
      <c r="AA153" s="131">
        <f t="shared" si="128"/>
        <v>350</v>
      </c>
      <c r="AB153" s="131">
        <f t="shared" si="128"/>
        <v>350</v>
      </c>
      <c r="AC153" s="131">
        <f t="shared" si="128"/>
        <v>350</v>
      </c>
      <c r="AD153" s="131">
        <f t="shared" si="128"/>
        <v>350</v>
      </c>
      <c r="AE153" s="131">
        <f t="shared" si="128"/>
        <v>350</v>
      </c>
      <c r="AF153" s="131">
        <f t="shared" si="128"/>
        <v>350</v>
      </c>
      <c r="AG153" s="133">
        <f t="shared" si="129"/>
        <v>4200</v>
      </c>
    </row>
    <row r="154" spans="1:33" ht="18" hidden="1" x14ac:dyDescent="0.25">
      <c r="A154" s="67" t="s">
        <v>356</v>
      </c>
      <c r="B154" s="96" t="s">
        <v>229</v>
      </c>
      <c r="C154" s="86" t="s">
        <v>124</v>
      </c>
      <c r="D154" s="29" t="s">
        <v>39</v>
      </c>
      <c r="E154" s="23">
        <v>1</v>
      </c>
      <c r="F154" s="83">
        <v>225</v>
      </c>
      <c r="G154" s="23">
        <v>12</v>
      </c>
      <c r="H154" s="84">
        <v>1</v>
      </c>
      <c r="I154" s="61">
        <f t="shared" si="121"/>
        <v>2700</v>
      </c>
      <c r="J154" s="140">
        <f t="shared" si="122"/>
        <v>9855</v>
      </c>
      <c r="K154" s="174">
        <f t="shared" si="123"/>
        <v>2700</v>
      </c>
      <c r="L154" s="164">
        <f t="shared" si="124"/>
        <v>1</v>
      </c>
      <c r="M154" s="161">
        <f t="shared" si="125"/>
        <v>9855</v>
      </c>
      <c r="N154" s="164">
        <f t="shared" si="126"/>
        <v>1</v>
      </c>
      <c r="O154" s="146"/>
      <c r="P154" s="46"/>
      <c r="Q154" s="233"/>
      <c r="R154" s="206">
        <f t="shared" si="127"/>
        <v>9855</v>
      </c>
      <c r="S154" s="192"/>
      <c r="T154" s="8"/>
      <c r="U154" s="131">
        <f t="shared" si="128"/>
        <v>225</v>
      </c>
      <c r="V154" s="131">
        <f t="shared" si="128"/>
        <v>225</v>
      </c>
      <c r="W154" s="131">
        <f t="shared" si="128"/>
        <v>225</v>
      </c>
      <c r="X154" s="131">
        <f t="shared" si="128"/>
        <v>225</v>
      </c>
      <c r="Y154" s="131">
        <f t="shared" si="128"/>
        <v>225</v>
      </c>
      <c r="Z154" s="131">
        <f t="shared" si="128"/>
        <v>225</v>
      </c>
      <c r="AA154" s="131">
        <f t="shared" si="128"/>
        <v>225</v>
      </c>
      <c r="AB154" s="131">
        <f t="shared" si="128"/>
        <v>225</v>
      </c>
      <c r="AC154" s="131">
        <f t="shared" si="128"/>
        <v>225</v>
      </c>
      <c r="AD154" s="131">
        <f t="shared" si="128"/>
        <v>225</v>
      </c>
      <c r="AE154" s="131">
        <f t="shared" si="128"/>
        <v>225</v>
      </c>
      <c r="AF154" s="131">
        <f t="shared" si="128"/>
        <v>225</v>
      </c>
      <c r="AG154" s="133">
        <f t="shared" si="129"/>
        <v>2700</v>
      </c>
    </row>
    <row r="155" spans="1:33" ht="18" hidden="1" x14ac:dyDescent="0.25">
      <c r="A155" s="67" t="s">
        <v>357</v>
      </c>
      <c r="B155" s="96" t="s">
        <v>230</v>
      </c>
      <c r="C155" s="86" t="s">
        <v>125</v>
      </c>
      <c r="D155" s="29" t="s">
        <v>39</v>
      </c>
      <c r="E155" s="23">
        <v>1</v>
      </c>
      <c r="F155" s="83">
        <v>180</v>
      </c>
      <c r="G155" s="23">
        <v>12</v>
      </c>
      <c r="H155" s="84">
        <v>1</v>
      </c>
      <c r="I155" s="61">
        <f t="shared" si="121"/>
        <v>2160</v>
      </c>
      <c r="J155" s="140">
        <f t="shared" si="122"/>
        <v>7884</v>
      </c>
      <c r="K155" s="174">
        <f t="shared" si="123"/>
        <v>2160</v>
      </c>
      <c r="L155" s="164">
        <f t="shared" si="124"/>
        <v>1</v>
      </c>
      <c r="M155" s="161">
        <f t="shared" si="125"/>
        <v>7884</v>
      </c>
      <c r="N155" s="164">
        <f t="shared" si="126"/>
        <v>1</v>
      </c>
      <c r="O155" s="146"/>
      <c r="P155" s="46"/>
      <c r="Q155" s="233"/>
      <c r="R155" s="206">
        <f t="shared" si="127"/>
        <v>7884</v>
      </c>
      <c r="S155" s="192"/>
      <c r="T155" s="8"/>
      <c r="U155" s="131">
        <f t="shared" si="128"/>
        <v>180</v>
      </c>
      <c r="V155" s="131">
        <f t="shared" si="128"/>
        <v>180</v>
      </c>
      <c r="W155" s="131">
        <f t="shared" si="128"/>
        <v>180</v>
      </c>
      <c r="X155" s="131">
        <f t="shared" si="128"/>
        <v>180</v>
      </c>
      <c r="Y155" s="131">
        <f t="shared" si="128"/>
        <v>180</v>
      </c>
      <c r="Z155" s="131">
        <f t="shared" si="128"/>
        <v>180</v>
      </c>
      <c r="AA155" s="131">
        <f t="shared" si="128"/>
        <v>180</v>
      </c>
      <c r="AB155" s="131">
        <f t="shared" si="128"/>
        <v>180</v>
      </c>
      <c r="AC155" s="131">
        <f t="shared" si="128"/>
        <v>180</v>
      </c>
      <c r="AD155" s="131">
        <f t="shared" si="128"/>
        <v>180</v>
      </c>
      <c r="AE155" s="131">
        <f t="shared" si="128"/>
        <v>180</v>
      </c>
      <c r="AF155" s="131">
        <f t="shared" si="128"/>
        <v>180</v>
      </c>
      <c r="AG155" s="133">
        <f t="shared" si="129"/>
        <v>2160</v>
      </c>
    </row>
    <row r="156" spans="1:33" ht="18" hidden="1" x14ac:dyDescent="0.25">
      <c r="A156" s="67" t="s">
        <v>358</v>
      </c>
      <c r="B156" s="96" t="s">
        <v>231</v>
      </c>
      <c r="C156" s="86" t="s">
        <v>150</v>
      </c>
      <c r="D156" s="29" t="s">
        <v>39</v>
      </c>
      <c r="E156" s="23">
        <v>1</v>
      </c>
      <c r="F156" s="83">
        <v>150</v>
      </c>
      <c r="G156" s="23">
        <v>12</v>
      </c>
      <c r="H156" s="84">
        <v>1</v>
      </c>
      <c r="I156" s="61">
        <f t="shared" si="121"/>
        <v>1800</v>
      </c>
      <c r="J156" s="140">
        <f t="shared" si="122"/>
        <v>6570</v>
      </c>
      <c r="K156" s="174">
        <f t="shared" si="123"/>
        <v>1800</v>
      </c>
      <c r="L156" s="164">
        <f t="shared" si="124"/>
        <v>1</v>
      </c>
      <c r="M156" s="161">
        <f t="shared" si="125"/>
        <v>6570</v>
      </c>
      <c r="N156" s="164">
        <f t="shared" si="126"/>
        <v>1</v>
      </c>
      <c r="O156" s="146"/>
      <c r="P156" s="46"/>
      <c r="Q156" s="233"/>
      <c r="R156" s="206">
        <f t="shared" si="127"/>
        <v>6570</v>
      </c>
      <c r="S156" s="192"/>
      <c r="T156" s="8"/>
      <c r="U156" s="131">
        <f t="shared" si="128"/>
        <v>150</v>
      </c>
      <c r="V156" s="131">
        <f t="shared" si="128"/>
        <v>150</v>
      </c>
      <c r="W156" s="131">
        <f t="shared" si="128"/>
        <v>150</v>
      </c>
      <c r="X156" s="131">
        <f t="shared" si="128"/>
        <v>150</v>
      </c>
      <c r="Y156" s="131">
        <f t="shared" si="128"/>
        <v>150</v>
      </c>
      <c r="Z156" s="131">
        <f t="shared" si="128"/>
        <v>150</v>
      </c>
      <c r="AA156" s="131">
        <f t="shared" si="128"/>
        <v>150</v>
      </c>
      <c r="AB156" s="131">
        <f t="shared" si="128"/>
        <v>150</v>
      </c>
      <c r="AC156" s="131">
        <f t="shared" si="128"/>
        <v>150</v>
      </c>
      <c r="AD156" s="131">
        <f t="shared" si="128"/>
        <v>150</v>
      </c>
      <c r="AE156" s="131">
        <f t="shared" si="128"/>
        <v>150</v>
      </c>
      <c r="AF156" s="131">
        <f t="shared" si="128"/>
        <v>150</v>
      </c>
      <c r="AG156" s="133">
        <f t="shared" si="129"/>
        <v>1800</v>
      </c>
    </row>
    <row r="157" spans="1:33" ht="18" hidden="1" x14ac:dyDescent="0.25">
      <c r="A157" s="67" t="s">
        <v>283</v>
      </c>
      <c r="B157" s="96" t="s">
        <v>232</v>
      </c>
      <c r="C157" s="86" t="s">
        <v>126</v>
      </c>
      <c r="D157" s="29" t="s">
        <v>39</v>
      </c>
      <c r="E157" s="23">
        <v>1</v>
      </c>
      <c r="F157" s="83">
        <v>180</v>
      </c>
      <c r="G157" s="23">
        <v>12</v>
      </c>
      <c r="H157" s="84">
        <v>1</v>
      </c>
      <c r="I157" s="61">
        <f t="shared" si="121"/>
        <v>2160</v>
      </c>
      <c r="J157" s="140">
        <f t="shared" si="122"/>
        <v>7884</v>
      </c>
      <c r="K157" s="174">
        <f t="shared" si="123"/>
        <v>2160</v>
      </c>
      <c r="L157" s="164">
        <f t="shared" si="124"/>
        <v>1</v>
      </c>
      <c r="M157" s="161">
        <f t="shared" si="125"/>
        <v>7884</v>
      </c>
      <c r="N157" s="164">
        <f t="shared" si="126"/>
        <v>1</v>
      </c>
      <c r="O157" s="146"/>
      <c r="P157" s="46"/>
      <c r="Q157" s="233"/>
      <c r="R157" s="206">
        <f t="shared" si="127"/>
        <v>7884</v>
      </c>
      <c r="S157" s="192"/>
      <c r="T157" s="8"/>
      <c r="U157" s="131">
        <f t="shared" si="128"/>
        <v>180</v>
      </c>
      <c r="V157" s="131">
        <f t="shared" si="128"/>
        <v>180</v>
      </c>
      <c r="W157" s="131">
        <f t="shared" si="128"/>
        <v>180</v>
      </c>
      <c r="X157" s="131">
        <f t="shared" si="128"/>
        <v>180</v>
      </c>
      <c r="Y157" s="131">
        <f t="shared" si="128"/>
        <v>180</v>
      </c>
      <c r="Z157" s="131">
        <f t="shared" si="128"/>
        <v>180</v>
      </c>
      <c r="AA157" s="131">
        <f t="shared" si="128"/>
        <v>180</v>
      </c>
      <c r="AB157" s="131">
        <f t="shared" si="128"/>
        <v>180</v>
      </c>
      <c r="AC157" s="131">
        <f t="shared" si="128"/>
        <v>180</v>
      </c>
      <c r="AD157" s="131">
        <f t="shared" si="128"/>
        <v>180</v>
      </c>
      <c r="AE157" s="131">
        <f t="shared" si="128"/>
        <v>180</v>
      </c>
      <c r="AF157" s="131">
        <f t="shared" si="128"/>
        <v>180</v>
      </c>
      <c r="AG157" s="133">
        <f t="shared" si="129"/>
        <v>2160</v>
      </c>
    </row>
    <row r="158" spans="1:33" ht="18" hidden="1" x14ac:dyDescent="0.25">
      <c r="A158" s="67" t="s">
        <v>359</v>
      </c>
      <c r="B158" s="96" t="s">
        <v>233</v>
      </c>
      <c r="C158" s="86" t="s">
        <v>127</v>
      </c>
      <c r="D158" s="29" t="s">
        <v>39</v>
      </c>
      <c r="E158" s="23">
        <v>2</v>
      </c>
      <c r="F158" s="83">
        <v>150</v>
      </c>
      <c r="G158" s="23">
        <v>12</v>
      </c>
      <c r="H158" s="84">
        <v>1</v>
      </c>
      <c r="I158" s="61">
        <f t="shared" si="121"/>
        <v>3600</v>
      </c>
      <c r="J158" s="140">
        <f t="shared" si="122"/>
        <v>13140</v>
      </c>
      <c r="K158" s="174">
        <f t="shared" si="123"/>
        <v>3600</v>
      </c>
      <c r="L158" s="164">
        <f t="shared" si="124"/>
        <v>1</v>
      </c>
      <c r="M158" s="161">
        <f t="shared" si="125"/>
        <v>13140</v>
      </c>
      <c r="N158" s="164">
        <f t="shared" si="126"/>
        <v>1</v>
      </c>
      <c r="O158" s="146"/>
      <c r="P158" s="46"/>
      <c r="Q158" s="233"/>
      <c r="R158" s="206">
        <f t="shared" si="127"/>
        <v>13140</v>
      </c>
      <c r="S158" s="192"/>
      <c r="T158" s="8"/>
      <c r="U158" s="131">
        <f t="shared" si="128"/>
        <v>300</v>
      </c>
      <c r="V158" s="131">
        <f t="shared" si="128"/>
        <v>300</v>
      </c>
      <c r="W158" s="131">
        <f t="shared" si="128"/>
        <v>300</v>
      </c>
      <c r="X158" s="131">
        <f t="shared" si="128"/>
        <v>300</v>
      </c>
      <c r="Y158" s="131">
        <f t="shared" si="128"/>
        <v>300</v>
      </c>
      <c r="Z158" s="131">
        <f t="shared" si="128"/>
        <v>300</v>
      </c>
      <c r="AA158" s="131">
        <f t="shared" si="128"/>
        <v>300</v>
      </c>
      <c r="AB158" s="131">
        <f t="shared" si="128"/>
        <v>300</v>
      </c>
      <c r="AC158" s="131">
        <f t="shared" si="128"/>
        <v>300</v>
      </c>
      <c r="AD158" s="131">
        <f t="shared" si="128"/>
        <v>300</v>
      </c>
      <c r="AE158" s="131">
        <f t="shared" si="128"/>
        <v>300</v>
      </c>
      <c r="AF158" s="131">
        <f t="shared" si="128"/>
        <v>300</v>
      </c>
      <c r="AG158" s="133">
        <f t="shared" si="129"/>
        <v>3600</v>
      </c>
    </row>
    <row r="159" spans="1:33" ht="18" hidden="1" customHeight="1" x14ac:dyDescent="0.25">
      <c r="A159" s="337" t="s">
        <v>260</v>
      </c>
      <c r="B159" s="337"/>
      <c r="C159" s="337"/>
      <c r="D159" s="29"/>
      <c r="E159" s="23"/>
      <c r="F159" s="199">
        <f>SUM(F150:F158)</f>
        <v>1535</v>
      </c>
      <c r="G159" s="23"/>
      <c r="H159" s="200"/>
      <c r="I159" s="199">
        <f>SUM(I150:I158)</f>
        <v>28020</v>
      </c>
      <c r="J159" s="201"/>
      <c r="K159" s="202"/>
      <c r="L159" s="203"/>
      <c r="M159" s="201"/>
      <c r="N159" s="203"/>
      <c r="O159" s="204"/>
      <c r="P159" s="204"/>
      <c r="Q159" s="233"/>
      <c r="R159" s="206"/>
      <c r="S159" s="192"/>
      <c r="T159" s="8"/>
      <c r="U159" s="196">
        <f>SUM(U150:U158)</f>
        <v>2335</v>
      </c>
      <c r="V159" s="196">
        <f t="shared" ref="V159:AG159" si="130">SUM(V150:V158)</f>
        <v>2335</v>
      </c>
      <c r="W159" s="196">
        <f t="shared" si="130"/>
        <v>2335</v>
      </c>
      <c r="X159" s="196">
        <f t="shared" si="130"/>
        <v>2335</v>
      </c>
      <c r="Y159" s="196">
        <f t="shared" si="130"/>
        <v>2335</v>
      </c>
      <c r="Z159" s="196">
        <f t="shared" si="130"/>
        <v>2335</v>
      </c>
      <c r="AA159" s="196">
        <f t="shared" si="130"/>
        <v>2335</v>
      </c>
      <c r="AB159" s="196">
        <f t="shared" si="130"/>
        <v>2335</v>
      </c>
      <c r="AC159" s="196">
        <f t="shared" si="130"/>
        <v>2335</v>
      </c>
      <c r="AD159" s="196">
        <f t="shared" si="130"/>
        <v>2335</v>
      </c>
      <c r="AE159" s="196">
        <f t="shared" si="130"/>
        <v>2335</v>
      </c>
      <c r="AF159" s="196">
        <f t="shared" si="130"/>
        <v>2335</v>
      </c>
      <c r="AG159" s="196">
        <f t="shared" si="130"/>
        <v>28020</v>
      </c>
    </row>
    <row r="160" spans="1:33" ht="18" hidden="1" customHeight="1" x14ac:dyDescent="0.25">
      <c r="B160" s="215" t="s">
        <v>265</v>
      </c>
      <c r="C160" s="215" t="s">
        <v>264</v>
      </c>
      <c r="D160" s="192"/>
      <c r="E160" s="192"/>
      <c r="F160" s="216">
        <f>F159+F148+F136+F124</f>
        <v>6140</v>
      </c>
      <c r="G160" s="192"/>
      <c r="H160" s="192"/>
      <c r="I160" s="216">
        <f>I159+I148+I136+I124</f>
        <v>112080</v>
      </c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8"/>
      <c r="U160" s="217">
        <f>$I160/12</f>
        <v>9340</v>
      </c>
      <c r="V160" s="217">
        <f t="shared" ref="V160:AF160" si="131">$I160/12</f>
        <v>9340</v>
      </c>
      <c r="W160" s="217">
        <f t="shared" si="131"/>
        <v>9340</v>
      </c>
      <c r="X160" s="217">
        <f t="shared" si="131"/>
        <v>9340</v>
      </c>
      <c r="Y160" s="217">
        <f t="shared" si="131"/>
        <v>9340</v>
      </c>
      <c r="Z160" s="217">
        <f t="shared" si="131"/>
        <v>9340</v>
      </c>
      <c r="AA160" s="217">
        <f t="shared" si="131"/>
        <v>9340</v>
      </c>
      <c r="AB160" s="217">
        <f t="shared" si="131"/>
        <v>9340</v>
      </c>
      <c r="AC160" s="217">
        <f t="shared" si="131"/>
        <v>9340</v>
      </c>
      <c r="AD160" s="217">
        <f t="shared" si="131"/>
        <v>9340</v>
      </c>
      <c r="AE160" s="217">
        <f t="shared" si="131"/>
        <v>9340</v>
      </c>
      <c r="AF160" s="217">
        <f t="shared" si="131"/>
        <v>9340</v>
      </c>
      <c r="AG160" s="218">
        <f>SUM(T160:AF160)</f>
        <v>112080</v>
      </c>
    </row>
    <row r="161" spans="1:35" ht="18" hidden="1" customHeight="1" x14ac:dyDescent="0.25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8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</row>
    <row r="162" spans="1:35" ht="23.25" hidden="1" x14ac:dyDescent="0.25">
      <c r="A162" s="253" t="s">
        <v>407</v>
      </c>
      <c r="B162" s="193">
        <v>9</v>
      </c>
      <c r="C162" s="235" t="str">
        <f>Ce!D12</f>
        <v xml:space="preserve">حلب  اتارب  </v>
      </c>
      <c r="D162" s="4"/>
      <c r="E162" s="4"/>
      <c r="F162" s="4"/>
      <c r="G162" s="4"/>
      <c r="H162" s="4"/>
      <c r="I162" s="4"/>
      <c r="J162" s="4"/>
      <c r="K162" s="4"/>
      <c r="L162" s="4"/>
      <c r="N162" s="4"/>
      <c r="O162" s="4"/>
      <c r="P162" s="4"/>
      <c r="T162" s="8"/>
    </row>
    <row r="163" spans="1:35" ht="18" hidden="1" x14ac:dyDescent="0.25">
      <c r="A163" s="67" t="s">
        <v>343</v>
      </c>
      <c r="B163" s="96" t="s">
        <v>225</v>
      </c>
      <c r="C163" s="86" t="s">
        <v>120</v>
      </c>
      <c r="D163" s="29" t="s">
        <v>39</v>
      </c>
      <c r="E163" s="23">
        <v>2</v>
      </c>
      <c r="F163" s="83">
        <v>150</v>
      </c>
      <c r="G163" s="23">
        <v>12</v>
      </c>
      <c r="H163" s="84">
        <v>1</v>
      </c>
      <c r="I163" s="61">
        <f t="shared" ref="I163:I171" si="132">H163*G163*F163*E163</f>
        <v>3600</v>
      </c>
      <c r="J163" s="140">
        <f t="shared" ref="J163:J171" si="133">I163*$G$2</f>
        <v>13140</v>
      </c>
      <c r="K163" s="174">
        <f t="shared" ref="K163:K171" si="134">I163</f>
        <v>3600</v>
      </c>
      <c r="L163" s="164">
        <f t="shared" ref="L163:L171" si="135">K163/I163</f>
        <v>1</v>
      </c>
      <c r="M163" s="161">
        <f t="shared" ref="M163:M171" si="136">J163</f>
        <v>13140</v>
      </c>
      <c r="N163" s="164">
        <f t="shared" ref="N163:N171" si="137">M163/J163</f>
        <v>1</v>
      </c>
      <c r="O163" s="146"/>
      <c r="P163" s="46"/>
      <c r="Q163" s="233"/>
      <c r="R163" s="206">
        <f t="shared" ref="R163:R171" si="138">M163-Q163</f>
        <v>13140</v>
      </c>
      <c r="S163" s="192"/>
      <c r="T163" s="8"/>
      <c r="U163" s="131">
        <f t="shared" ref="U163:W167" si="139">$I163/12</f>
        <v>300</v>
      </c>
      <c r="V163" s="131">
        <f t="shared" si="139"/>
        <v>300</v>
      </c>
      <c r="W163" s="131">
        <f t="shared" si="139"/>
        <v>300</v>
      </c>
      <c r="X163" s="131">
        <f t="shared" ref="X163:AF167" si="140">$I163/12</f>
        <v>300</v>
      </c>
      <c r="Y163" s="131">
        <f t="shared" si="140"/>
        <v>300</v>
      </c>
      <c r="Z163" s="131">
        <f t="shared" si="140"/>
        <v>300</v>
      </c>
      <c r="AA163" s="131">
        <f t="shared" si="140"/>
        <v>300</v>
      </c>
      <c r="AB163" s="131">
        <f t="shared" si="140"/>
        <v>300</v>
      </c>
      <c r="AC163" s="131">
        <f t="shared" si="140"/>
        <v>300</v>
      </c>
      <c r="AD163" s="131">
        <f t="shared" si="140"/>
        <v>300</v>
      </c>
      <c r="AE163" s="131">
        <f t="shared" si="140"/>
        <v>300</v>
      </c>
      <c r="AF163" s="131">
        <f t="shared" si="140"/>
        <v>300</v>
      </c>
      <c r="AG163" s="133">
        <f t="shared" ref="AG163:AG171" si="141">SUM(T163:AF163)</f>
        <v>3600</v>
      </c>
    </row>
    <row r="164" spans="1:35" ht="18" hidden="1" x14ac:dyDescent="0.25">
      <c r="A164" s="67" t="s">
        <v>344</v>
      </c>
      <c r="B164" s="96" t="s">
        <v>226</v>
      </c>
      <c r="C164" s="86" t="s">
        <v>121</v>
      </c>
      <c r="D164" s="29" t="s">
        <v>39</v>
      </c>
      <c r="E164" s="23">
        <v>2</v>
      </c>
      <c r="F164" s="83">
        <v>150</v>
      </c>
      <c r="G164" s="23">
        <v>12</v>
      </c>
      <c r="H164" s="84">
        <v>1</v>
      </c>
      <c r="I164" s="61">
        <f t="shared" si="132"/>
        <v>3600</v>
      </c>
      <c r="J164" s="140">
        <f t="shared" si="133"/>
        <v>13140</v>
      </c>
      <c r="K164" s="174">
        <f t="shared" si="134"/>
        <v>3600</v>
      </c>
      <c r="L164" s="164">
        <f t="shared" si="135"/>
        <v>1</v>
      </c>
      <c r="M164" s="161">
        <f t="shared" si="136"/>
        <v>13140</v>
      </c>
      <c r="N164" s="164">
        <f t="shared" si="137"/>
        <v>1</v>
      </c>
      <c r="O164" s="146"/>
      <c r="P164" s="46"/>
      <c r="Q164" s="233"/>
      <c r="R164" s="206">
        <f t="shared" si="138"/>
        <v>13140</v>
      </c>
      <c r="S164" s="192"/>
      <c r="T164" s="8"/>
      <c r="U164" s="131">
        <f t="shared" si="139"/>
        <v>300</v>
      </c>
      <c r="V164" s="131">
        <f t="shared" si="139"/>
        <v>300</v>
      </c>
      <c r="W164" s="131">
        <f t="shared" si="139"/>
        <v>300</v>
      </c>
      <c r="X164" s="131">
        <f t="shared" si="140"/>
        <v>300</v>
      </c>
      <c r="Y164" s="131">
        <f t="shared" si="140"/>
        <v>300</v>
      </c>
      <c r="Z164" s="131">
        <f t="shared" si="140"/>
        <v>300</v>
      </c>
      <c r="AA164" s="131">
        <f t="shared" si="140"/>
        <v>300</v>
      </c>
      <c r="AB164" s="131">
        <f t="shared" si="140"/>
        <v>300</v>
      </c>
      <c r="AC164" s="131">
        <f t="shared" si="140"/>
        <v>300</v>
      </c>
      <c r="AD164" s="131">
        <f t="shared" si="140"/>
        <v>300</v>
      </c>
      <c r="AE164" s="131">
        <f t="shared" si="140"/>
        <v>300</v>
      </c>
      <c r="AF164" s="131">
        <f t="shared" si="140"/>
        <v>300</v>
      </c>
      <c r="AG164" s="133">
        <f t="shared" si="141"/>
        <v>3600</v>
      </c>
    </row>
    <row r="165" spans="1:35" ht="18" hidden="1" x14ac:dyDescent="0.25">
      <c r="A165" s="67" t="s">
        <v>345</v>
      </c>
      <c r="B165" s="96" t="s">
        <v>227</v>
      </c>
      <c r="C165" s="86" t="s">
        <v>122</v>
      </c>
      <c r="D165" s="29" t="s">
        <v>39</v>
      </c>
      <c r="E165" s="23">
        <v>2</v>
      </c>
      <c r="F165" s="83">
        <v>175</v>
      </c>
      <c r="G165" s="23">
        <v>12</v>
      </c>
      <c r="H165" s="84">
        <v>1</v>
      </c>
      <c r="I165" s="61">
        <f t="shared" si="132"/>
        <v>4200</v>
      </c>
      <c r="J165" s="140">
        <f t="shared" si="133"/>
        <v>15330</v>
      </c>
      <c r="K165" s="174">
        <f t="shared" si="134"/>
        <v>4200</v>
      </c>
      <c r="L165" s="164">
        <f t="shared" si="135"/>
        <v>1</v>
      </c>
      <c r="M165" s="161">
        <f t="shared" si="136"/>
        <v>15330</v>
      </c>
      <c r="N165" s="164">
        <f t="shared" si="137"/>
        <v>1</v>
      </c>
      <c r="O165" s="146"/>
      <c r="P165" s="46"/>
      <c r="Q165" s="233"/>
      <c r="R165" s="206">
        <f t="shared" si="138"/>
        <v>15330</v>
      </c>
      <c r="S165" s="192"/>
      <c r="T165" s="8"/>
      <c r="U165" s="131">
        <f t="shared" si="139"/>
        <v>350</v>
      </c>
      <c r="V165" s="131">
        <f t="shared" si="139"/>
        <v>350</v>
      </c>
      <c r="W165" s="131">
        <f t="shared" si="139"/>
        <v>350</v>
      </c>
      <c r="X165" s="131">
        <f t="shared" si="140"/>
        <v>350</v>
      </c>
      <c r="Y165" s="131">
        <f t="shared" si="140"/>
        <v>350</v>
      </c>
      <c r="Z165" s="131">
        <f t="shared" si="140"/>
        <v>350</v>
      </c>
      <c r="AA165" s="131">
        <f t="shared" si="140"/>
        <v>350</v>
      </c>
      <c r="AB165" s="131">
        <f t="shared" si="140"/>
        <v>350</v>
      </c>
      <c r="AC165" s="131">
        <f t="shared" si="140"/>
        <v>350</v>
      </c>
      <c r="AD165" s="131">
        <f t="shared" si="140"/>
        <v>350</v>
      </c>
      <c r="AE165" s="131">
        <f t="shared" si="140"/>
        <v>350</v>
      </c>
      <c r="AF165" s="131">
        <f t="shared" si="140"/>
        <v>350</v>
      </c>
      <c r="AG165" s="133">
        <f t="shared" si="141"/>
        <v>4200</v>
      </c>
    </row>
    <row r="166" spans="1:35" ht="18" hidden="1" x14ac:dyDescent="0.25">
      <c r="A166" s="67" t="s">
        <v>346</v>
      </c>
      <c r="B166" s="96" t="s">
        <v>228</v>
      </c>
      <c r="C166" s="86" t="s">
        <v>123</v>
      </c>
      <c r="D166" s="29" t="s">
        <v>39</v>
      </c>
      <c r="E166" s="23">
        <v>2</v>
      </c>
      <c r="F166" s="83">
        <v>175</v>
      </c>
      <c r="G166" s="23">
        <v>12</v>
      </c>
      <c r="H166" s="84">
        <v>1</v>
      </c>
      <c r="I166" s="61">
        <f t="shared" si="132"/>
        <v>4200</v>
      </c>
      <c r="J166" s="140">
        <f t="shared" si="133"/>
        <v>15330</v>
      </c>
      <c r="K166" s="174">
        <f t="shared" si="134"/>
        <v>4200</v>
      </c>
      <c r="L166" s="164">
        <f t="shared" si="135"/>
        <v>1</v>
      </c>
      <c r="M166" s="161">
        <f t="shared" si="136"/>
        <v>15330</v>
      </c>
      <c r="N166" s="164">
        <f t="shared" si="137"/>
        <v>1</v>
      </c>
      <c r="O166" s="146"/>
      <c r="P166" s="46"/>
      <c r="Q166" s="233"/>
      <c r="R166" s="206">
        <f t="shared" si="138"/>
        <v>15330</v>
      </c>
      <c r="S166" s="192"/>
      <c r="T166" s="8"/>
      <c r="U166" s="131">
        <f t="shared" si="139"/>
        <v>350</v>
      </c>
      <c r="V166" s="131">
        <f t="shared" si="139"/>
        <v>350</v>
      </c>
      <c r="W166" s="131">
        <f t="shared" si="139"/>
        <v>350</v>
      </c>
      <c r="X166" s="131">
        <f t="shared" si="140"/>
        <v>350</v>
      </c>
      <c r="Y166" s="131">
        <f t="shared" si="140"/>
        <v>350</v>
      </c>
      <c r="Z166" s="131">
        <f t="shared" si="140"/>
        <v>350</v>
      </c>
      <c r="AA166" s="131">
        <f t="shared" si="140"/>
        <v>350</v>
      </c>
      <c r="AB166" s="131">
        <f t="shared" si="140"/>
        <v>350</v>
      </c>
      <c r="AC166" s="131">
        <f t="shared" si="140"/>
        <v>350</v>
      </c>
      <c r="AD166" s="131">
        <f t="shared" si="140"/>
        <v>350</v>
      </c>
      <c r="AE166" s="131">
        <f t="shared" si="140"/>
        <v>350</v>
      </c>
      <c r="AF166" s="131">
        <f t="shared" si="140"/>
        <v>350</v>
      </c>
      <c r="AG166" s="133">
        <f t="shared" si="141"/>
        <v>4200</v>
      </c>
    </row>
    <row r="167" spans="1:35" ht="18" hidden="1" x14ac:dyDescent="0.25">
      <c r="A167" s="67" t="s">
        <v>347</v>
      </c>
      <c r="B167" s="96" t="s">
        <v>229</v>
      </c>
      <c r="C167" s="86" t="s">
        <v>124</v>
      </c>
      <c r="D167" s="29" t="s">
        <v>39</v>
      </c>
      <c r="E167" s="23">
        <v>1</v>
      </c>
      <c r="F167" s="83">
        <v>225</v>
      </c>
      <c r="G167" s="23">
        <v>12</v>
      </c>
      <c r="H167" s="84">
        <v>1</v>
      </c>
      <c r="I167" s="61">
        <f t="shared" si="132"/>
        <v>2700</v>
      </c>
      <c r="J167" s="140">
        <f t="shared" si="133"/>
        <v>9855</v>
      </c>
      <c r="K167" s="174">
        <f t="shared" si="134"/>
        <v>2700</v>
      </c>
      <c r="L167" s="164">
        <f t="shared" si="135"/>
        <v>1</v>
      </c>
      <c r="M167" s="161">
        <f t="shared" si="136"/>
        <v>9855</v>
      </c>
      <c r="N167" s="164">
        <f t="shared" si="137"/>
        <v>1</v>
      </c>
      <c r="O167" s="146"/>
      <c r="P167" s="46"/>
      <c r="Q167" s="233"/>
      <c r="R167" s="206">
        <f t="shared" si="138"/>
        <v>9855</v>
      </c>
      <c r="S167" s="192"/>
      <c r="T167" s="8"/>
      <c r="U167" s="131">
        <f t="shared" si="139"/>
        <v>225</v>
      </c>
      <c r="V167" s="131">
        <f t="shared" si="139"/>
        <v>225</v>
      </c>
      <c r="W167" s="131">
        <f t="shared" si="139"/>
        <v>225</v>
      </c>
      <c r="X167" s="131">
        <f t="shared" si="140"/>
        <v>225</v>
      </c>
      <c r="Y167" s="131">
        <f t="shared" si="140"/>
        <v>225</v>
      </c>
      <c r="Z167" s="131">
        <f t="shared" si="140"/>
        <v>225</v>
      </c>
      <c r="AA167" s="131">
        <f t="shared" si="140"/>
        <v>225</v>
      </c>
      <c r="AB167" s="131">
        <f t="shared" si="140"/>
        <v>225</v>
      </c>
      <c r="AC167" s="131">
        <f t="shared" si="140"/>
        <v>225</v>
      </c>
      <c r="AD167" s="131">
        <f t="shared" si="140"/>
        <v>225</v>
      </c>
      <c r="AE167" s="131">
        <f t="shared" si="140"/>
        <v>225</v>
      </c>
      <c r="AF167" s="131">
        <f t="shared" si="140"/>
        <v>225</v>
      </c>
      <c r="AG167" s="133">
        <f t="shared" si="141"/>
        <v>2700</v>
      </c>
    </row>
    <row r="168" spans="1:35" ht="18" hidden="1" x14ac:dyDescent="0.25">
      <c r="A168" s="67" t="s">
        <v>348</v>
      </c>
      <c r="B168" s="96" t="s">
        <v>230</v>
      </c>
      <c r="C168" s="86" t="s">
        <v>125</v>
      </c>
      <c r="D168" s="29" t="s">
        <v>39</v>
      </c>
      <c r="E168" s="23">
        <v>1</v>
      </c>
      <c r="F168" s="83">
        <v>180</v>
      </c>
      <c r="G168" s="23">
        <v>12</v>
      </c>
      <c r="H168" s="84">
        <v>1</v>
      </c>
      <c r="I168" s="61">
        <f t="shared" si="132"/>
        <v>2160</v>
      </c>
      <c r="J168" s="140">
        <f t="shared" si="133"/>
        <v>7884</v>
      </c>
      <c r="K168" s="174">
        <f t="shared" si="134"/>
        <v>2160</v>
      </c>
      <c r="L168" s="164">
        <f t="shared" si="135"/>
        <v>1</v>
      </c>
      <c r="M168" s="161">
        <f t="shared" si="136"/>
        <v>7884</v>
      </c>
      <c r="N168" s="164">
        <f t="shared" si="137"/>
        <v>1</v>
      </c>
      <c r="O168" s="146"/>
      <c r="P168" s="46"/>
      <c r="Q168" s="233"/>
      <c r="R168" s="206">
        <f t="shared" si="138"/>
        <v>7884</v>
      </c>
      <c r="S168" s="192"/>
      <c r="T168" s="8"/>
      <c r="U168" s="131">
        <f t="shared" ref="U168:AF171" si="142">$I168/12</f>
        <v>180</v>
      </c>
      <c r="V168" s="131">
        <f t="shared" si="142"/>
        <v>180</v>
      </c>
      <c r="W168" s="131">
        <f t="shared" si="142"/>
        <v>180</v>
      </c>
      <c r="X168" s="131">
        <f t="shared" si="142"/>
        <v>180</v>
      </c>
      <c r="Y168" s="131">
        <f t="shared" si="142"/>
        <v>180</v>
      </c>
      <c r="Z168" s="131">
        <f t="shared" si="142"/>
        <v>180</v>
      </c>
      <c r="AA168" s="131">
        <f t="shared" si="142"/>
        <v>180</v>
      </c>
      <c r="AB168" s="131">
        <f t="shared" si="142"/>
        <v>180</v>
      </c>
      <c r="AC168" s="131">
        <f t="shared" si="142"/>
        <v>180</v>
      </c>
      <c r="AD168" s="131">
        <f t="shared" si="142"/>
        <v>180</v>
      </c>
      <c r="AE168" s="131">
        <f t="shared" si="142"/>
        <v>180</v>
      </c>
      <c r="AF168" s="131">
        <f t="shared" si="142"/>
        <v>180</v>
      </c>
      <c r="AG168" s="133">
        <f t="shared" si="141"/>
        <v>2160</v>
      </c>
    </row>
    <row r="169" spans="1:35" ht="18" hidden="1" x14ac:dyDescent="0.25">
      <c r="A169" s="67" t="s">
        <v>349</v>
      </c>
      <c r="B169" s="96" t="s">
        <v>231</v>
      </c>
      <c r="C169" s="86" t="s">
        <v>150</v>
      </c>
      <c r="D169" s="29" t="s">
        <v>39</v>
      </c>
      <c r="E169" s="23">
        <v>1</v>
      </c>
      <c r="F169" s="83">
        <v>150</v>
      </c>
      <c r="G169" s="23">
        <v>12</v>
      </c>
      <c r="H169" s="84">
        <v>1</v>
      </c>
      <c r="I169" s="61">
        <f t="shared" si="132"/>
        <v>1800</v>
      </c>
      <c r="J169" s="140">
        <f t="shared" si="133"/>
        <v>6570</v>
      </c>
      <c r="K169" s="174">
        <f t="shared" si="134"/>
        <v>1800</v>
      </c>
      <c r="L169" s="164">
        <f t="shared" si="135"/>
        <v>1</v>
      </c>
      <c r="M169" s="161">
        <f t="shared" si="136"/>
        <v>6570</v>
      </c>
      <c r="N169" s="164">
        <f t="shared" si="137"/>
        <v>1</v>
      </c>
      <c r="O169" s="146"/>
      <c r="P169" s="46"/>
      <c r="Q169" s="233"/>
      <c r="R169" s="206">
        <f t="shared" si="138"/>
        <v>6570</v>
      </c>
      <c r="S169" s="192"/>
      <c r="T169" s="8"/>
      <c r="U169" s="131">
        <f t="shared" si="142"/>
        <v>150</v>
      </c>
      <c r="V169" s="131">
        <f t="shared" si="142"/>
        <v>150</v>
      </c>
      <c r="W169" s="131">
        <f t="shared" si="142"/>
        <v>150</v>
      </c>
      <c r="X169" s="131">
        <f t="shared" si="142"/>
        <v>150</v>
      </c>
      <c r="Y169" s="131">
        <f t="shared" si="142"/>
        <v>150</v>
      </c>
      <c r="Z169" s="131">
        <f t="shared" si="142"/>
        <v>150</v>
      </c>
      <c r="AA169" s="131">
        <f t="shared" si="142"/>
        <v>150</v>
      </c>
      <c r="AB169" s="131">
        <f t="shared" si="142"/>
        <v>150</v>
      </c>
      <c r="AC169" s="131">
        <f t="shared" si="142"/>
        <v>150</v>
      </c>
      <c r="AD169" s="131">
        <f t="shared" si="142"/>
        <v>150</v>
      </c>
      <c r="AE169" s="131">
        <f t="shared" si="142"/>
        <v>150</v>
      </c>
      <c r="AF169" s="131">
        <f t="shared" si="142"/>
        <v>150</v>
      </c>
      <c r="AG169" s="133">
        <f t="shared" si="141"/>
        <v>1800</v>
      </c>
    </row>
    <row r="170" spans="1:35" ht="18" hidden="1" x14ac:dyDescent="0.25">
      <c r="A170" s="67" t="s">
        <v>350</v>
      </c>
      <c r="B170" s="96" t="s">
        <v>232</v>
      </c>
      <c r="C170" s="86" t="s">
        <v>126</v>
      </c>
      <c r="D170" s="29" t="s">
        <v>39</v>
      </c>
      <c r="E170" s="23">
        <v>1</v>
      </c>
      <c r="F170" s="83">
        <v>180</v>
      </c>
      <c r="G170" s="23">
        <v>12</v>
      </c>
      <c r="H170" s="84">
        <v>1</v>
      </c>
      <c r="I170" s="61">
        <f t="shared" si="132"/>
        <v>2160</v>
      </c>
      <c r="J170" s="140">
        <f t="shared" si="133"/>
        <v>7884</v>
      </c>
      <c r="K170" s="174">
        <f t="shared" si="134"/>
        <v>2160</v>
      </c>
      <c r="L170" s="164">
        <f t="shared" si="135"/>
        <v>1</v>
      </c>
      <c r="M170" s="161">
        <f t="shared" si="136"/>
        <v>7884</v>
      </c>
      <c r="N170" s="164">
        <f t="shared" si="137"/>
        <v>1</v>
      </c>
      <c r="O170" s="146"/>
      <c r="P170" s="46"/>
      <c r="Q170" s="233"/>
      <c r="R170" s="206">
        <f t="shared" si="138"/>
        <v>7884</v>
      </c>
      <c r="S170" s="192"/>
      <c r="T170" s="8"/>
      <c r="U170" s="131">
        <f t="shared" si="142"/>
        <v>180</v>
      </c>
      <c r="V170" s="131">
        <f t="shared" si="142"/>
        <v>180</v>
      </c>
      <c r="W170" s="131">
        <f t="shared" si="142"/>
        <v>180</v>
      </c>
      <c r="X170" s="131">
        <f t="shared" si="142"/>
        <v>180</v>
      </c>
      <c r="Y170" s="131">
        <f t="shared" si="142"/>
        <v>180</v>
      </c>
      <c r="Z170" s="131">
        <f t="shared" si="142"/>
        <v>180</v>
      </c>
      <c r="AA170" s="131">
        <f t="shared" si="142"/>
        <v>180</v>
      </c>
      <c r="AB170" s="131">
        <f t="shared" si="142"/>
        <v>180</v>
      </c>
      <c r="AC170" s="131">
        <f t="shared" si="142"/>
        <v>180</v>
      </c>
      <c r="AD170" s="131">
        <f t="shared" si="142"/>
        <v>180</v>
      </c>
      <c r="AE170" s="131">
        <f t="shared" si="142"/>
        <v>180</v>
      </c>
      <c r="AF170" s="131">
        <f t="shared" si="142"/>
        <v>180</v>
      </c>
      <c r="AG170" s="133">
        <f t="shared" si="141"/>
        <v>2160</v>
      </c>
    </row>
    <row r="171" spans="1:35" ht="18" hidden="1" x14ac:dyDescent="0.25">
      <c r="A171" s="67" t="s">
        <v>351</v>
      </c>
      <c r="B171" s="96" t="s">
        <v>233</v>
      </c>
      <c r="C171" s="86" t="s">
        <v>127</v>
      </c>
      <c r="D171" s="29" t="s">
        <v>39</v>
      </c>
      <c r="E171" s="23">
        <v>2</v>
      </c>
      <c r="F171" s="83">
        <v>150</v>
      </c>
      <c r="G171" s="23">
        <v>12</v>
      </c>
      <c r="H171" s="84">
        <v>1</v>
      </c>
      <c r="I171" s="61">
        <f t="shared" si="132"/>
        <v>3600</v>
      </c>
      <c r="J171" s="140">
        <f t="shared" si="133"/>
        <v>13140</v>
      </c>
      <c r="K171" s="174">
        <f t="shared" si="134"/>
        <v>3600</v>
      </c>
      <c r="L171" s="164">
        <f t="shared" si="135"/>
        <v>1</v>
      </c>
      <c r="M171" s="161">
        <f t="shared" si="136"/>
        <v>13140</v>
      </c>
      <c r="N171" s="164">
        <f t="shared" si="137"/>
        <v>1</v>
      </c>
      <c r="O171" s="146"/>
      <c r="P171" s="46"/>
      <c r="Q171" s="233"/>
      <c r="R171" s="206">
        <f t="shared" si="138"/>
        <v>13140</v>
      </c>
      <c r="S171" s="192"/>
      <c r="T171" s="8"/>
      <c r="U171" s="131">
        <f t="shared" si="142"/>
        <v>300</v>
      </c>
      <c r="V171" s="131">
        <f t="shared" si="142"/>
        <v>300</v>
      </c>
      <c r="W171" s="131">
        <f t="shared" si="142"/>
        <v>300</v>
      </c>
      <c r="X171" s="131">
        <f t="shared" si="142"/>
        <v>300</v>
      </c>
      <c r="Y171" s="131">
        <f t="shared" si="142"/>
        <v>300</v>
      </c>
      <c r="Z171" s="131">
        <f t="shared" si="142"/>
        <v>300</v>
      </c>
      <c r="AA171" s="131">
        <f t="shared" si="142"/>
        <v>300</v>
      </c>
      <c r="AB171" s="131">
        <f t="shared" si="142"/>
        <v>300</v>
      </c>
      <c r="AC171" s="131">
        <f t="shared" si="142"/>
        <v>300</v>
      </c>
      <c r="AD171" s="131">
        <f t="shared" si="142"/>
        <v>300</v>
      </c>
      <c r="AE171" s="131">
        <f t="shared" si="142"/>
        <v>300</v>
      </c>
      <c r="AF171" s="131">
        <f t="shared" si="142"/>
        <v>300</v>
      </c>
      <c r="AG171" s="133">
        <f t="shared" si="141"/>
        <v>3600</v>
      </c>
    </row>
    <row r="172" spans="1:35" ht="18" hidden="1" customHeight="1" x14ac:dyDescent="0.25">
      <c r="A172" s="8"/>
      <c r="B172" s="226"/>
      <c r="C172" s="225" t="s">
        <v>260</v>
      </c>
      <c r="D172" s="29"/>
      <c r="E172" s="23"/>
      <c r="F172" s="199">
        <f>SUM(F163:F171)</f>
        <v>1535</v>
      </c>
      <c r="G172" s="23"/>
      <c r="H172" s="200"/>
      <c r="I172" s="199">
        <f>SUM(I163:I171)</f>
        <v>28020</v>
      </c>
      <c r="J172" s="201"/>
      <c r="K172" s="202"/>
      <c r="L172" s="203"/>
      <c r="M172" s="201"/>
      <c r="N172" s="203"/>
      <c r="O172" s="204"/>
      <c r="P172" s="204"/>
      <c r="Q172" s="233"/>
      <c r="R172" s="206"/>
      <c r="S172" s="192"/>
      <c r="T172" s="8"/>
      <c r="U172" s="196">
        <f>SUM(U163:U171)</f>
        <v>2335</v>
      </c>
      <c r="V172" s="196">
        <f t="shared" ref="V172:AG172" si="143">SUM(V163:V171)</f>
        <v>2335</v>
      </c>
      <c r="W172" s="196">
        <f t="shared" si="143"/>
        <v>2335</v>
      </c>
      <c r="X172" s="196">
        <f t="shared" si="143"/>
        <v>2335</v>
      </c>
      <c r="Y172" s="196">
        <f t="shared" si="143"/>
        <v>2335</v>
      </c>
      <c r="Z172" s="196">
        <f t="shared" si="143"/>
        <v>2335</v>
      </c>
      <c r="AA172" s="196">
        <f t="shared" si="143"/>
        <v>2335</v>
      </c>
      <c r="AB172" s="196">
        <f t="shared" si="143"/>
        <v>2335</v>
      </c>
      <c r="AC172" s="196">
        <f t="shared" si="143"/>
        <v>2335</v>
      </c>
      <c r="AD172" s="196">
        <f t="shared" si="143"/>
        <v>2335</v>
      </c>
      <c r="AE172" s="196">
        <f t="shared" si="143"/>
        <v>2335</v>
      </c>
      <c r="AF172" s="196">
        <f t="shared" si="143"/>
        <v>2335</v>
      </c>
      <c r="AG172" s="196">
        <f t="shared" si="143"/>
        <v>28020</v>
      </c>
    </row>
    <row r="173" spans="1:35" ht="18" hidden="1" customHeight="1" x14ac:dyDescent="0.25">
      <c r="B173" s="211" t="s">
        <v>262</v>
      </c>
      <c r="C173" s="211" t="s">
        <v>263</v>
      </c>
      <c r="D173" s="192"/>
      <c r="E173" s="192"/>
      <c r="F173" s="213">
        <f>F172</f>
        <v>1535</v>
      </c>
      <c r="G173" s="192"/>
      <c r="H173" s="192"/>
      <c r="I173" s="213">
        <f>I172</f>
        <v>28020</v>
      </c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8"/>
      <c r="U173" s="214">
        <f t="shared" ref="U173:AF173" si="144">$I173/12</f>
        <v>2335</v>
      </c>
      <c r="V173" s="214">
        <f t="shared" si="144"/>
        <v>2335</v>
      </c>
      <c r="W173" s="214">
        <f t="shared" si="144"/>
        <v>2335</v>
      </c>
      <c r="X173" s="214">
        <f t="shared" si="144"/>
        <v>2335</v>
      </c>
      <c r="Y173" s="214">
        <f t="shared" si="144"/>
        <v>2335</v>
      </c>
      <c r="Z173" s="214">
        <f t="shared" si="144"/>
        <v>2335</v>
      </c>
      <c r="AA173" s="214">
        <f t="shared" si="144"/>
        <v>2335</v>
      </c>
      <c r="AB173" s="214">
        <f t="shared" si="144"/>
        <v>2335</v>
      </c>
      <c r="AC173" s="214">
        <f t="shared" si="144"/>
        <v>2335</v>
      </c>
      <c r="AD173" s="214">
        <f t="shared" si="144"/>
        <v>2335</v>
      </c>
      <c r="AE173" s="214">
        <f t="shared" si="144"/>
        <v>2335</v>
      </c>
      <c r="AF173" s="214">
        <f t="shared" si="144"/>
        <v>2335</v>
      </c>
      <c r="AG173" s="212">
        <f>SUM(T173:AF173)</f>
        <v>28020</v>
      </c>
    </row>
    <row r="174" spans="1:35" ht="18" hidden="1" customHeight="1" x14ac:dyDescent="0.25">
      <c r="A174" s="192"/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8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</row>
    <row r="175" spans="1:35" ht="23.25" hidden="1" x14ac:dyDescent="0.25">
      <c r="A175" s="253" t="s">
        <v>406</v>
      </c>
      <c r="B175" s="193">
        <v>10</v>
      </c>
      <c r="C175" s="209" t="str">
        <f>Ce!D13</f>
        <v xml:space="preserve">درعا  الحراك </v>
      </c>
      <c r="D175" s="4"/>
      <c r="E175" s="4"/>
      <c r="F175" s="4"/>
      <c r="G175" s="4"/>
      <c r="H175" s="4"/>
      <c r="I175" s="4"/>
      <c r="J175" s="4"/>
      <c r="K175" s="4"/>
      <c r="L175" s="4"/>
      <c r="N175" s="4"/>
      <c r="O175" s="4"/>
      <c r="P175" s="4"/>
      <c r="T175" s="8"/>
    </row>
    <row r="176" spans="1:35" ht="18" hidden="1" x14ac:dyDescent="0.25">
      <c r="A176" s="67" t="s">
        <v>334</v>
      </c>
      <c r="B176" s="96" t="s">
        <v>225</v>
      </c>
      <c r="C176" s="86" t="s">
        <v>120</v>
      </c>
      <c r="D176" s="29" t="s">
        <v>39</v>
      </c>
      <c r="E176" s="23">
        <v>2</v>
      </c>
      <c r="F176" s="83">
        <v>150</v>
      </c>
      <c r="G176" s="23">
        <v>12</v>
      </c>
      <c r="H176" s="84">
        <v>1</v>
      </c>
      <c r="I176" s="61">
        <f t="shared" ref="I176:I184" si="145">H176*G176*F176*E176</f>
        <v>3600</v>
      </c>
      <c r="J176" s="140">
        <f t="shared" ref="J176:J184" si="146">I176*$G$2</f>
        <v>13140</v>
      </c>
      <c r="K176" s="174">
        <f t="shared" ref="K176:K184" si="147">I176</f>
        <v>3600</v>
      </c>
      <c r="L176" s="164">
        <f t="shared" ref="L176:L184" si="148">K176/I176</f>
        <v>1</v>
      </c>
      <c r="M176" s="161">
        <f t="shared" ref="M176:M184" si="149">J176</f>
        <v>13140</v>
      </c>
      <c r="N176" s="164">
        <f t="shared" ref="N176:N184" si="150">M176/J176</f>
        <v>1</v>
      </c>
      <c r="O176" s="146"/>
      <c r="P176" s="46"/>
      <c r="Q176" s="233"/>
      <c r="R176" s="206">
        <f t="shared" ref="R176:R184" si="151">M176-Q176</f>
        <v>13140</v>
      </c>
      <c r="S176" s="192"/>
      <c r="T176" s="8"/>
      <c r="U176" s="131">
        <f t="shared" ref="U176:AF184" si="152">$I176/12</f>
        <v>300</v>
      </c>
      <c r="V176" s="131">
        <f t="shared" si="152"/>
        <v>300</v>
      </c>
      <c r="W176" s="131">
        <f t="shared" si="152"/>
        <v>300</v>
      </c>
      <c r="X176" s="131">
        <f t="shared" si="152"/>
        <v>300</v>
      </c>
      <c r="Y176" s="131">
        <f t="shared" si="152"/>
        <v>300</v>
      </c>
      <c r="Z176" s="131">
        <f t="shared" si="152"/>
        <v>300</v>
      </c>
      <c r="AA176" s="131">
        <f t="shared" si="152"/>
        <v>300</v>
      </c>
      <c r="AB176" s="131">
        <f t="shared" si="152"/>
        <v>300</v>
      </c>
      <c r="AC176" s="131">
        <f t="shared" si="152"/>
        <v>300</v>
      </c>
      <c r="AD176" s="131">
        <f t="shared" si="152"/>
        <v>300</v>
      </c>
      <c r="AE176" s="131">
        <f t="shared" si="152"/>
        <v>300</v>
      </c>
      <c r="AF176" s="131">
        <f t="shared" si="152"/>
        <v>300</v>
      </c>
      <c r="AG176" s="133">
        <f t="shared" ref="AG176:AG184" si="153">SUM(T176:AF176)</f>
        <v>3600</v>
      </c>
    </row>
    <row r="177" spans="1:34" ht="18" hidden="1" x14ac:dyDescent="0.25">
      <c r="A177" s="67" t="s">
        <v>335</v>
      </c>
      <c r="B177" s="96" t="s">
        <v>226</v>
      </c>
      <c r="C177" s="86" t="s">
        <v>121</v>
      </c>
      <c r="D177" s="29" t="s">
        <v>39</v>
      </c>
      <c r="E177" s="23">
        <v>2</v>
      </c>
      <c r="F177" s="83">
        <v>150</v>
      </c>
      <c r="G177" s="23">
        <v>12</v>
      </c>
      <c r="H177" s="84">
        <v>1</v>
      </c>
      <c r="I177" s="61">
        <f t="shared" si="145"/>
        <v>3600</v>
      </c>
      <c r="J177" s="140">
        <f t="shared" si="146"/>
        <v>13140</v>
      </c>
      <c r="K177" s="174">
        <f t="shared" si="147"/>
        <v>3600</v>
      </c>
      <c r="L177" s="164">
        <f t="shared" si="148"/>
        <v>1</v>
      </c>
      <c r="M177" s="161">
        <f t="shared" si="149"/>
        <v>13140</v>
      </c>
      <c r="N177" s="164">
        <f t="shared" si="150"/>
        <v>1</v>
      </c>
      <c r="O177" s="146"/>
      <c r="P177" s="46"/>
      <c r="Q177" s="233"/>
      <c r="R177" s="206">
        <f t="shared" si="151"/>
        <v>13140</v>
      </c>
      <c r="S177" s="192"/>
      <c r="T177" s="8"/>
      <c r="U177" s="131">
        <f t="shared" si="152"/>
        <v>300</v>
      </c>
      <c r="V177" s="131">
        <f t="shared" si="152"/>
        <v>300</v>
      </c>
      <c r="W177" s="131">
        <f t="shared" si="152"/>
        <v>300</v>
      </c>
      <c r="X177" s="131">
        <f t="shared" si="152"/>
        <v>300</v>
      </c>
      <c r="Y177" s="131">
        <f t="shared" si="152"/>
        <v>300</v>
      </c>
      <c r="Z177" s="131">
        <f t="shared" si="152"/>
        <v>300</v>
      </c>
      <c r="AA177" s="131">
        <f t="shared" si="152"/>
        <v>300</v>
      </c>
      <c r="AB177" s="131">
        <f t="shared" si="152"/>
        <v>300</v>
      </c>
      <c r="AC177" s="131">
        <f t="shared" si="152"/>
        <v>300</v>
      </c>
      <c r="AD177" s="131">
        <f t="shared" si="152"/>
        <v>300</v>
      </c>
      <c r="AE177" s="131">
        <f t="shared" si="152"/>
        <v>300</v>
      </c>
      <c r="AF177" s="131">
        <f t="shared" si="152"/>
        <v>300</v>
      </c>
      <c r="AG177" s="133">
        <f t="shared" si="153"/>
        <v>3600</v>
      </c>
    </row>
    <row r="178" spans="1:34" ht="18" hidden="1" x14ac:dyDescent="0.25">
      <c r="A178" s="67" t="s">
        <v>336</v>
      </c>
      <c r="B178" s="96" t="s">
        <v>227</v>
      </c>
      <c r="C178" s="86" t="s">
        <v>122</v>
      </c>
      <c r="D178" s="29" t="s">
        <v>39</v>
      </c>
      <c r="E178" s="23">
        <v>2</v>
      </c>
      <c r="F178" s="83">
        <v>175</v>
      </c>
      <c r="G178" s="23">
        <v>12</v>
      </c>
      <c r="H178" s="84">
        <v>1</v>
      </c>
      <c r="I178" s="61">
        <f t="shared" si="145"/>
        <v>4200</v>
      </c>
      <c r="J178" s="140">
        <f t="shared" si="146"/>
        <v>15330</v>
      </c>
      <c r="K178" s="174">
        <f t="shared" si="147"/>
        <v>4200</v>
      </c>
      <c r="L178" s="164">
        <f t="shared" si="148"/>
        <v>1</v>
      </c>
      <c r="M178" s="161">
        <f t="shared" si="149"/>
        <v>15330</v>
      </c>
      <c r="N178" s="164">
        <f t="shared" si="150"/>
        <v>1</v>
      </c>
      <c r="O178" s="146"/>
      <c r="P178" s="46"/>
      <c r="Q178" s="233"/>
      <c r="R178" s="206">
        <f t="shared" si="151"/>
        <v>15330</v>
      </c>
      <c r="S178" s="192"/>
      <c r="T178" s="8"/>
      <c r="U178" s="131">
        <f t="shared" si="152"/>
        <v>350</v>
      </c>
      <c r="V178" s="131">
        <f t="shared" si="152"/>
        <v>350</v>
      </c>
      <c r="W178" s="131">
        <f t="shared" si="152"/>
        <v>350</v>
      </c>
      <c r="X178" s="131">
        <f t="shared" si="152"/>
        <v>350</v>
      </c>
      <c r="Y178" s="131">
        <f t="shared" si="152"/>
        <v>350</v>
      </c>
      <c r="Z178" s="131">
        <f t="shared" si="152"/>
        <v>350</v>
      </c>
      <c r="AA178" s="131">
        <f t="shared" si="152"/>
        <v>350</v>
      </c>
      <c r="AB178" s="131">
        <f t="shared" si="152"/>
        <v>350</v>
      </c>
      <c r="AC178" s="131">
        <f t="shared" si="152"/>
        <v>350</v>
      </c>
      <c r="AD178" s="131">
        <f t="shared" si="152"/>
        <v>350</v>
      </c>
      <c r="AE178" s="131">
        <f t="shared" si="152"/>
        <v>350</v>
      </c>
      <c r="AF178" s="131">
        <f t="shared" si="152"/>
        <v>350</v>
      </c>
      <c r="AG178" s="133">
        <f t="shared" si="153"/>
        <v>4200</v>
      </c>
    </row>
    <row r="179" spans="1:34" ht="18" hidden="1" x14ac:dyDescent="0.25">
      <c r="A179" s="67" t="s">
        <v>337</v>
      </c>
      <c r="B179" s="96" t="s">
        <v>228</v>
      </c>
      <c r="C179" s="86" t="s">
        <v>123</v>
      </c>
      <c r="D179" s="29" t="s">
        <v>39</v>
      </c>
      <c r="E179" s="23">
        <v>2</v>
      </c>
      <c r="F179" s="83">
        <v>175</v>
      </c>
      <c r="G179" s="23">
        <v>12</v>
      </c>
      <c r="H179" s="84">
        <v>1</v>
      </c>
      <c r="I179" s="61">
        <f t="shared" si="145"/>
        <v>4200</v>
      </c>
      <c r="J179" s="140">
        <f t="shared" si="146"/>
        <v>15330</v>
      </c>
      <c r="K179" s="174">
        <f t="shared" si="147"/>
        <v>4200</v>
      </c>
      <c r="L179" s="164">
        <f t="shared" si="148"/>
        <v>1</v>
      </c>
      <c r="M179" s="161">
        <f t="shared" si="149"/>
        <v>15330</v>
      </c>
      <c r="N179" s="164">
        <f t="shared" si="150"/>
        <v>1</v>
      </c>
      <c r="O179" s="146"/>
      <c r="P179" s="46"/>
      <c r="Q179" s="233"/>
      <c r="R179" s="206">
        <f t="shared" si="151"/>
        <v>15330</v>
      </c>
      <c r="S179" s="192"/>
      <c r="T179" s="8"/>
      <c r="U179" s="131">
        <f t="shared" si="152"/>
        <v>350</v>
      </c>
      <c r="V179" s="131">
        <f t="shared" si="152"/>
        <v>350</v>
      </c>
      <c r="W179" s="131">
        <f t="shared" si="152"/>
        <v>350</v>
      </c>
      <c r="X179" s="131">
        <f t="shared" si="152"/>
        <v>350</v>
      </c>
      <c r="Y179" s="131">
        <f t="shared" si="152"/>
        <v>350</v>
      </c>
      <c r="Z179" s="131">
        <f t="shared" si="152"/>
        <v>350</v>
      </c>
      <c r="AA179" s="131">
        <f t="shared" si="152"/>
        <v>350</v>
      </c>
      <c r="AB179" s="131">
        <f t="shared" si="152"/>
        <v>350</v>
      </c>
      <c r="AC179" s="131">
        <f t="shared" si="152"/>
        <v>350</v>
      </c>
      <c r="AD179" s="131">
        <f t="shared" si="152"/>
        <v>350</v>
      </c>
      <c r="AE179" s="131">
        <f t="shared" si="152"/>
        <v>350</v>
      </c>
      <c r="AF179" s="131">
        <f t="shared" si="152"/>
        <v>350</v>
      </c>
      <c r="AG179" s="133">
        <f t="shared" si="153"/>
        <v>4200</v>
      </c>
    </row>
    <row r="180" spans="1:34" ht="18" hidden="1" x14ac:dyDescent="0.25">
      <c r="A180" s="67" t="s">
        <v>338</v>
      </c>
      <c r="B180" s="96" t="s">
        <v>229</v>
      </c>
      <c r="C180" s="86" t="s">
        <v>124</v>
      </c>
      <c r="D180" s="29" t="s">
        <v>39</v>
      </c>
      <c r="E180" s="23">
        <v>1</v>
      </c>
      <c r="F180" s="83">
        <v>225</v>
      </c>
      <c r="G180" s="23">
        <v>12</v>
      </c>
      <c r="H180" s="84">
        <v>1</v>
      </c>
      <c r="I180" s="61">
        <f t="shared" si="145"/>
        <v>2700</v>
      </c>
      <c r="J180" s="140">
        <f t="shared" si="146"/>
        <v>9855</v>
      </c>
      <c r="K180" s="174">
        <f t="shared" si="147"/>
        <v>2700</v>
      </c>
      <c r="L180" s="164">
        <f t="shared" si="148"/>
        <v>1</v>
      </c>
      <c r="M180" s="161">
        <f t="shared" si="149"/>
        <v>9855</v>
      </c>
      <c r="N180" s="164">
        <f t="shared" si="150"/>
        <v>1</v>
      </c>
      <c r="O180" s="146"/>
      <c r="P180" s="46"/>
      <c r="Q180" s="233"/>
      <c r="R180" s="206">
        <f t="shared" si="151"/>
        <v>9855</v>
      </c>
      <c r="S180" s="192"/>
      <c r="T180" s="8"/>
      <c r="U180" s="131">
        <f t="shared" si="152"/>
        <v>225</v>
      </c>
      <c r="V180" s="131">
        <f t="shared" si="152"/>
        <v>225</v>
      </c>
      <c r="W180" s="131">
        <f t="shared" si="152"/>
        <v>225</v>
      </c>
      <c r="X180" s="131">
        <f t="shared" si="152"/>
        <v>225</v>
      </c>
      <c r="Y180" s="131">
        <f t="shared" si="152"/>
        <v>225</v>
      </c>
      <c r="Z180" s="131">
        <f t="shared" si="152"/>
        <v>225</v>
      </c>
      <c r="AA180" s="131">
        <f t="shared" si="152"/>
        <v>225</v>
      </c>
      <c r="AB180" s="131">
        <f t="shared" si="152"/>
        <v>225</v>
      </c>
      <c r="AC180" s="131">
        <f t="shared" si="152"/>
        <v>225</v>
      </c>
      <c r="AD180" s="131">
        <f t="shared" si="152"/>
        <v>225</v>
      </c>
      <c r="AE180" s="131">
        <f t="shared" si="152"/>
        <v>225</v>
      </c>
      <c r="AF180" s="131">
        <f t="shared" si="152"/>
        <v>225</v>
      </c>
      <c r="AG180" s="133">
        <f t="shared" si="153"/>
        <v>2700</v>
      </c>
    </row>
    <row r="181" spans="1:34" ht="18" hidden="1" x14ac:dyDescent="0.25">
      <c r="A181" s="67" t="s">
        <v>339</v>
      </c>
      <c r="B181" s="96" t="s">
        <v>230</v>
      </c>
      <c r="C181" s="86" t="s">
        <v>125</v>
      </c>
      <c r="D181" s="29" t="s">
        <v>39</v>
      </c>
      <c r="E181" s="23">
        <v>1</v>
      </c>
      <c r="F181" s="83">
        <v>180</v>
      </c>
      <c r="G181" s="23">
        <v>12</v>
      </c>
      <c r="H181" s="84">
        <v>1</v>
      </c>
      <c r="I181" s="61">
        <f t="shared" si="145"/>
        <v>2160</v>
      </c>
      <c r="J181" s="140">
        <f t="shared" si="146"/>
        <v>7884</v>
      </c>
      <c r="K181" s="174">
        <f t="shared" si="147"/>
        <v>2160</v>
      </c>
      <c r="L181" s="164">
        <f t="shared" si="148"/>
        <v>1</v>
      </c>
      <c r="M181" s="161">
        <f t="shared" si="149"/>
        <v>7884</v>
      </c>
      <c r="N181" s="164">
        <f t="shared" si="150"/>
        <v>1</v>
      </c>
      <c r="O181" s="146"/>
      <c r="P181" s="46"/>
      <c r="Q181" s="233"/>
      <c r="R181" s="206">
        <f t="shared" si="151"/>
        <v>7884</v>
      </c>
      <c r="S181" s="192"/>
      <c r="T181" s="8"/>
      <c r="U181" s="131">
        <f t="shared" si="152"/>
        <v>180</v>
      </c>
      <c r="V181" s="131">
        <f t="shared" si="152"/>
        <v>180</v>
      </c>
      <c r="W181" s="131">
        <f t="shared" si="152"/>
        <v>180</v>
      </c>
      <c r="X181" s="131">
        <f t="shared" si="152"/>
        <v>180</v>
      </c>
      <c r="Y181" s="131">
        <f t="shared" si="152"/>
        <v>180</v>
      </c>
      <c r="Z181" s="131">
        <f t="shared" si="152"/>
        <v>180</v>
      </c>
      <c r="AA181" s="131">
        <f t="shared" si="152"/>
        <v>180</v>
      </c>
      <c r="AB181" s="131">
        <f t="shared" si="152"/>
        <v>180</v>
      </c>
      <c r="AC181" s="131">
        <f t="shared" si="152"/>
        <v>180</v>
      </c>
      <c r="AD181" s="131">
        <f t="shared" si="152"/>
        <v>180</v>
      </c>
      <c r="AE181" s="131">
        <f t="shared" si="152"/>
        <v>180</v>
      </c>
      <c r="AF181" s="131">
        <f t="shared" si="152"/>
        <v>180</v>
      </c>
      <c r="AG181" s="133">
        <f t="shared" si="153"/>
        <v>2160</v>
      </c>
    </row>
    <row r="182" spans="1:34" ht="18" hidden="1" x14ac:dyDescent="0.25">
      <c r="A182" s="67" t="s">
        <v>340</v>
      </c>
      <c r="B182" s="96" t="s">
        <v>231</v>
      </c>
      <c r="C182" s="86" t="s">
        <v>150</v>
      </c>
      <c r="D182" s="29" t="s">
        <v>39</v>
      </c>
      <c r="E182" s="23">
        <v>1</v>
      </c>
      <c r="F182" s="83">
        <v>150</v>
      </c>
      <c r="G182" s="23">
        <v>12</v>
      </c>
      <c r="H182" s="84">
        <v>1</v>
      </c>
      <c r="I182" s="61">
        <f t="shared" si="145"/>
        <v>1800</v>
      </c>
      <c r="J182" s="140">
        <f t="shared" si="146"/>
        <v>6570</v>
      </c>
      <c r="K182" s="174">
        <f t="shared" si="147"/>
        <v>1800</v>
      </c>
      <c r="L182" s="164">
        <f t="shared" si="148"/>
        <v>1</v>
      </c>
      <c r="M182" s="161">
        <f t="shared" si="149"/>
        <v>6570</v>
      </c>
      <c r="N182" s="164">
        <f t="shared" si="150"/>
        <v>1</v>
      </c>
      <c r="O182" s="146"/>
      <c r="P182" s="46"/>
      <c r="Q182" s="233"/>
      <c r="R182" s="206">
        <f t="shared" si="151"/>
        <v>6570</v>
      </c>
      <c r="S182" s="192"/>
      <c r="T182" s="8"/>
      <c r="U182" s="131">
        <f t="shared" si="152"/>
        <v>150</v>
      </c>
      <c r="V182" s="131">
        <f t="shared" si="152"/>
        <v>150</v>
      </c>
      <c r="W182" s="131">
        <f t="shared" si="152"/>
        <v>150</v>
      </c>
      <c r="X182" s="131">
        <f t="shared" si="152"/>
        <v>150</v>
      </c>
      <c r="Y182" s="131">
        <f t="shared" si="152"/>
        <v>150</v>
      </c>
      <c r="Z182" s="131">
        <f t="shared" si="152"/>
        <v>150</v>
      </c>
      <c r="AA182" s="131">
        <f t="shared" si="152"/>
        <v>150</v>
      </c>
      <c r="AB182" s="131">
        <f t="shared" si="152"/>
        <v>150</v>
      </c>
      <c r="AC182" s="131">
        <f t="shared" si="152"/>
        <v>150</v>
      </c>
      <c r="AD182" s="131">
        <f t="shared" si="152"/>
        <v>150</v>
      </c>
      <c r="AE182" s="131">
        <f t="shared" si="152"/>
        <v>150</v>
      </c>
      <c r="AF182" s="131">
        <f t="shared" si="152"/>
        <v>150</v>
      </c>
      <c r="AG182" s="133">
        <f t="shared" si="153"/>
        <v>1800</v>
      </c>
    </row>
    <row r="183" spans="1:34" ht="18" hidden="1" x14ac:dyDescent="0.25">
      <c r="A183" s="67" t="s">
        <v>341</v>
      </c>
      <c r="B183" s="96" t="s">
        <v>232</v>
      </c>
      <c r="C183" s="86" t="s">
        <v>126</v>
      </c>
      <c r="D183" s="29" t="s">
        <v>39</v>
      </c>
      <c r="E183" s="23">
        <v>1</v>
      </c>
      <c r="F183" s="83">
        <v>180</v>
      </c>
      <c r="G183" s="23">
        <v>12</v>
      </c>
      <c r="H183" s="84">
        <v>1</v>
      </c>
      <c r="I183" s="61">
        <f t="shared" si="145"/>
        <v>2160</v>
      </c>
      <c r="J183" s="140">
        <f t="shared" si="146"/>
        <v>7884</v>
      </c>
      <c r="K183" s="174">
        <f t="shared" si="147"/>
        <v>2160</v>
      </c>
      <c r="L183" s="164">
        <f t="shared" si="148"/>
        <v>1</v>
      </c>
      <c r="M183" s="161">
        <f t="shared" si="149"/>
        <v>7884</v>
      </c>
      <c r="N183" s="164">
        <f t="shared" si="150"/>
        <v>1</v>
      </c>
      <c r="O183" s="146"/>
      <c r="P183" s="46"/>
      <c r="Q183" s="233"/>
      <c r="R183" s="206">
        <f t="shared" si="151"/>
        <v>7884</v>
      </c>
      <c r="S183" s="192"/>
      <c r="T183" s="8"/>
      <c r="U183" s="131">
        <f t="shared" si="152"/>
        <v>180</v>
      </c>
      <c r="V183" s="131">
        <f t="shared" si="152"/>
        <v>180</v>
      </c>
      <c r="W183" s="131">
        <f t="shared" si="152"/>
        <v>180</v>
      </c>
      <c r="X183" s="131">
        <f t="shared" si="152"/>
        <v>180</v>
      </c>
      <c r="Y183" s="131">
        <f t="shared" si="152"/>
        <v>180</v>
      </c>
      <c r="Z183" s="131">
        <f t="shared" si="152"/>
        <v>180</v>
      </c>
      <c r="AA183" s="131">
        <f t="shared" si="152"/>
        <v>180</v>
      </c>
      <c r="AB183" s="131">
        <f t="shared" si="152"/>
        <v>180</v>
      </c>
      <c r="AC183" s="131">
        <f t="shared" si="152"/>
        <v>180</v>
      </c>
      <c r="AD183" s="131">
        <f t="shared" si="152"/>
        <v>180</v>
      </c>
      <c r="AE183" s="131">
        <f t="shared" si="152"/>
        <v>180</v>
      </c>
      <c r="AF183" s="131">
        <f t="shared" si="152"/>
        <v>180</v>
      </c>
      <c r="AG183" s="133">
        <f t="shared" si="153"/>
        <v>2160</v>
      </c>
    </row>
    <row r="184" spans="1:34" ht="18" hidden="1" x14ac:dyDescent="0.25">
      <c r="A184" s="67" t="s">
        <v>342</v>
      </c>
      <c r="B184" s="96" t="s">
        <v>233</v>
      </c>
      <c r="C184" s="86" t="s">
        <v>127</v>
      </c>
      <c r="D184" s="29" t="s">
        <v>39</v>
      </c>
      <c r="E184" s="23">
        <v>2</v>
      </c>
      <c r="F184" s="83">
        <v>150</v>
      </c>
      <c r="G184" s="23">
        <v>12</v>
      </c>
      <c r="H184" s="84">
        <v>1</v>
      </c>
      <c r="I184" s="61">
        <f t="shared" si="145"/>
        <v>3600</v>
      </c>
      <c r="J184" s="140">
        <f t="shared" si="146"/>
        <v>13140</v>
      </c>
      <c r="K184" s="174">
        <f t="shared" si="147"/>
        <v>3600</v>
      </c>
      <c r="L184" s="164">
        <f t="shared" si="148"/>
        <v>1</v>
      </c>
      <c r="M184" s="161">
        <f t="shared" si="149"/>
        <v>13140</v>
      </c>
      <c r="N184" s="164">
        <f t="shared" si="150"/>
        <v>1</v>
      </c>
      <c r="O184" s="146"/>
      <c r="P184" s="46"/>
      <c r="Q184" s="233"/>
      <c r="R184" s="206">
        <f t="shared" si="151"/>
        <v>13140</v>
      </c>
      <c r="S184" s="192"/>
      <c r="T184" s="8"/>
      <c r="U184" s="131">
        <f t="shared" si="152"/>
        <v>300</v>
      </c>
      <c r="V184" s="131">
        <f t="shared" si="152"/>
        <v>300</v>
      </c>
      <c r="W184" s="131">
        <f t="shared" si="152"/>
        <v>300</v>
      </c>
      <c r="X184" s="131">
        <f t="shared" si="152"/>
        <v>300</v>
      </c>
      <c r="Y184" s="131">
        <f t="shared" si="152"/>
        <v>300</v>
      </c>
      <c r="Z184" s="131">
        <f t="shared" si="152"/>
        <v>300</v>
      </c>
      <c r="AA184" s="131">
        <f t="shared" si="152"/>
        <v>300</v>
      </c>
      <c r="AB184" s="131">
        <f t="shared" si="152"/>
        <v>300</v>
      </c>
      <c r="AC184" s="131">
        <f t="shared" si="152"/>
        <v>300</v>
      </c>
      <c r="AD184" s="131">
        <f t="shared" si="152"/>
        <v>300</v>
      </c>
      <c r="AE184" s="131">
        <f t="shared" si="152"/>
        <v>300</v>
      </c>
      <c r="AF184" s="131">
        <f t="shared" si="152"/>
        <v>300</v>
      </c>
      <c r="AG184" s="133">
        <f t="shared" si="153"/>
        <v>3600</v>
      </c>
    </row>
    <row r="185" spans="1:34" ht="18" hidden="1" customHeight="1" x14ac:dyDescent="0.25">
      <c r="A185" s="336" t="s">
        <v>260</v>
      </c>
      <c r="B185" s="336"/>
      <c r="C185" s="336"/>
      <c r="D185" s="29"/>
      <c r="E185" s="23"/>
      <c r="F185" s="199">
        <f>SUM(F176:F184)</f>
        <v>1535</v>
      </c>
      <c r="G185" s="23"/>
      <c r="H185" s="200"/>
      <c r="I185" s="199">
        <f>SUM(I176:I184)</f>
        <v>28020</v>
      </c>
      <c r="J185" s="201"/>
      <c r="K185" s="202"/>
      <c r="L185" s="203"/>
      <c r="M185" s="201"/>
      <c r="N185" s="203"/>
      <c r="O185" s="204"/>
      <c r="P185" s="204"/>
      <c r="Q185" s="233"/>
      <c r="R185" s="206"/>
      <c r="S185" s="192"/>
      <c r="T185" s="8"/>
      <c r="U185" s="196">
        <f>SUM(U176:U184)</f>
        <v>2335</v>
      </c>
      <c r="V185" s="196">
        <f t="shared" ref="V185:AG185" si="154">SUM(V176:V184)</f>
        <v>2335</v>
      </c>
      <c r="W185" s="196">
        <f t="shared" si="154"/>
        <v>2335</v>
      </c>
      <c r="X185" s="196">
        <f t="shared" si="154"/>
        <v>2335</v>
      </c>
      <c r="Y185" s="196">
        <f t="shared" si="154"/>
        <v>2335</v>
      </c>
      <c r="Z185" s="196">
        <f t="shared" si="154"/>
        <v>2335</v>
      </c>
      <c r="AA185" s="196">
        <f t="shared" si="154"/>
        <v>2335</v>
      </c>
      <c r="AB185" s="196">
        <f t="shared" si="154"/>
        <v>2335</v>
      </c>
      <c r="AC185" s="196">
        <f t="shared" si="154"/>
        <v>2335</v>
      </c>
      <c r="AD185" s="196">
        <f t="shared" si="154"/>
        <v>2335</v>
      </c>
      <c r="AE185" s="196">
        <f t="shared" si="154"/>
        <v>2335</v>
      </c>
      <c r="AF185" s="196">
        <f t="shared" si="154"/>
        <v>2335</v>
      </c>
      <c r="AG185" s="196">
        <f t="shared" si="154"/>
        <v>28020</v>
      </c>
    </row>
    <row r="186" spans="1:34" hidden="1" x14ac:dyDescent="0.25"/>
    <row r="187" spans="1:34" ht="23.25" hidden="1" x14ac:dyDescent="0.25">
      <c r="A187" s="253" t="s">
        <v>405</v>
      </c>
      <c r="B187" s="193">
        <v>11</v>
      </c>
      <c r="C187" s="209" t="str">
        <f>Ce!D14</f>
        <v xml:space="preserve">درعا  الجيزة </v>
      </c>
      <c r="D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8" hidden="1" x14ac:dyDescent="0.25">
      <c r="A188" s="67" t="s">
        <v>325</v>
      </c>
      <c r="B188" s="96" t="s">
        <v>225</v>
      </c>
      <c r="C188" s="86" t="s">
        <v>120</v>
      </c>
      <c r="D188" s="29" t="s">
        <v>39</v>
      </c>
      <c r="E188" s="23">
        <v>2</v>
      </c>
      <c r="F188" s="83">
        <v>150</v>
      </c>
      <c r="G188" s="23">
        <v>12</v>
      </c>
      <c r="H188" s="84">
        <v>1</v>
      </c>
      <c r="I188" s="61">
        <f t="shared" ref="I188:I196" si="155">H188*G188*F188*E188</f>
        <v>3600</v>
      </c>
      <c r="J188" s="140">
        <f t="shared" ref="J188:J196" si="156">I188*$G$2</f>
        <v>13140</v>
      </c>
      <c r="K188" s="174">
        <f t="shared" ref="K188:K196" si="157">I188</f>
        <v>3600</v>
      </c>
      <c r="L188" s="164">
        <f t="shared" ref="L188:L196" si="158">K188/I188</f>
        <v>1</v>
      </c>
      <c r="M188" s="161">
        <f t="shared" ref="M188:M196" si="159">J188</f>
        <v>13140</v>
      </c>
      <c r="N188" s="164">
        <f t="shared" ref="N188:N196" si="160">M188/J188</f>
        <v>1</v>
      </c>
      <c r="O188" s="146"/>
      <c r="P188" s="46"/>
      <c r="Q188" s="233"/>
      <c r="R188" s="206">
        <f t="shared" ref="R188:R196" si="161">M188-Q188</f>
        <v>13140</v>
      </c>
      <c r="S188" s="192"/>
      <c r="T188" s="8"/>
      <c r="U188" s="131">
        <f t="shared" ref="U188:AF196" si="162">$I188/12</f>
        <v>300</v>
      </c>
      <c r="V188" s="131">
        <f t="shared" si="162"/>
        <v>300</v>
      </c>
      <c r="W188" s="131">
        <f t="shared" si="162"/>
        <v>300</v>
      </c>
      <c r="X188" s="131">
        <f t="shared" si="162"/>
        <v>300</v>
      </c>
      <c r="Y188" s="131">
        <f t="shared" si="162"/>
        <v>300</v>
      </c>
      <c r="Z188" s="131">
        <f t="shared" si="162"/>
        <v>300</v>
      </c>
      <c r="AA188" s="131">
        <f t="shared" si="162"/>
        <v>300</v>
      </c>
      <c r="AB188" s="131">
        <f t="shared" si="162"/>
        <v>300</v>
      </c>
      <c r="AC188" s="131">
        <f t="shared" si="162"/>
        <v>300</v>
      </c>
      <c r="AD188" s="131">
        <f t="shared" si="162"/>
        <v>300</v>
      </c>
      <c r="AE188" s="131">
        <f t="shared" si="162"/>
        <v>300</v>
      </c>
      <c r="AF188" s="131">
        <f t="shared" si="162"/>
        <v>300</v>
      </c>
      <c r="AG188" s="133">
        <f t="shared" ref="AG188:AG196" si="163">SUM(T188:AF188)</f>
        <v>3600</v>
      </c>
    </row>
    <row r="189" spans="1:34" ht="18" hidden="1" x14ac:dyDescent="0.25">
      <c r="A189" s="67" t="s">
        <v>326</v>
      </c>
      <c r="B189" s="96" t="s">
        <v>226</v>
      </c>
      <c r="C189" s="86" t="s">
        <v>121</v>
      </c>
      <c r="D189" s="29" t="s">
        <v>39</v>
      </c>
      <c r="E189" s="23">
        <v>2</v>
      </c>
      <c r="F189" s="83">
        <v>150</v>
      </c>
      <c r="G189" s="23">
        <v>12</v>
      </c>
      <c r="H189" s="84">
        <v>1</v>
      </c>
      <c r="I189" s="61">
        <f t="shared" si="155"/>
        <v>3600</v>
      </c>
      <c r="J189" s="140">
        <f t="shared" si="156"/>
        <v>13140</v>
      </c>
      <c r="K189" s="174">
        <f t="shared" si="157"/>
        <v>3600</v>
      </c>
      <c r="L189" s="164">
        <f t="shared" si="158"/>
        <v>1</v>
      </c>
      <c r="M189" s="161">
        <f t="shared" si="159"/>
        <v>13140</v>
      </c>
      <c r="N189" s="164">
        <f t="shared" si="160"/>
        <v>1</v>
      </c>
      <c r="O189" s="146"/>
      <c r="P189" s="46"/>
      <c r="Q189" s="233"/>
      <c r="R189" s="206">
        <f t="shared" si="161"/>
        <v>13140</v>
      </c>
      <c r="S189" s="192"/>
      <c r="T189" s="8"/>
      <c r="U189" s="131">
        <f t="shared" si="162"/>
        <v>300</v>
      </c>
      <c r="V189" s="131">
        <f t="shared" si="162"/>
        <v>300</v>
      </c>
      <c r="W189" s="131">
        <f t="shared" si="162"/>
        <v>300</v>
      </c>
      <c r="X189" s="131">
        <f t="shared" si="162"/>
        <v>300</v>
      </c>
      <c r="Y189" s="131">
        <f t="shared" si="162"/>
        <v>300</v>
      </c>
      <c r="Z189" s="131">
        <f t="shared" si="162"/>
        <v>300</v>
      </c>
      <c r="AA189" s="131">
        <f t="shared" si="162"/>
        <v>300</v>
      </c>
      <c r="AB189" s="131">
        <f t="shared" si="162"/>
        <v>300</v>
      </c>
      <c r="AC189" s="131">
        <f t="shared" si="162"/>
        <v>300</v>
      </c>
      <c r="AD189" s="131">
        <f t="shared" si="162"/>
        <v>300</v>
      </c>
      <c r="AE189" s="131">
        <f t="shared" si="162"/>
        <v>300</v>
      </c>
      <c r="AF189" s="131">
        <f t="shared" si="162"/>
        <v>300</v>
      </c>
      <c r="AG189" s="133">
        <f t="shared" si="163"/>
        <v>3600</v>
      </c>
    </row>
    <row r="190" spans="1:34" ht="18" hidden="1" x14ac:dyDescent="0.25">
      <c r="A190" s="67" t="s">
        <v>327</v>
      </c>
      <c r="B190" s="96" t="s">
        <v>227</v>
      </c>
      <c r="C190" s="86" t="s">
        <v>122</v>
      </c>
      <c r="D190" s="29" t="s">
        <v>39</v>
      </c>
      <c r="E190" s="23">
        <v>2</v>
      </c>
      <c r="F190" s="83">
        <v>175</v>
      </c>
      <c r="G190" s="23">
        <v>12</v>
      </c>
      <c r="H190" s="84">
        <v>1</v>
      </c>
      <c r="I190" s="61">
        <f t="shared" si="155"/>
        <v>4200</v>
      </c>
      <c r="J190" s="140">
        <f t="shared" si="156"/>
        <v>15330</v>
      </c>
      <c r="K190" s="174">
        <f t="shared" si="157"/>
        <v>4200</v>
      </c>
      <c r="L190" s="164">
        <f t="shared" si="158"/>
        <v>1</v>
      </c>
      <c r="M190" s="161">
        <f t="shared" si="159"/>
        <v>15330</v>
      </c>
      <c r="N190" s="164">
        <f t="shared" si="160"/>
        <v>1</v>
      </c>
      <c r="O190" s="146"/>
      <c r="P190" s="46"/>
      <c r="Q190" s="233"/>
      <c r="R190" s="206">
        <f t="shared" si="161"/>
        <v>15330</v>
      </c>
      <c r="S190" s="192"/>
      <c r="T190" s="8"/>
      <c r="U190" s="131">
        <f t="shared" si="162"/>
        <v>350</v>
      </c>
      <c r="V190" s="131">
        <f t="shared" si="162"/>
        <v>350</v>
      </c>
      <c r="W190" s="131">
        <f t="shared" si="162"/>
        <v>350</v>
      </c>
      <c r="X190" s="131">
        <f t="shared" si="162"/>
        <v>350</v>
      </c>
      <c r="Y190" s="131">
        <f t="shared" si="162"/>
        <v>350</v>
      </c>
      <c r="Z190" s="131">
        <f t="shared" si="162"/>
        <v>350</v>
      </c>
      <c r="AA190" s="131">
        <f t="shared" si="162"/>
        <v>350</v>
      </c>
      <c r="AB190" s="131">
        <f t="shared" si="162"/>
        <v>350</v>
      </c>
      <c r="AC190" s="131">
        <f t="shared" si="162"/>
        <v>350</v>
      </c>
      <c r="AD190" s="131">
        <f t="shared" si="162"/>
        <v>350</v>
      </c>
      <c r="AE190" s="131">
        <f t="shared" si="162"/>
        <v>350</v>
      </c>
      <c r="AF190" s="131">
        <f t="shared" si="162"/>
        <v>350</v>
      </c>
      <c r="AG190" s="133">
        <f t="shared" si="163"/>
        <v>4200</v>
      </c>
    </row>
    <row r="191" spans="1:34" ht="18" hidden="1" x14ac:dyDescent="0.25">
      <c r="A191" s="67" t="s">
        <v>328</v>
      </c>
      <c r="B191" s="96" t="s">
        <v>228</v>
      </c>
      <c r="C191" s="86" t="s">
        <v>123</v>
      </c>
      <c r="D191" s="29" t="s">
        <v>39</v>
      </c>
      <c r="E191" s="23">
        <v>2</v>
      </c>
      <c r="F191" s="83">
        <v>175</v>
      </c>
      <c r="G191" s="23">
        <v>12</v>
      </c>
      <c r="H191" s="84">
        <v>1</v>
      </c>
      <c r="I191" s="61">
        <f t="shared" si="155"/>
        <v>4200</v>
      </c>
      <c r="J191" s="140">
        <f t="shared" si="156"/>
        <v>15330</v>
      </c>
      <c r="K191" s="174">
        <f t="shared" si="157"/>
        <v>4200</v>
      </c>
      <c r="L191" s="164">
        <f t="shared" si="158"/>
        <v>1</v>
      </c>
      <c r="M191" s="161">
        <f t="shared" si="159"/>
        <v>15330</v>
      </c>
      <c r="N191" s="164">
        <f t="shared" si="160"/>
        <v>1</v>
      </c>
      <c r="O191" s="146"/>
      <c r="P191" s="46"/>
      <c r="Q191" s="233"/>
      <c r="R191" s="206">
        <f t="shared" si="161"/>
        <v>15330</v>
      </c>
      <c r="S191" s="192"/>
      <c r="T191" s="8"/>
      <c r="U191" s="131">
        <f t="shared" si="162"/>
        <v>350</v>
      </c>
      <c r="V191" s="131">
        <f t="shared" si="162"/>
        <v>350</v>
      </c>
      <c r="W191" s="131">
        <f t="shared" si="162"/>
        <v>350</v>
      </c>
      <c r="X191" s="131">
        <f t="shared" si="162"/>
        <v>350</v>
      </c>
      <c r="Y191" s="131">
        <f t="shared" si="162"/>
        <v>350</v>
      </c>
      <c r="Z191" s="131">
        <f t="shared" si="162"/>
        <v>350</v>
      </c>
      <c r="AA191" s="131">
        <f t="shared" si="162"/>
        <v>350</v>
      </c>
      <c r="AB191" s="131">
        <f t="shared" si="162"/>
        <v>350</v>
      </c>
      <c r="AC191" s="131">
        <f t="shared" si="162"/>
        <v>350</v>
      </c>
      <c r="AD191" s="131">
        <f t="shared" si="162"/>
        <v>350</v>
      </c>
      <c r="AE191" s="131">
        <f t="shared" si="162"/>
        <v>350</v>
      </c>
      <c r="AF191" s="131">
        <f t="shared" si="162"/>
        <v>350</v>
      </c>
      <c r="AG191" s="133">
        <f t="shared" si="163"/>
        <v>4200</v>
      </c>
    </row>
    <row r="192" spans="1:34" ht="18" hidden="1" x14ac:dyDescent="0.25">
      <c r="A192" s="67" t="s">
        <v>329</v>
      </c>
      <c r="B192" s="96" t="s">
        <v>229</v>
      </c>
      <c r="C192" s="86" t="s">
        <v>124</v>
      </c>
      <c r="D192" s="29" t="s">
        <v>39</v>
      </c>
      <c r="E192" s="23">
        <v>1</v>
      </c>
      <c r="F192" s="83">
        <v>225</v>
      </c>
      <c r="G192" s="23">
        <v>12</v>
      </c>
      <c r="H192" s="84">
        <v>1</v>
      </c>
      <c r="I192" s="61">
        <f t="shared" si="155"/>
        <v>2700</v>
      </c>
      <c r="J192" s="140">
        <f t="shared" si="156"/>
        <v>9855</v>
      </c>
      <c r="K192" s="174">
        <f t="shared" si="157"/>
        <v>2700</v>
      </c>
      <c r="L192" s="164">
        <f t="shared" si="158"/>
        <v>1</v>
      </c>
      <c r="M192" s="161">
        <f t="shared" si="159"/>
        <v>9855</v>
      </c>
      <c r="N192" s="164">
        <f t="shared" si="160"/>
        <v>1</v>
      </c>
      <c r="O192" s="146"/>
      <c r="P192" s="46"/>
      <c r="Q192" s="233"/>
      <c r="R192" s="206">
        <f t="shared" si="161"/>
        <v>9855</v>
      </c>
      <c r="S192" s="192"/>
      <c r="T192" s="8"/>
      <c r="U192" s="131">
        <f t="shared" si="162"/>
        <v>225</v>
      </c>
      <c r="V192" s="131">
        <f t="shared" si="162"/>
        <v>225</v>
      </c>
      <c r="W192" s="131">
        <f t="shared" si="162"/>
        <v>225</v>
      </c>
      <c r="X192" s="131">
        <f t="shared" si="162"/>
        <v>225</v>
      </c>
      <c r="Y192" s="131">
        <f t="shared" si="162"/>
        <v>225</v>
      </c>
      <c r="Z192" s="131">
        <f t="shared" si="162"/>
        <v>225</v>
      </c>
      <c r="AA192" s="131">
        <f t="shared" si="162"/>
        <v>225</v>
      </c>
      <c r="AB192" s="131">
        <f t="shared" si="162"/>
        <v>225</v>
      </c>
      <c r="AC192" s="131">
        <f t="shared" si="162"/>
        <v>225</v>
      </c>
      <c r="AD192" s="131">
        <f t="shared" si="162"/>
        <v>225</v>
      </c>
      <c r="AE192" s="131">
        <f t="shared" si="162"/>
        <v>225</v>
      </c>
      <c r="AF192" s="131">
        <f t="shared" si="162"/>
        <v>225</v>
      </c>
      <c r="AG192" s="133">
        <f t="shared" si="163"/>
        <v>2700</v>
      </c>
    </row>
    <row r="193" spans="1:33" ht="18" hidden="1" x14ac:dyDescent="0.25">
      <c r="A193" s="67" t="s">
        <v>330</v>
      </c>
      <c r="B193" s="96" t="s">
        <v>230</v>
      </c>
      <c r="C193" s="86" t="s">
        <v>125</v>
      </c>
      <c r="D193" s="29" t="s">
        <v>39</v>
      </c>
      <c r="E193" s="23">
        <v>1</v>
      </c>
      <c r="F193" s="83">
        <v>180</v>
      </c>
      <c r="G193" s="23">
        <v>12</v>
      </c>
      <c r="H193" s="84">
        <v>1</v>
      </c>
      <c r="I193" s="61">
        <f t="shared" si="155"/>
        <v>2160</v>
      </c>
      <c r="J193" s="140">
        <f t="shared" si="156"/>
        <v>7884</v>
      </c>
      <c r="K193" s="174">
        <f t="shared" si="157"/>
        <v>2160</v>
      </c>
      <c r="L193" s="164">
        <f t="shared" si="158"/>
        <v>1</v>
      </c>
      <c r="M193" s="161">
        <f t="shared" si="159"/>
        <v>7884</v>
      </c>
      <c r="N193" s="164">
        <f t="shared" si="160"/>
        <v>1</v>
      </c>
      <c r="O193" s="146"/>
      <c r="P193" s="46"/>
      <c r="Q193" s="233"/>
      <c r="R193" s="206">
        <f t="shared" si="161"/>
        <v>7884</v>
      </c>
      <c r="S193" s="192"/>
      <c r="T193" s="8"/>
      <c r="U193" s="131">
        <f t="shared" si="162"/>
        <v>180</v>
      </c>
      <c r="V193" s="131">
        <f t="shared" si="162"/>
        <v>180</v>
      </c>
      <c r="W193" s="131">
        <f t="shared" si="162"/>
        <v>180</v>
      </c>
      <c r="X193" s="131">
        <f t="shared" si="162"/>
        <v>180</v>
      </c>
      <c r="Y193" s="131">
        <f t="shared" si="162"/>
        <v>180</v>
      </c>
      <c r="Z193" s="131">
        <f t="shared" si="162"/>
        <v>180</v>
      </c>
      <c r="AA193" s="131">
        <f t="shared" si="162"/>
        <v>180</v>
      </c>
      <c r="AB193" s="131">
        <f t="shared" si="162"/>
        <v>180</v>
      </c>
      <c r="AC193" s="131">
        <f t="shared" si="162"/>
        <v>180</v>
      </c>
      <c r="AD193" s="131">
        <f t="shared" si="162"/>
        <v>180</v>
      </c>
      <c r="AE193" s="131">
        <f t="shared" si="162"/>
        <v>180</v>
      </c>
      <c r="AF193" s="131">
        <f t="shared" si="162"/>
        <v>180</v>
      </c>
      <c r="AG193" s="133">
        <f t="shared" si="163"/>
        <v>2160</v>
      </c>
    </row>
    <row r="194" spans="1:33" ht="18" hidden="1" x14ac:dyDescent="0.25">
      <c r="A194" s="67" t="s">
        <v>331</v>
      </c>
      <c r="B194" s="96" t="s">
        <v>231</v>
      </c>
      <c r="C194" s="86" t="s">
        <v>150</v>
      </c>
      <c r="D194" s="29" t="s">
        <v>39</v>
      </c>
      <c r="E194" s="23">
        <v>1</v>
      </c>
      <c r="F194" s="83">
        <v>150</v>
      </c>
      <c r="G194" s="23">
        <v>12</v>
      </c>
      <c r="H194" s="84">
        <v>1</v>
      </c>
      <c r="I194" s="61">
        <f t="shared" si="155"/>
        <v>1800</v>
      </c>
      <c r="J194" s="140">
        <f t="shared" si="156"/>
        <v>6570</v>
      </c>
      <c r="K194" s="174">
        <f t="shared" si="157"/>
        <v>1800</v>
      </c>
      <c r="L194" s="164">
        <f t="shared" si="158"/>
        <v>1</v>
      </c>
      <c r="M194" s="161">
        <f t="shared" si="159"/>
        <v>6570</v>
      </c>
      <c r="N194" s="164">
        <f t="shared" si="160"/>
        <v>1</v>
      </c>
      <c r="O194" s="146"/>
      <c r="P194" s="46"/>
      <c r="Q194" s="233"/>
      <c r="R194" s="206">
        <f t="shared" si="161"/>
        <v>6570</v>
      </c>
      <c r="S194" s="192"/>
      <c r="T194" s="8"/>
      <c r="U194" s="131">
        <f t="shared" si="162"/>
        <v>150</v>
      </c>
      <c r="V194" s="131">
        <f t="shared" si="162"/>
        <v>150</v>
      </c>
      <c r="W194" s="131">
        <f t="shared" si="162"/>
        <v>150</v>
      </c>
      <c r="X194" s="131">
        <f t="shared" si="162"/>
        <v>150</v>
      </c>
      <c r="Y194" s="131">
        <f t="shared" si="162"/>
        <v>150</v>
      </c>
      <c r="Z194" s="131">
        <f t="shared" si="162"/>
        <v>150</v>
      </c>
      <c r="AA194" s="131">
        <f t="shared" si="162"/>
        <v>150</v>
      </c>
      <c r="AB194" s="131">
        <f t="shared" si="162"/>
        <v>150</v>
      </c>
      <c r="AC194" s="131">
        <f t="shared" si="162"/>
        <v>150</v>
      </c>
      <c r="AD194" s="131">
        <f t="shared" si="162"/>
        <v>150</v>
      </c>
      <c r="AE194" s="131">
        <f t="shared" si="162"/>
        <v>150</v>
      </c>
      <c r="AF194" s="131">
        <f t="shared" si="162"/>
        <v>150</v>
      </c>
      <c r="AG194" s="133">
        <f t="shared" si="163"/>
        <v>1800</v>
      </c>
    </row>
    <row r="195" spans="1:33" ht="18" hidden="1" x14ac:dyDescent="0.25">
      <c r="A195" s="67" t="s">
        <v>332</v>
      </c>
      <c r="B195" s="96" t="s">
        <v>232</v>
      </c>
      <c r="C195" s="86" t="s">
        <v>126</v>
      </c>
      <c r="D195" s="29" t="s">
        <v>39</v>
      </c>
      <c r="E195" s="23">
        <v>1</v>
      </c>
      <c r="F195" s="83">
        <v>180</v>
      </c>
      <c r="G195" s="23">
        <v>12</v>
      </c>
      <c r="H195" s="84">
        <v>1</v>
      </c>
      <c r="I195" s="61">
        <f t="shared" si="155"/>
        <v>2160</v>
      </c>
      <c r="J195" s="140">
        <f t="shared" si="156"/>
        <v>7884</v>
      </c>
      <c r="K195" s="174">
        <f t="shared" si="157"/>
        <v>2160</v>
      </c>
      <c r="L195" s="164">
        <f t="shared" si="158"/>
        <v>1</v>
      </c>
      <c r="M195" s="161">
        <f t="shared" si="159"/>
        <v>7884</v>
      </c>
      <c r="N195" s="164">
        <f t="shared" si="160"/>
        <v>1</v>
      </c>
      <c r="O195" s="146"/>
      <c r="P195" s="46"/>
      <c r="Q195" s="233"/>
      <c r="R195" s="206">
        <f t="shared" si="161"/>
        <v>7884</v>
      </c>
      <c r="S195" s="192"/>
      <c r="T195" s="8"/>
      <c r="U195" s="131">
        <f t="shared" si="162"/>
        <v>180</v>
      </c>
      <c r="V195" s="131">
        <f t="shared" si="162"/>
        <v>180</v>
      </c>
      <c r="W195" s="131">
        <f t="shared" si="162"/>
        <v>180</v>
      </c>
      <c r="X195" s="131">
        <f t="shared" si="162"/>
        <v>180</v>
      </c>
      <c r="Y195" s="131">
        <f t="shared" si="162"/>
        <v>180</v>
      </c>
      <c r="Z195" s="131">
        <f t="shared" si="162"/>
        <v>180</v>
      </c>
      <c r="AA195" s="131">
        <f t="shared" si="162"/>
        <v>180</v>
      </c>
      <c r="AB195" s="131">
        <f t="shared" si="162"/>
        <v>180</v>
      </c>
      <c r="AC195" s="131">
        <f t="shared" si="162"/>
        <v>180</v>
      </c>
      <c r="AD195" s="131">
        <f t="shared" si="162"/>
        <v>180</v>
      </c>
      <c r="AE195" s="131">
        <f t="shared" si="162"/>
        <v>180</v>
      </c>
      <c r="AF195" s="131">
        <f t="shared" si="162"/>
        <v>180</v>
      </c>
      <c r="AG195" s="133">
        <f t="shared" si="163"/>
        <v>2160</v>
      </c>
    </row>
    <row r="196" spans="1:33" ht="18" hidden="1" x14ac:dyDescent="0.25">
      <c r="A196" s="67" t="s">
        <v>333</v>
      </c>
      <c r="B196" s="96" t="s">
        <v>233</v>
      </c>
      <c r="C196" s="86" t="s">
        <v>127</v>
      </c>
      <c r="D196" s="29" t="s">
        <v>39</v>
      </c>
      <c r="E196" s="23">
        <v>2</v>
      </c>
      <c r="F196" s="83">
        <v>150</v>
      </c>
      <c r="G196" s="23">
        <v>12</v>
      </c>
      <c r="H196" s="84">
        <v>1</v>
      </c>
      <c r="I196" s="61">
        <f t="shared" si="155"/>
        <v>3600</v>
      </c>
      <c r="J196" s="140">
        <f t="shared" si="156"/>
        <v>13140</v>
      </c>
      <c r="K196" s="174">
        <f t="shared" si="157"/>
        <v>3600</v>
      </c>
      <c r="L196" s="164">
        <f t="shared" si="158"/>
        <v>1</v>
      </c>
      <c r="M196" s="161">
        <f t="shared" si="159"/>
        <v>13140</v>
      </c>
      <c r="N196" s="164">
        <f t="shared" si="160"/>
        <v>1</v>
      </c>
      <c r="O196" s="146"/>
      <c r="P196" s="46"/>
      <c r="Q196" s="233"/>
      <c r="R196" s="206">
        <f t="shared" si="161"/>
        <v>13140</v>
      </c>
      <c r="S196" s="192"/>
      <c r="T196" s="8"/>
      <c r="U196" s="131">
        <f t="shared" si="162"/>
        <v>300</v>
      </c>
      <c r="V196" s="131">
        <f t="shared" si="162"/>
        <v>300</v>
      </c>
      <c r="W196" s="131">
        <f t="shared" si="162"/>
        <v>300</v>
      </c>
      <c r="X196" s="131">
        <f t="shared" si="162"/>
        <v>300</v>
      </c>
      <c r="Y196" s="131">
        <f t="shared" si="162"/>
        <v>300</v>
      </c>
      <c r="Z196" s="131">
        <f t="shared" si="162"/>
        <v>300</v>
      </c>
      <c r="AA196" s="131">
        <f t="shared" si="162"/>
        <v>300</v>
      </c>
      <c r="AB196" s="131">
        <f t="shared" si="162"/>
        <v>300</v>
      </c>
      <c r="AC196" s="131">
        <f t="shared" si="162"/>
        <v>300</v>
      </c>
      <c r="AD196" s="131">
        <f t="shared" si="162"/>
        <v>300</v>
      </c>
      <c r="AE196" s="131">
        <f t="shared" si="162"/>
        <v>300</v>
      </c>
      <c r="AF196" s="131">
        <f t="shared" si="162"/>
        <v>300</v>
      </c>
      <c r="AG196" s="133">
        <f t="shared" si="163"/>
        <v>3600</v>
      </c>
    </row>
    <row r="197" spans="1:33" ht="18" hidden="1" customHeight="1" x14ac:dyDescent="0.25">
      <c r="A197" s="336" t="s">
        <v>260</v>
      </c>
      <c r="B197" s="336"/>
      <c r="C197" s="336"/>
      <c r="D197" s="29"/>
      <c r="E197" s="23"/>
      <c r="F197" s="199">
        <f>SUM(F188:F196)</f>
        <v>1535</v>
      </c>
      <c r="G197" s="23"/>
      <c r="H197" s="200"/>
      <c r="I197" s="199">
        <f>SUM(I188:I196)</f>
        <v>28020</v>
      </c>
      <c r="J197" s="201"/>
      <c r="K197" s="202"/>
      <c r="L197" s="203"/>
      <c r="M197" s="201"/>
      <c r="N197" s="203"/>
      <c r="O197" s="204"/>
      <c r="P197" s="204"/>
      <c r="Q197" s="233"/>
      <c r="R197" s="206"/>
      <c r="S197" s="192"/>
      <c r="T197" s="8"/>
      <c r="U197" s="196">
        <f>SUM(U188:U196)</f>
        <v>2335</v>
      </c>
      <c r="V197" s="196">
        <f t="shared" ref="V197:AG197" si="164">SUM(V188:V196)</f>
        <v>2335</v>
      </c>
      <c r="W197" s="196">
        <f t="shared" si="164"/>
        <v>2335</v>
      </c>
      <c r="X197" s="196">
        <f t="shared" si="164"/>
        <v>2335</v>
      </c>
      <c r="Y197" s="196">
        <f t="shared" si="164"/>
        <v>2335</v>
      </c>
      <c r="Z197" s="196">
        <f t="shared" si="164"/>
        <v>2335</v>
      </c>
      <c r="AA197" s="196">
        <f t="shared" si="164"/>
        <v>2335</v>
      </c>
      <c r="AB197" s="196">
        <f t="shared" si="164"/>
        <v>2335</v>
      </c>
      <c r="AC197" s="196">
        <f t="shared" si="164"/>
        <v>2335</v>
      </c>
      <c r="AD197" s="196">
        <f t="shared" si="164"/>
        <v>2335</v>
      </c>
      <c r="AE197" s="196">
        <f t="shared" si="164"/>
        <v>2335</v>
      </c>
      <c r="AF197" s="196">
        <f t="shared" si="164"/>
        <v>2335</v>
      </c>
      <c r="AG197" s="196">
        <f t="shared" si="164"/>
        <v>28020</v>
      </c>
    </row>
    <row r="198" spans="1:33" ht="18" hidden="1" customHeight="1" x14ac:dyDescent="0.25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8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</row>
    <row r="199" spans="1:33" ht="23.25" hidden="1" x14ac:dyDescent="0.25">
      <c r="A199" s="253" t="s">
        <v>404</v>
      </c>
      <c r="B199" s="193">
        <v>12</v>
      </c>
      <c r="C199" s="209" t="str">
        <f>Ce!D15</f>
        <v xml:space="preserve">درعا  طفس </v>
      </c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8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  <c r="AE199" s="131"/>
      <c r="AF199" s="131"/>
      <c r="AG199" s="133"/>
    </row>
    <row r="200" spans="1:33" ht="18" hidden="1" x14ac:dyDescent="0.25">
      <c r="A200" s="67" t="s">
        <v>316</v>
      </c>
      <c r="B200" s="96" t="s">
        <v>225</v>
      </c>
      <c r="C200" s="86" t="s">
        <v>120</v>
      </c>
      <c r="D200" s="29" t="s">
        <v>39</v>
      </c>
      <c r="E200" s="23">
        <v>2</v>
      </c>
      <c r="F200" s="83">
        <v>150</v>
      </c>
      <c r="G200" s="23">
        <v>12</v>
      </c>
      <c r="H200" s="84">
        <v>1</v>
      </c>
      <c r="I200" s="61">
        <f t="shared" ref="I200:I208" si="165">H200*G200*F200*E200</f>
        <v>3600</v>
      </c>
      <c r="J200" s="140">
        <f t="shared" ref="J200:J208" si="166">I200*$G$2</f>
        <v>13140</v>
      </c>
      <c r="K200" s="174">
        <f t="shared" ref="K200:K208" si="167">I200</f>
        <v>3600</v>
      </c>
      <c r="L200" s="164">
        <f t="shared" ref="L200:L208" si="168">K200/I200</f>
        <v>1</v>
      </c>
      <c r="M200" s="161">
        <f t="shared" ref="M200:M208" si="169">J200</f>
        <v>13140</v>
      </c>
      <c r="N200" s="164">
        <f t="shared" ref="N200:N208" si="170">M200/J200</f>
        <v>1</v>
      </c>
      <c r="O200" s="146"/>
      <c r="P200" s="46"/>
      <c r="Q200" s="233"/>
      <c r="R200" s="206">
        <f t="shared" ref="R200:R208" si="171">M200-Q200</f>
        <v>13140</v>
      </c>
      <c r="S200" s="192"/>
      <c r="T200" s="8"/>
      <c r="U200" s="131">
        <f t="shared" ref="U200:AF208" si="172">$I200/12</f>
        <v>300</v>
      </c>
      <c r="V200" s="131">
        <f t="shared" si="172"/>
        <v>300</v>
      </c>
      <c r="W200" s="131">
        <f t="shared" si="172"/>
        <v>300</v>
      </c>
      <c r="X200" s="131">
        <f t="shared" si="172"/>
        <v>300</v>
      </c>
      <c r="Y200" s="131">
        <f t="shared" si="172"/>
        <v>300</v>
      </c>
      <c r="Z200" s="131">
        <f t="shared" si="172"/>
        <v>300</v>
      </c>
      <c r="AA200" s="131">
        <f t="shared" si="172"/>
        <v>300</v>
      </c>
      <c r="AB200" s="131">
        <f t="shared" si="172"/>
        <v>300</v>
      </c>
      <c r="AC200" s="131">
        <f t="shared" si="172"/>
        <v>300</v>
      </c>
      <c r="AD200" s="131">
        <f t="shared" si="172"/>
        <v>300</v>
      </c>
      <c r="AE200" s="131">
        <f t="shared" si="172"/>
        <v>300</v>
      </c>
      <c r="AF200" s="131">
        <f t="shared" si="172"/>
        <v>300</v>
      </c>
      <c r="AG200" s="133">
        <f t="shared" ref="AG200:AG208" si="173">SUM(T200:AF200)</f>
        <v>3600</v>
      </c>
    </row>
    <row r="201" spans="1:33" ht="18" hidden="1" x14ac:dyDescent="0.25">
      <c r="A201" s="67" t="s">
        <v>317</v>
      </c>
      <c r="B201" s="96" t="s">
        <v>226</v>
      </c>
      <c r="C201" s="86" t="s">
        <v>121</v>
      </c>
      <c r="D201" s="29" t="s">
        <v>39</v>
      </c>
      <c r="E201" s="23">
        <v>2</v>
      </c>
      <c r="F201" s="83">
        <v>150</v>
      </c>
      <c r="G201" s="23">
        <v>12</v>
      </c>
      <c r="H201" s="84">
        <v>1</v>
      </c>
      <c r="I201" s="61">
        <f t="shared" si="165"/>
        <v>3600</v>
      </c>
      <c r="J201" s="140">
        <f t="shared" si="166"/>
        <v>13140</v>
      </c>
      <c r="K201" s="174">
        <f t="shared" si="167"/>
        <v>3600</v>
      </c>
      <c r="L201" s="164">
        <f t="shared" si="168"/>
        <v>1</v>
      </c>
      <c r="M201" s="161">
        <f t="shared" si="169"/>
        <v>13140</v>
      </c>
      <c r="N201" s="164">
        <f t="shared" si="170"/>
        <v>1</v>
      </c>
      <c r="O201" s="146"/>
      <c r="P201" s="46"/>
      <c r="Q201" s="233"/>
      <c r="R201" s="206">
        <f t="shared" si="171"/>
        <v>13140</v>
      </c>
      <c r="S201" s="192"/>
      <c r="T201" s="8"/>
      <c r="U201" s="131">
        <f t="shared" si="172"/>
        <v>300</v>
      </c>
      <c r="V201" s="131">
        <f t="shared" si="172"/>
        <v>300</v>
      </c>
      <c r="W201" s="131">
        <f t="shared" si="172"/>
        <v>300</v>
      </c>
      <c r="X201" s="131">
        <f t="shared" si="172"/>
        <v>300</v>
      </c>
      <c r="Y201" s="131">
        <f t="shared" si="172"/>
        <v>300</v>
      </c>
      <c r="Z201" s="131">
        <f t="shared" si="172"/>
        <v>300</v>
      </c>
      <c r="AA201" s="131">
        <f t="shared" si="172"/>
        <v>300</v>
      </c>
      <c r="AB201" s="131">
        <f t="shared" si="172"/>
        <v>300</v>
      </c>
      <c r="AC201" s="131">
        <f t="shared" si="172"/>
        <v>300</v>
      </c>
      <c r="AD201" s="131">
        <f t="shared" si="172"/>
        <v>300</v>
      </c>
      <c r="AE201" s="131">
        <f t="shared" si="172"/>
        <v>300</v>
      </c>
      <c r="AF201" s="131">
        <f t="shared" si="172"/>
        <v>300</v>
      </c>
      <c r="AG201" s="133">
        <f t="shared" si="173"/>
        <v>3600</v>
      </c>
    </row>
    <row r="202" spans="1:33" ht="18" hidden="1" x14ac:dyDescent="0.25">
      <c r="A202" s="67" t="s">
        <v>318</v>
      </c>
      <c r="B202" s="96" t="s">
        <v>227</v>
      </c>
      <c r="C202" s="86" t="s">
        <v>122</v>
      </c>
      <c r="D202" s="29" t="s">
        <v>39</v>
      </c>
      <c r="E202" s="23">
        <v>2</v>
      </c>
      <c r="F202" s="83">
        <v>175</v>
      </c>
      <c r="G202" s="23">
        <v>12</v>
      </c>
      <c r="H202" s="84">
        <v>1</v>
      </c>
      <c r="I202" s="61">
        <f t="shared" si="165"/>
        <v>4200</v>
      </c>
      <c r="J202" s="140">
        <f t="shared" si="166"/>
        <v>15330</v>
      </c>
      <c r="K202" s="174">
        <f t="shared" si="167"/>
        <v>4200</v>
      </c>
      <c r="L202" s="164">
        <f t="shared" si="168"/>
        <v>1</v>
      </c>
      <c r="M202" s="161">
        <f t="shared" si="169"/>
        <v>15330</v>
      </c>
      <c r="N202" s="164">
        <f t="shared" si="170"/>
        <v>1</v>
      </c>
      <c r="O202" s="146"/>
      <c r="P202" s="46"/>
      <c r="Q202" s="233"/>
      <c r="R202" s="206">
        <f t="shared" si="171"/>
        <v>15330</v>
      </c>
      <c r="S202" s="192"/>
      <c r="T202" s="8"/>
      <c r="U202" s="131">
        <f t="shared" si="172"/>
        <v>350</v>
      </c>
      <c r="V202" s="131">
        <f t="shared" si="172"/>
        <v>350</v>
      </c>
      <c r="W202" s="131">
        <f t="shared" si="172"/>
        <v>350</v>
      </c>
      <c r="X202" s="131">
        <f t="shared" si="172"/>
        <v>350</v>
      </c>
      <c r="Y202" s="131">
        <f t="shared" si="172"/>
        <v>350</v>
      </c>
      <c r="Z202" s="131">
        <f t="shared" si="172"/>
        <v>350</v>
      </c>
      <c r="AA202" s="131">
        <f t="shared" si="172"/>
        <v>350</v>
      </c>
      <c r="AB202" s="131">
        <f t="shared" si="172"/>
        <v>350</v>
      </c>
      <c r="AC202" s="131">
        <f t="shared" si="172"/>
        <v>350</v>
      </c>
      <c r="AD202" s="131">
        <f t="shared" si="172"/>
        <v>350</v>
      </c>
      <c r="AE202" s="131">
        <f t="shared" si="172"/>
        <v>350</v>
      </c>
      <c r="AF202" s="131">
        <f t="shared" si="172"/>
        <v>350</v>
      </c>
      <c r="AG202" s="133">
        <f t="shared" si="173"/>
        <v>4200</v>
      </c>
    </row>
    <row r="203" spans="1:33" ht="18" hidden="1" x14ac:dyDescent="0.25">
      <c r="A203" s="67" t="s">
        <v>319</v>
      </c>
      <c r="B203" s="96" t="s">
        <v>228</v>
      </c>
      <c r="C203" s="86" t="s">
        <v>123</v>
      </c>
      <c r="D203" s="29" t="s">
        <v>39</v>
      </c>
      <c r="E203" s="23">
        <v>2</v>
      </c>
      <c r="F203" s="83">
        <v>175</v>
      </c>
      <c r="G203" s="23">
        <v>12</v>
      </c>
      <c r="H203" s="84">
        <v>1</v>
      </c>
      <c r="I203" s="61">
        <f t="shared" si="165"/>
        <v>4200</v>
      </c>
      <c r="J203" s="140">
        <f t="shared" si="166"/>
        <v>15330</v>
      </c>
      <c r="K203" s="174">
        <f t="shared" si="167"/>
        <v>4200</v>
      </c>
      <c r="L203" s="164">
        <f t="shared" si="168"/>
        <v>1</v>
      </c>
      <c r="M203" s="161">
        <f t="shared" si="169"/>
        <v>15330</v>
      </c>
      <c r="N203" s="164">
        <f t="shared" si="170"/>
        <v>1</v>
      </c>
      <c r="O203" s="146"/>
      <c r="P203" s="46"/>
      <c r="Q203" s="233"/>
      <c r="R203" s="206">
        <f t="shared" si="171"/>
        <v>15330</v>
      </c>
      <c r="S203" s="192"/>
      <c r="T203" s="8"/>
      <c r="U203" s="131">
        <f t="shared" si="172"/>
        <v>350</v>
      </c>
      <c r="V203" s="131">
        <f t="shared" si="172"/>
        <v>350</v>
      </c>
      <c r="W203" s="131">
        <f t="shared" si="172"/>
        <v>350</v>
      </c>
      <c r="X203" s="131">
        <f t="shared" si="172"/>
        <v>350</v>
      </c>
      <c r="Y203" s="131">
        <f t="shared" si="172"/>
        <v>350</v>
      </c>
      <c r="Z203" s="131">
        <f t="shared" si="172"/>
        <v>350</v>
      </c>
      <c r="AA203" s="131">
        <f t="shared" si="172"/>
        <v>350</v>
      </c>
      <c r="AB203" s="131">
        <f t="shared" si="172"/>
        <v>350</v>
      </c>
      <c r="AC203" s="131">
        <f t="shared" si="172"/>
        <v>350</v>
      </c>
      <c r="AD203" s="131">
        <f t="shared" si="172"/>
        <v>350</v>
      </c>
      <c r="AE203" s="131">
        <f t="shared" si="172"/>
        <v>350</v>
      </c>
      <c r="AF203" s="131">
        <f t="shared" si="172"/>
        <v>350</v>
      </c>
      <c r="AG203" s="133">
        <f t="shared" si="173"/>
        <v>4200</v>
      </c>
    </row>
    <row r="204" spans="1:33" ht="18" hidden="1" x14ac:dyDescent="0.25">
      <c r="A204" s="67" t="s">
        <v>320</v>
      </c>
      <c r="B204" s="96" t="s">
        <v>229</v>
      </c>
      <c r="C204" s="86" t="s">
        <v>124</v>
      </c>
      <c r="D204" s="29" t="s">
        <v>39</v>
      </c>
      <c r="E204" s="23">
        <v>1</v>
      </c>
      <c r="F204" s="83">
        <v>225</v>
      </c>
      <c r="G204" s="23">
        <v>12</v>
      </c>
      <c r="H204" s="84">
        <v>1</v>
      </c>
      <c r="I204" s="61">
        <f t="shared" si="165"/>
        <v>2700</v>
      </c>
      <c r="J204" s="140">
        <f t="shared" si="166"/>
        <v>9855</v>
      </c>
      <c r="K204" s="174">
        <f t="shared" si="167"/>
        <v>2700</v>
      </c>
      <c r="L204" s="164">
        <f t="shared" si="168"/>
        <v>1</v>
      </c>
      <c r="M204" s="161">
        <f t="shared" si="169"/>
        <v>9855</v>
      </c>
      <c r="N204" s="164">
        <f t="shared" si="170"/>
        <v>1</v>
      </c>
      <c r="O204" s="146"/>
      <c r="P204" s="46"/>
      <c r="Q204" s="233"/>
      <c r="R204" s="206">
        <f t="shared" si="171"/>
        <v>9855</v>
      </c>
      <c r="S204" s="192"/>
      <c r="T204" s="8"/>
      <c r="U204" s="131">
        <f t="shared" si="172"/>
        <v>225</v>
      </c>
      <c r="V204" s="131">
        <f t="shared" si="172"/>
        <v>225</v>
      </c>
      <c r="W204" s="131">
        <f t="shared" si="172"/>
        <v>225</v>
      </c>
      <c r="X204" s="131">
        <f t="shared" si="172"/>
        <v>225</v>
      </c>
      <c r="Y204" s="131">
        <f t="shared" si="172"/>
        <v>225</v>
      </c>
      <c r="Z204" s="131">
        <f t="shared" si="172"/>
        <v>225</v>
      </c>
      <c r="AA204" s="131">
        <f t="shared" si="172"/>
        <v>225</v>
      </c>
      <c r="AB204" s="131">
        <f t="shared" si="172"/>
        <v>225</v>
      </c>
      <c r="AC204" s="131">
        <f t="shared" si="172"/>
        <v>225</v>
      </c>
      <c r="AD204" s="131">
        <f t="shared" si="172"/>
        <v>225</v>
      </c>
      <c r="AE204" s="131">
        <f t="shared" si="172"/>
        <v>225</v>
      </c>
      <c r="AF204" s="131">
        <f t="shared" si="172"/>
        <v>225</v>
      </c>
      <c r="AG204" s="133">
        <f t="shared" si="173"/>
        <v>2700</v>
      </c>
    </row>
    <row r="205" spans="1:33" ht="18" hidden="1" x14ac:dyDescent="0.25">
      <c r="A205" s="67" t="s">
        <v>321</v>
      </c>
      <c r="B205" s="96" t="s">
        <v>230</v>
      </c>
      <c r="C205" s="86" t="s">
        <v>125</v>
      </c>
      <c r="D205" s="29" t="s">
        <v>39</v>
      </c>
      <c r="E205" s="23">
        <v>1</v>
      </c>
      <c r="F205" s="83">
        <v>180</v>
      </c>
      <c r="G205" s="23">
        <v>12</v>
      </c>
      <c r="H205" s="84">
        <v>1</v>
      </c>
      <c r="I205" s="61">
        <f t="shared" si="165"/>
        <v>2160</v>
      </c>
      <c r="J205" s="140">
        <f t="shared" si="166"/>
        <v>7884</v>
      </c>
      <c r="K205" s="174">
        <f t="shared" si="167"/>
        <v>2160</v>
      </c>
      <c r="L205" s="164">
        <f t="shared" si="168"/>
        <v>1</v>
      </c>
      <c r="M205" s="161">
        <f t="shared" si="169"/>
        <v>7884</v>
      </c>
      <c r="N205" s="164">
        <f t="shared" si="170"/>
        <v>1</v>
      </c>
      <c r="O205" s="146"/>
      <c r="P205" s="46"/>
      <c r="Q205" s="233"/>
      <c r="R205" s="206">
        <f t="shared" si="171"/>
        <v>7884</v>
      </c>
      <c r="S205" s="192"/>
      <c r="T205" s="8"/>
      <c r="U205" s="131">
        <f t="shared" si="172"/>
        <v>180</v>
      </c>
      <c r="V205" s="131">
        <f t="shared" si="172"/>
        <v>180</v>
      </c>
      <c r="W205" s="131">
        <f t="shared" si="172"/>
        <v>180</v>
      </c>
      <c r="X205" s="131">
        <f t="shared" si="172"/>
        <v>180</v>
      </c>
      <c r="Y205" s="131">
        <f t="shared" si="172"/>
        <v>180</v>
      </c>
      <c r="Z205" s="131">
        <f t="shared" si="172"/>
        <v>180</v>
      </c>
      <c r="AA205" s="131">
        <f t="shared" si="172"/>
        <v>180</v>
      </c>
      <c r="AB205" s="131">
        <f t="shared" si="172"/>
        <v>180</v>
      </c>
      <c r="AC205" s="131">
        <f t="shared" si="172"/>
        <v>180</v>
      </c>
      <c r="AD205" s="131">
        <f t="shared" si="172"/>
        <v>180</v>
      </c>
      <c r="AE205" s="131">
        <f t="shared" si="172"/>
        <v>180</v>
      </c>
      <c r="AF205" s="131">
        <f t="shared" si="172"/>
        <v>180</v>
      </c>
      <c r="AG205" s="133">
        <f t="shared" si="173"/>
        <v>2160</v>
      </c>
    </row>
    <row r="206" spans="1:33" ht="18" hidden="1" x14ac:dyDescent="0.25">
      <c r="A206" s="67" t="s">
        <v>322</v>
      </c>
      <c r="B206" s="96" t="s">
        <v>231</v>
      </c>
      <c r="C206" s="86" t="s">
        <v>150</v>
      </c>
      <c r="D206" s="29" t="s">
        <v>39</v>
      </c>
      <c r="E206" s="23">
        <v>1</v>
      </c>
      <c r="F206" s="83">
        <v>150</v>
      </c>
      <c r="G206" s="23">
        <v>12</v>
      </c>
      <c r="H206" s="84">
        <v>1</v>
      </c>
      <c r="I206" s="61">
        <f t="shared" si="165"/>
        <v>1800</v>
      </c>
      <c r="J206" s="140">
        <f t="shared" si="166"/>
        <v>6570</v>
      </c>
      <c r="K206" s="174">
        <f t="shared" si="167"/>
        <v>1800</v>
      </c>
      <c r="L206" s="164">
        <f t="shared" si="168"/>
        <v>1</v>
      </c>
      <c r="M206" s="161">
        <f t="shared" si="169"/>
        <v>6570</v>
      </c>
      <c r="N206" s="164">
        <f t="shared" si="170"/>
        <v>1</v>
      </c>
      <c r="O206" s="146"/>
      <c r="P206" s="46"/>
      <c r="Q206" s="233"/>
      <c r="R206" s="206">
        <f t="shared" si="171"/>
        <v>6570</v>
      </c>
      <c r="S206" s="192"/>
      <c r="T206" s="8"/>
      <c r="U206" s="131">
        <f t="shared" si="172"/>
        <v>150</v>
      </c>
      <c r="V206" s="131">
        <f t="shared" si="172"/>
        <v>150</v>
      </c>
      <c r="W206" s="131">
        <f t="shared" si="172"/>
        <v>150</v>
      </c>
      <c r="X206" s="131">
        <f t="shared" si="172"/>
        <v>150</v>
      </c>
      <c r="Y206" s="131">
        <f t="shared" si="172"/>
        <v>150</v>
      </c>
      <c r="Z206" s="131">
        <f t="shared" si="172"/>
        <v>150</v>
      </c>
      <c r="AA206" s="131">
        <f t="shared" si="172"/>
        <v>150</v>
      </c>
      <c r="AB206" s="131">
        <f t="shared" si="172"/>
        <v>150</v>
      </c>
      <c r="AC206" s="131">
        <f t="shared" si="172"/>
        <v>150</v>
      </c>
      <c r="AD206" s="131">
        <f t="shared" si="172"/>
        <v>150</v>
      </c>
      <c r="AE206" s="131">
        <f t="shared" si="172"/>
        <v>150</v>
      </c>
      <c r="AF206" s="131">
        <f t="shared" si="172"/>
        <v>150</v>
      </c>
      <c r="AG206" s="133">
        <f t="shared" si="173"/>
        <v>1800</v>
      </c>
    </row>
    <row r="207" spans="1:33" ht="18" hidden="1" x14ac:dyDescent="0.25">
      <c r="A207" s="67" t="s">
        <v>323</v>
      </c>
      <c r="B207" s="96" t="s">
        <v>232</v>
      </c>
      <c r="C207" s="86" t="s">
        <v>126</v>
      </c>
      <c r="D207" s="29" t="s">
        <v>39</v>
      </c>
      <c r="E207" s="23">
        <v>1</v>
      </c>
      <c r="F207" s="83">
        <v>180</v>
      </c>
      <c r="G207" s="23">
        <v>12</v>
      </c>
      <c r="H207" s="84">
        <v>1</v>
      </c>
      <c r="I207" s="61">
        <f t="shared" si="165"/>
        <v>2160</v>
      </c>
      <c r="J207" s="140">
        <f t="shared" si="166"/>
        <v>7884</v>
      </c>
      <c r="K207" s="174">
        <f t="shared" si="167"/>
        <v>2160</v>
      </c>
      <c r="L207" s="164">
        <f t="shared" si="168"/>
        <v>1</v>
      </c>
      <c r="M207" s="161">
        <f t="shared" si="169"/>
        <v>7884</v>
      </c>
      <c r="N207" s="164">
        <f t="shared" si="170"/>
        <v>1</v>
      </c>
      <c r="O207" s="146"/>
      <c r="P207" s="46"/>
      <c r="Q207" s="233"/>
      <c r="R207" s="206">
        <f t="shared" si="171"/>
        <v>7884</v>
      </c>
      <c r="S207" s="192"/>
      <c r="T207" s="8"/>
      <c r="U207" s="131">
        <f t="shared" si="172"/>
        <v>180</v>
      </c>
      <c r="V207" s="131">
        <f t="shared" si="172"/>
        <v>180</v>
      </c>
      <c r="W207" s="131">
        <f t="shared" si="172"/>
        <v>180</v>
      </c>
      <c r="X207" s="131">
        <f t="shared" si="172"/>
        <v>180</v>
      </c>
      <c r="Y207" s="131">
        <f t="shared" si="172"/>
        <v>180</v>
      </c>
      <c r="Z207" s="131">
        <f t="shared" si="172"/>
        <v>180</v>
      </c>
      <c r="AA207" s="131">
        <f t="shared" si="172"/>
        <v>180</v>
      </c>
      <c r="AB207" s="131">
        <f t="shared" si="172"/>
        <v>180</v>
      </c>
      <c r="AC207" s="131">
        <f t="shared" si="172"/>
        <v>180</v>
      </c>
      <c r="AD207" s="131">
        <f t="shared" si="172"/>
        <v>180</v>
      </c>
      <c r="AE207" s="131">
        <f t="shared" si="172"/>
        <v>180</v>
      </c>
      <c r="AF207" s="131">
        <f t="shared" si="172"/>
        <v>180</v>
      </c>
      <c r="AG207" s="133">
        <f t="shared" si="173"/>
        <v>2160</v>
      </c>
    </row>
    <row r="208" spans="1:33" ht="18" hidden="1" x14ac:dyDescent="0.25">
      <c r="A208" s="67" t="s">
        <v>324</v>
      </c>
      <c r="B208" s="96" t="s">
        <v>233</v>
      </c>
      <c r="C208" s="86" t="s">
        <v>127</v>
      </c>
      <c r="D208" s="188" t="s">
        <v>39</v>
      </c>
      <c r="E208" s="189">
        <v>2</v>
      </c>
      <c r="F208" s="83">
        <v>150</v>
      </c>
      <c r="G208" s="189">
        <v>12</v>
      </c>
      <c r="H208" s="84">
        <v>1</v>
      </c>
      <c r="I208" s="61">
        <f t="shared" si="165"/>
        <v>3600</v>
      </c>
      <c r="J208" s="140">
        <f t="shared" si="166"/>
        <v>13140</v>
      </c>
      <c r="K208" s="174">
        <f t="shared" si="167"/>
        <v>3600</v>
      </c>
      <c r="L208" s="197">
        <f t="shared" si="168"/>
        <v>1</v>
      </c>
      <c r="M208" s="191">
        <f t="shared" si="169"/>
        <v>13140</v>
      </c>
      <c r="N208" s="197">
        <f t="shared" si="170"/>
        <v>1</v>
      </c>
      <c r="O208" s="144"/>
      <c r="P208" s="49"/>
      <c r="Q208" s="207"/>
      <c r="R208" s="206">
        <f t="shared" si="171"/>
        <v>13140</v>
      </c>
      <c r="S208" s="192"/>
      <c r="T208" s="8"/>
      <c r="U208" s="198">
        <f t="shared" si="172"/>
        <v>300</v>
      </c>
      <c r="V208" s="198">
        <f t="shared" si="172"/>
        <v>300</v>
      </c>
      <c r="W208" s="198">
        <f t="shared" si="172"/>
        <v>300</v>
      </c>
      <c r="X208" s="198">
        <f t="shared" si="172"/>
        <v>300</v>
      </c>
      <c r="Y208" s="198">
        <f t="shared" si="172"/>
        <v>300</v>
      </c>
      <c r="Z208" s="198">
        <f t="shared" si="172"/>
        <v>300</v>
      </c>
      <c r="AA208" s="198">
        <f t="shared" si="172"/>
        <v>300</v>
      </c>
      <c r="AB208" s="198">
        <f t="shared" si="172"/>
        <v>300</v>
      </c>
      <c r="AC208" s="198">
        <f t="shared" si="172"/>
        <v>300</v>
      </c>
      <c r="AD208" s="198">
        <f t="shared" si="172"/>
        <v>300</v>
      </c>
      <c r="AE208" s="198">
        <f t="shared" si="172"/>
        <v>300</v>
      </c>
      <c r="AF208" s="198">
        <f t="shared" si="172"/>
        <v>300</v>
      </c>
      <c r="AG208" s="133">
        <f t="shared" si="173"/>
        <v>3600</v>
      </c>
    </row>
    <row r="209" spans="1:34" ht="18" hidden="1" customHeight="1" x14ac:dyDescent="0.25">
      <c r="A209" s="8"/>
      <c r="B209" s="199"/>
      <c r="C209" s="199" t="s">
        <v>260</v>
      </c>
      <c r="D209" s="29"/>
      <c r="E209" s="23"/>
      <c r="F209" s="199">
        <f>SUM(F200:F208)</f>
        <v>1535</v>
      </c>
      <c r="G209" s="23"/>
      <c r="H209" s="200"/>
      <c r="I209" s="199">
        <f>SUM(I200:I208)</f>
        <v>28020</v>
      </c>
      <c r="J209" s="201"/>
      <c r="K209" s="202"/>
      <c r="L209" s="203"/>
      <c r="M209" s="201"/>
      <c r="N209" s="203"/>
      <c r="O209" s="204"/>
      <c r="P209" s="204"/>
      <c r="Q209" s="233"/>
      <c r="R209" s="206"/>
      <c r="S209" s="192"/>
      <c r="T209" s="8"/>
      <c r="U209" s="196">
        <f>SUM(U200:U208)</f>
        <v>2335</v>
      </c>
      <c r="V209" s="196">
        <f t="shared" ref="V209:AG209" si="174">SUM(V200:V208)</f>
        <v>2335</v>
      </c>
      <c r="W209" s="196">
        <f t="shared" si="174"/>
        <v>2335</v>
      </c>
      <c r="X209" s="196">
        <f t="shared" si="174"/>
        <v>2335</v>
      </c>
      <c r="Y209" s="196">
        <f t="shared" si="174"/>
        <v>2335</v>
      </c>
      <c r="Z209" s="196">
        <f t="shared" si="174"/>
        <v>2335</v>
      </c>
      <c r="AA209" s="196">
        <f t="shared" si="174"/>
        <v>2335</v>
      </c>
      <c r="AB209" s="196">
        <f t="shared" si="174"/>
        <v>2335</v>
      </c>
      <c r="AC209" s="196">
        <f t="shared" si="174"/>
        <v>2335</v>
      </c>
      <c r="AD209" s="196">
        <f t="shared" si="174"/>
        <v>2335</v>
      </c>
      <c r="AE209" s="196">
        <f t="shared" si="174"/>
        <v>2335</v>
      </c>
      <c r="AF209" s="196">
        <f t="shared" si="174"/>
        <v>2335</v>
      </c>
      <c r="AG209" s="196">
        <f t="shared" si="174"/>
        <v>28020</v>
      </c>
    </row>
    <row r="210" spans="1:34" ht="18" hidden="1" customHeight="1" x14ac:dyDescent="0.25">
      <c r="B210" s="210" t="s">
        <v>262</v>
      </c>
      <c r="C210" s="210" t="s">
        <v>261</v>
      </c>
      <c r="D210" s="192"/>
      <c r="E210" s="192"/>
      <c r="F210" s="208">
        <f>F209+F197+F185</f>
        <v>4605</v>
      </c>
      <c r="G210" s="192"/>
      <c r="H210" s="192"/>
      <c r="I210" s="208">
        <f>I209+I197+I185</f>
        <v>84060</v>
      </c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8"/>
      <c r="U210" s="230">
        <f>$I210/12</f>
        <v>7005</v>
      </c>
      <c r="V210" s="230">
        <f t="shared" ref="V210:AF210" si="175">$I210/12</f>
        <v>7005</v>
      </c>
      <c r="W210" s="230">
        <f t="shared" si="175"/>
        <v>7005</v>
      </c>
      <c r="X210" s="230">
        <f t="shared" si="175"/>
        <v>7005</v>
      </c>
      <c r="Y210" s="230">
        <f t="shared" si="175"/>
        <v>7005</v>
      </c>
      <c r="Z210" s="230">
        <f t="shared" si="175"/>
        <v>7005</v>
      </c>
      <c r="AA210" s="230">
        <f t="shared" si="175"/>
        <v>7005</v>
      </c>
      <c r="AB210" s="230">
        <f t="shared" si="175"/>
        <v>7005</v>
      </c>
      <c r="AC210" s="230">
        <f t="shared" si="175"/>
        <v>7005</v>
      </c>
      <c r="AD210" s="230">
        <f t="shared" si="175"/>
        <v>7005</v>
      </c>
      <c r="AE210" s="230">
        <f t="shared" si="175"/>
        <v>7005</v>
      </c>
      <c r="AF210" s="230">
        <f t="shared" si="175"/>
        <v>7005</v>
      </c>
      <c r="AG210" s="231">
        <f>SUM(T210:AF210)</f>
        <v>84060</v>
      </c>
    </row>
    <row r="211" spans="1:34" hidden="1" x14ac:dyDescent="0.25">
      <c r="A211" s="8"/>
      <c r="B211" s="8"/>
      <c r="C211" s="8"/>
      <c r="D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27.75" customHeight="1" x14ac:dyDescent="0.25">
      <c r="A212" s="253" t="s">
        <v>414</v>
      </c>
      <c r="B212" s="193"/>
      <c r="C212" s="254" t="s">
        <v>415</v>
      </c>
      <c r="D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8" x14ac:dyDescent="0.25">
      <c r="A213" s="67" t="s">
        <v>46</v>
      </c>
      <c r="B213" s="96" t="s">
        <v>225</v>
      </c>
      <c r="C213" s="86" t="s">
        <v>120</v>
      </c>
      <c r="D213" s="29" t="s">
        <v>39</v>
      </c>
      <c r="E213" s="23">
        <f t="shared" ref="E213:E221" si="176">E66+E78+E90+E102+E115+E127+E139+E150+E163+E176+E188+E200</f>
        <v>24</v>
      </c>
      <c r="F213" s="83">
        <v>150</v>
      </c>
      <c r="G213" s="23">
        <v>12</v>
      </c>
      <c r="H213" s="84">
        <v>1</v>
      </c>
      <c r="I213" s="61">
        <f t="shared" ref="I213:I221" si="177">H213*G213*F213*E213</f>
        <v>43200</v>
      </c>
      <c r="J213" s="140">
        <f t="shared" ref="J213:J221" si="178">I213*$G$2</f>
        <v>157680</v>
      </c>
      <c r="K213" s="174">
        <f t="shared" ref="K213:K221" si="179">I213</f>
        <v>43200</v>
      </c>
      <c r="L213" s="164">
        <f t="shared" ref="L213:L221" si="180">K213/I213</f>
        <v>1</v>
      </c>
      <c r="M213" s="161">
        <f t="shared" ref="M213:M221" si="181">J213</f>
        <v>157680</v>
      </c>
      <c r="N213" s="164">
        <f t="shared" ref="N213:N221" si="182">M213/J213</f>
        <v>1</v>
      </c>
      <c r="O213" s="146"/>
      <c r="P213" s="46"/>
      <c r="Q213" s="233"/>
      <c r="R213" s="206">
        <f t="shared" ref="R213:R221" si="183">M213-Q213</f>
        <v>157680</v>
      </c>
      <c r="S213" s="301">
        <f>CC!C4</f>
        <v>28020</v>
      </c>
      <c r="T213" s="8"/>
      <c r="U213" s="131">
        <f t="shared" ref="U213:AF221" si="184">$I213/12</f>
        <v>3600</v>
      </c>
      <c r="V213" s="131">
        <f t="shared" si="184"/>
        <v>3600</v>
      </c>
      <c r="W213" s="131">
        <f t="shared" si="184"/>
        <v>3600</v>
      </c>
      <c r="X213" s="131">
        <f t="shared" si="184"/>
        <v>3600</v>
      </c>
      <c r="Y213" s="131">
        <f t="shared" si="184"/>
        <v>3600</v>
      </c>
      <c r="Z213" s="131">
        <f t="shared" si="184"/>
        <v>3600</v>
      </c>
      <c r="AA213" s="131">
        <f t="shared" si="184"/>
        <v>3600</v>
      </c>
      <c r="AB213" s="131">
        <f t="shared" si="184"/>
        <v>3600</v>
      </c>
      <c r="AC213" s="131">
        <f t="shared" si="184"/>
        <v>3600</v>
      </c>
      <c r="AD213" s="131">
        <f t="shared" si="184"/>
        <v>3600</v>
      </c>
      <c r="AE213" s="131">
        <f t="shared" si="184"/>
        <v>3600</v>
      </c>
      <c r="AF213" s="131">
        <f t="shared" si="184"/>
        <v>3600</v>
      </c>
      <c r="AG213" s="133">
        <f t="shared" ref="AG213:AG221" si="185">SUM(T213:AF213)</f>
        <v>43200</v>
      </c>
    </row>
    <row r="214" spans="1:34" ht="18" x14ac:dyDescent="0.25">
      <c r="A214" s="67" t="s">
        <v>47</v>
      </c>
      <c r="B214" s="96" t="s">
        <v>226</v>
      </c>
      <c r="C214" s="86" t="s">
        <v>121</v>
      </c>
      <c r="D214" s="29" t="s">
        <v>39</v>
      </c>
      <c r="E214" s="23">
        <f t="shared" si="176"/>
        <v>24</v>
      </c>
      <c r="F214" s="83">
        <v>150</v>
      </c>
      <c r="G214" s="23">
        <v>12</v>
      </c>
      <c r="H214" s="84">
        <v>1</v>
      </c>
      <c r="I214" s="61">
        <f t="shared" si="177"/>
        <v>43200</v>
      </c>
      <c r="J214" s="140">
        <f t="shared" si="178"/>
        <v>157680</v>
      </c>
      <c r="K214" s="174">
        <f t="shared" si="179"/>
        <v>43200</v>
      </c>
      <c r="L214" s="164">
        <f t="shared" si="180"/>
        <v>1</v>
      </c>
      <c r="M214" s="161">
        <f t="shared" si="181"/>
        <v>157680</v>
      </c>
      <c r="N214" s="164">
        <f t="shared" si="182"/>
        <v>1</v>
      </c>
      <c r="O214" s="146"/>
      <c r="P214" s="46"/>
      <c r="Q214" s="233"/>
      <c r="R214" s="206">
        <f t="shared" si="183"/>
        <v>157680</v>
      </c>
      <c r="S214" s="302"/>
      <c r="T214" s="8"/>
      <c r="U214" s="131">
        <f t="shared" si="184"/>
        <v>3600</v>
      </c>
      <c r="V214" s="131">
        <f t="shared" si="184"/>
        <v>3600</v>
      </c>
      <c r="W214" s="131">
        <f t="shared" si="184"/>
        <v>3600</v>
      </c>
      <c r="X214" s="131">
        <f t="shared" si="184"/>
        <v>3600</v>
      </c>
      <c r="Y214" s="131">
        <f t="shared" si="184"/>
        <v>3600</v>
      </c>
      <c r="Z214" s="131">
        <f t="shared" si="184"/>
        <v>3600</v>
      </c>
      <c r="AA214" s="131">
        <f t="shared" si="184"/>
        <v>3600</v>
      </c>
      <c r="AB214" s="131">
        <f t="shared" si="184"/>
        <v>3600</v>
      </c>
      <c r="AC214" s="131">
        <f t="shared" si="184"/>
        <v>3600</v>
      </c>
      <c r="AD214" s="131">
        <f t="shared" si="184"/>
        <v>3600</v>
      </c>
      <c r="AE214" s="131">
        <f t="shared" si="184"/>
        <v>3600</v>
      </c>
      <c r="AF214" s="131">
        <f t="shared" si="184"/>
        <v>3600</v>
      </c>
      <c r="AG214" s="133">
        <f t="shared" si="185"/>
        <v>43200</v>
      </c>
    </row>
    <row r="215" spans="1:34" ht="18" x14ac:dyDescent="0.25">
      <c r="A215" s="67" t="s">
        <v>48</v>
      </c>
      <c r="B215" s="96" t="s">
        <v>227</v>
      </c>
      <c r="C215" s="86" t="s">
        <v>122</v>
      </c>
      <c r="D215" s="29" t="s">
        <v>39</v>
      </c>
      <c r="E215" s="23">
        <f t="shared" si="176"/>
        <v>24</v>
      </c>
      <c r="F215" s="83">
        <v>175</v>
      </c>
      <c r="G215" s="23">
        <v>12</v>
      </c>
      <c r="H215" s="84">
        <v>1</v>
      </c>
      <c r="I215" s="61">
        <f t="shared" si="177"/>
        <v>50400</v>
      </c>
      <c r="J215" s="140">
        <f t="shared" si="178"/>
        <v>183960</v>
      </c>
      <c r="K215" s="174">
        <f t="shared" si="179"/>
        <v>50400</v>
      </c>
      <c r="L215" s="164">
        <f t="shared" si="180"/>
        <v>1</v>
      </c>
      <c r="M215" s="161">
        <f t="shared" si="181"/>
        <v>183960</v>
      </c>
      <c r="N215" s="164">
        <f t="shared" si="182"/>
        <v>1</v>
      </c>
      <c r="O215" s="146"/>
      <c r="P215" s="46"/>
      <c r="Q215" s="233"/>
      <c r="R215" s="206">
        <f t="shared" si="183"/>
        <v>183960</v>
      </c>
      <c r="S215" s="302"/>
      <c r="T215" s="8"/>
      <c r="U215" s="131">
        <f t="shared" si="184"/>
        <v>4200</v>
      </c>
      <c r="V215" s="131">
        <f t="shared" si="184"/>
        <v>4200</v>
      </c>
      <c r="W215" s="131">
        <f t="shared" si="184"/>
        <v>4200</v>
      </c>
      <c r="X215" s="131">
        <f t="shared" si="184"/>
        <v>4200</v>
      </c>
      <c r="Y215" s="131">
        <f t="shared" si="184"/>
        <v>4200</v>
      </c>
      <c r="Z215" s="131">
        <f t="shared" si="184"/>
        <v>4200</v>
      </c>
      <c r="AA215" s="131">
        <f t="shared" si="184"/>
        <v>4200</v>
      </c>
      <c r="AB215" s="131">
        <f t="shared" si="184"/>
        <v>4200</v>
      </c>
      <c r="AC215" s="131">
        <f t="shared" si="184"/>
        <v>4200</v>
      </c>
      <c r="AD215" s="131">
        <f t="shared" si="184"/>
        <v>4200</v>
      </c>
      <c r="AE215" s="131">
        <f t="shared" si="184"/>
        <v>4200</v>
      </c>
      <c r="AF215" s="131">
        <f t="shared" si="184"/>
        <v>4200</v>
      </c>
      <c r="AG215" s="133">
        <f t="shared" si="185"/>
        <v>50400</v>
      </c>
    </row>
    <row r="216" spans="1:34" ht="18" x14ac:dyDescent="0.25">
      <c r="A216" s="67" t="s">
        <v>49</v>
      </c>
      <c r="B216" s="96" t="s">
        <v>228</v>
      </c>
      <c r="C216" s="86" t="s">
        <v>123</v>
      </c>
      <c r="D216" s="29" t="s">
        <v>39</v>
      </c>
      <c r="E216" s="23">
        <f t="shared" si="176"/>
        <v>24</v>
      </c>
      <c r="F216" s="83">
        <v>175</v>
      </c>
      <c r="G216" s="23">
        <v>12</v>
      </c>
      <c r="H216" s="84">
        <v>1</v>
      </c>
      <c r="I216" s="61">
        <f t="shared" si="177"/>
        <v>50400</v>
      </c>
      <c r="J216" s="140">
        <f t="shared" si="178"/>
        <v>183960</v>
      </c>
      <c r="K216" s="174">
        <f t="shared" si="179"/>
        <v>50400</v>
      </c>
      <c r="L216" s="164">
        <f t="shared" si="180"/>
        <v>1</v>
      </c>
      <c r="M216" s="161">
        <f t="shared" si="181"/>
        <v>183960</v>
      </c>
      <c r="N216" s="164">
        <f t="shared" si="182"/>
        <v>1</v>
      </c>
      <c r="O216" s="146"/>
      <c r="P216" s="46"/>
      <c r="Q216" s="233"/>
      <c r="R216" s="206">
        <f t="shared" si="183"/>
        <v>183960</v>
      </c>
      <c r="S216" s="302"/>
      <c r="T216" s="8"/>
      <c r="U216" s="131">
        <f t="shared" si="184"/>
        <v>4200</v>
      </c>
      <c r="V216" s="131">
        <f t="shared" si="184"/>
        <v>4200</v>
      </c>
      <c r="W216" s="131">
        <f t="shared" si="184"/>
        <v>4200</v>
      </c>
      <c r="X216" s="131">
        <f t="shared" si="184"/>
        <v>4200</v>
      </c>
      <c r="Y216" s="131">
        <f t="shared" si="184"/>
        <v>4200</v>
      </c>
      <c r="Z216" s="131">
        <f t="shared" si="184"/>
        <v>4200</v>
      </c>
      <c r="AA216" s="131">
        <f t="shared" si="184"/>
        <v>4200</v>
      </c>
      <c r="AB216" s="131">
        <f t="shared" si="184"/>
        <v>4200</v>
      </c>
      <c r="AC216" s="131">
        <f t="shared" si="184"/>
        <v>4200</v>
      </c>
      <c r="AD216" s="131">
        <f t="shared" si="184"/>
        <v>4200</v>
      </c>
      <c r="AE216" s="131">
        <f t="shared" si="184"/>
        <v>4200</v>
      </c>
      <c r="AF216" s="131">
        <f t="shared" si="184"/>
        <v>4200</v>
      </c>
      <c r="AG216" s="133">
        <f t="shared" si="185"/>
        <v>50400</v>
      </c>
    </row>
    <row r="217" spans="1:34" ht="18" x14ac:dyDescent="0.25">
      <c r="A217" s="67" t="s">
        <v>50</v>
      </c>
      <c r="B217" s="96" t="s">
        <v>229</v>
      </c>
      <c r="C217" s="86" t="s">
        <v>124</v>
      </c>
      <c r="D217" s="29" t="s">
        <v>39</v>
      </c>
      <c r="E217" s="23">
        <f t="shared" si="176"/>
        <v>12</v>
      </c>
      <c r="F217" s="83">
        <v>225</v>
      </c>
      <c r="G217" s="23">
        <v>12</v>
      </c>
      <c r="H217" s="84">
        <v>1</v>
      </c>
      <c r="I217" s="61">
        <f t="shared" si="177"/>
        <v>32400</v>
      </c>
      <c r="J217" s="140">
        <f t="shared" si="178"/>
        <v>118260</v>
      </c>
      <c r="K217" s="174">
        <f t="shared" si="179"/>
        <v>32400</v>
      </c>
      <c r="L217" s="164">
        <f t="shared" si="180"/>
        <v>1</v>
      </c>
      <c r="M217" s="161">
        <f t="shared" si="181"/>
        <v>118260</v>
      </c>
      <c r="N217" s="164">
        <f t="shared" si="182"/>
        <v>1</v>
      </c>
      <c r="O217" s="146"/>
      <c r="P217" s="46"/>
      <c r="Q217" s="233"/>
      <c r="R217" s="206">
        <f t="shared" si="183"/>
        <v>118260</v>
      </c>
      <c r="S217" s="302"/>
      <c r="T217" s="8"/>
      <c r="U217" s="131">
        <f t="shared" si="184"/>
        <v>2700</v>
      </c>
      <c r="V217" s="131">
        <f t="shared" si="184"/>
        <v>2700</v>
      </c>
      <c r="W217" s="131">
        <f t="shared" si="184"/>
        <v>2700</v>
      </c>
      <c r="X217" s="131">
        <f t="shared" si="184"/>
        <v>2700</v>
      </c>
      <c r="Y217" s="131">
        <f t="shared" si="184"/>
        <v>2700</v>
      </c>
      <c r="Z217" s="131">
        <f t="shared" si="184"/>
        <v>2700</v>
      </c>
      <c r="AA217" s="131">
        <f t="shared" si="184"/>
        <v>2700</v>
      </c>
      <c r="AB217" s="131">
        <f t="shared" si="184"/>
        <v>2700</v>
      </c>
      <c r="AC217" s="131">
        <f t="shared" si="184"/>
        <v>2700</v>
      </c>
      <c r="AD217" s="131">
        <f t="shared" si="184"/>
        <v>2700</v>
      </c>
      <c r="AE217" s="131">
        <f t="shared" si="184"/>
        <v>2700</v>
      </c>
      <c r="AF217" s="131">
        <f t="shared" si="184"/>
        <v>2700</v>
      </c>
      <c r="AG217" s="133">
        <f t="shared" si="185"/>
        <v>32400</v>
      </c>
    </row>
    <row r="218" spans="1:34" ht="18" x14ac:dyDescent="0.25">
      <c r="A218" s="67" t="s">
        <v>51</v>
      </c>
      <c r="B218" s="96" t="s">
        <v>230</v>
      </c>
      <c r="C218" s="86" t="s">
        <v>125</v>
      </c>
      <c r="D218" s="29" t="s">
        <v>39</v>
      </c>
      <c r="E218" s="23">
        <f t="shared" si="176"/>
        <v>12</v>
      </c>
      <c r="F218" s="83">
        <v>180</v>
      </c>
      <c r="G218" s="23">
        <v>12</v>
      </c>
      <c r="H218" s="84">
        <v>1</v>
      </c>
      <c r="I218" s="61">
        <f t="shared" si="177"/>
        <v>25920</v>
      </c>
      <c r="J218" s="140">
        <f t="shared" si="178"/>
        <v>94608</v>
      </c>
      <c r="K218" s="174">
        <f t="shared" si="179"/>
        <v>25920</v>
      </c>
      <c r="L218" s="164">
        <f t="shared" si="180"/>
        <v>1</v>
      </c>
      <c r="M218" s="161">
        <f t="shared" si="181"/>
        <v>94608</v>
      </c>
      <c r="N218" s="164">
        <f t="shared" si="182"/>
        <v>1</v>
      </c>
      <c r="O218" s="146"/>
      <c r="P218" s="46"/>
      <c r="Q218" s="233"/>
      <c r="R218" s="206">
        <f t="shared" si="183"/>
        <v>94608</v>
      </c>
      <c r="S218" s="302"/>
      <c r="T218" s="8"/>
      <c r="U218" s="131">
        <f t="shared" si="184"/>
        <v>2160</v>
      </c>
      <c r="V218" s="131">
        <f t="shared" si="184"/>
        <v>2160</v>
      </c>
      <c r="W218" s="131">
        <f t="shared" si="184"/>
        <v>2160</v>
      </c>
      <c r="X218" s="131">
        <f t="shared" si="184"/>
        <v>2160</v>
      </c>
      <c r="Y218" s="131">
        <f t="shared" si="184"/>
        <v>2160</v>
      </c>
      <c r="Z218" s="131">
        <f t="shared" si="184"/>
        <v>2160</v>
      </c>
      <c r="AA218" s="131">
        <f t="shared" si="184"/>
        <v>2160</v>
      </c>
      <c r="AB218" s="131">
        <f t="shared" si="184"/>
        <v>2160</v>
      </c>
      <c r="AC218" s="131">
        <f t="shared" si="184"/>
        <v>2160</v>
      </c>
      <c r="AD218" s="131">
        <f t="shared" si="184"/>
        <v>2160</v>
      </c>
      <c r="AE218" s="131">
        <f t="shared" si="184"/>
        <v>2160</v>
      </c>
      <c r="AF218" s="131">
        <f t="shared" si="184"/>
        <v>2160</v>
      </c>
      <c r="AG218" s="133">
        <f t="shared" si="185"/>
        <v>25920</v>
      </c>
    </row>
    <row r="219" spans="1:34" ht="18" x14ac:dyDescent="0.25">
      <c r="A219" s="67" t="s">
        <v>52</v>
      </c>
      <c r="B219" s="96" t="s">
        <v>231</v>
      </c>
      <c r="C219" s="86" t="s">
        <v>150</v>
      </c>
      <c r="D219" s="29" t="s">
        <v>39</v>
      </c>
      <c r="E219" s="23">
        <f t="shared" si="176"/>
        <v>12</v>
      </c>
      <c r="F219" s="83">
        <v>150</v>
      </c>
      <c r="G219" s="23">
        <v>12</v>
      </c>
      <c r="H219" s="84">
        <v>1</v>
      </c>
      <c r="I219" s="61">
        <f t="shared" si="177"/>
        <v>21600</v>
      </c>
      <c r="J219" s="140">
        <f t="shared" si="178"/>
        <v>78840</v>
      </c>
      <c r="K219" s="174">
        <f t="shared" si="179"/>
        <v>21600</v>
      </c>
      <c r="L219" s="164">
        <f t="shared" si="180"/>
        <v>1</v>
      </c>
      <c r="M219" s="161">
        <f t="shared" si="181"/>
        <v>78840</v>
      </c>
      <c r="N219" s="164">
        <f t="shared" si="182"/>
        <v>1</v>
      </c>
      <c r="O219" s="146"/>
      <c r="P219" s="46"/>
      <c r="Q219" s="233"/>
      <c r="R219" s="206">
        <f t="shared" si="183"/>
        <v>78840</v>
      </c>
      <c r="S219" s="302"/>
      <c r="T219" s="8"/>
      <c r="U219" s="131">
        <f t="shared" si="184"/>
        <v>1800</v>
      </c>
      <c r="V219" s="131">
        <f t="shared" si="184"/>
        <v>1800</v>
      </c>
      <c r="W219" s="131">
        <f t="shared" si="184"/>
        <v>1800</v>
      </c>
      <c r="X219" s="131">
        <f t="shared" si="184"/>
        <v>1800</v>
      </c>
      <c r="Y219" s="131">
        <f t="shared" si="184"/>
        <v>1800</v>
      </c>
      <c r="Z219" s="131">
        <f t="shared" si="184"/>
        <v>1800</v>
      </c>
      <c r="AA219" s="131">
        <f t="shared" si="184"/>
        <v>1800</v>
      </c>
      <c r="AB219" s="131">
        <f t="shared" si="184"/>
        <v>1800</v>
      </c>
      <c r="AC219" s="131">
        <f t="shared" si="184"/>
        <v>1800</v>
      </c>
      <c r="AD219" s="131">
        <f t="shared" si="184"/>
        <v>1800</v>
      </c>
      <c r="AE219" s="131">
        <f t="shared" si="184"/>
        <v>1800</v>
      </c>
      <c r="AF219" s="131">
        <f t="shared" si="184"/>
        <v>1800</v>
      </c>
      <c r="AG219" s="133">
        <f t="shared" si="185"/>
        <v>21600</v>
      </c>
    </row>
    <row r="220" spans="1:34" ht="18" x14ac:dyDescent="0.25">
      <c r="A220" s="67" t="s">
        <v>53</v>
      </c>
      <c r="B220" s="96" t="s">
        <v>232</v>
      </c>
      <c r="C220" s="86" t="s">
        <v>126</v>
      </c>
      <c r="D220" s="29" t="s">
        <v>39</v>
      </c>
      <c r="E220" s="23">
        <f t="shared" si="176"/>
        <v>12</v>
      </c>
      <c r="F220" s="83">
        <v>180</v>
      </c>
      <c r="G220" s="23">
        <v>12</v>
      </c>
      <c r="H220" s="84">
        <v>1</v>
      </c>
      <c r="I220" s="61">
        <f t="shared" si="177"/>
        <v>25920</v>
      </c>
      <c r="J220" s="140">
        <f t="shared" si="178"/>
        <v>94608</v>
      </c>
      <c r="K220" s="174">
        <f t="shared" si="179"/>
        <v>25920</v>
      </c>
      <c r="L220" s="164">
        <f t="shared" si="180"/>
        <v>1</v>
      </c>
      <c r="M220" s="161">
        <f t="shared" si="181"/>
        <v>94608</v>
      </c>
      <c r="N220" s="164">
        <f t="shared" si="182"/>
        <v>1</v>
      </c>
      <c r="O220" s="146"/>
      <c r="P220" s="46"/>
      <c r="Q220" s="233"/>
      <c r="R220" s="206">
        <f t="shared" si="183"/>
        <v>94608</v>
      </c>
      <c r="S220" s="302"/>
      <c r="T220" s="8"/>
      <c r="U220" s="131">
        <f t="shared" si="184"/>
        <v>2160</v>
      </c>
      <c r="V220" s="131">
        <f t="shared" si="184"/>
        <v>2160</v>
      </c>
      <c r="W220" s="131">
        <f t="shared" si="184"/>
        <v>2160</v>
      </c>
      <c r="X220" s="131">
        <f t="shared" si="184"/>
        <v>2160</v>
      </c>
      <c r="Y220" s="131">
        <f t="shared" si="184"/>
        <v>2160</v>
      </c>
      <c r="Z220" s="131">
        <f t="shared" si="184"/>
        <v>2160</v>
      </c>
      <c r="AA220" s="131">
        <f t="shared" si="184"/>
        <v>2160</v>
      </c>
      <c r="AB220" s="131">
        <f t="shared" si="184"/>
        <v>2160</v>
      </c>
      <c r="AC220" s="131">
        <f t="shared" si="184"/>
        <v>2160</v>
      </c>
      <c r="AD220" s="131">
        <f t="shared" si="184"/>
        <v>2160</v>
      </c>
      <c r="AE220" s="131">
        <f t="shared" si="184"/>
        <v>2160</v>
      </c>
      <c r="AF220" s="131">
        <f t="shared" si="184"/>
        <v>2160</v>
      </c>
      <c r="AG220" s="133">
        <f t="shared" si="185"/>
        <v>25920</v>
      </c>
    </row>
    <row r="221" spans="1:34" ht="18" x14ac:dyDescent="0.25">
      <c r="A221" s="67" t="s">
        <v>54</v>
      </c>
      <c r="B221" s="96" t="s">
        <v>233</v>
      </c>
      <c r="C221" s="86" t="s">
        <v>127</v>
      </c>
      <c r="D221" s="29" t="s">
        <v>39</v>
      </c>
      <c r="E221" s="23">
        <f t="shared" si="176"/>
        <v>24</v>
      </c>
      <c r="F221" s="80">
        <v>150</v>
      </c>
      <c r="G221" s="23">
        <v>12</v>
      </c>
      <c r="H221" s="200">
        <v>1</v>
      </c>
      <c r="I221" s="227">
        <f t="shared" si="177"/>
        <v>43200</v>
      </c>
      <c r="J221" s="201">
        <f t="shared" si="178"/>
        <v>157680</v>
      </c>
      <c r="K221" s="202">
        <f t="shared" si="179"/>
        <v>43200</v>
      </c>
      <c r="L221" s="203">
        <f t="shared" si="180"/>
        <v>1</v>
      </c>
      <c r="M221" s="201">
        <f t="shared" si="181"/>
        <v>157680</v>
      </c>
      <c r="N221" s="203">
        <f t="shared" si="182"/>
        <v>1</v>
      </c>
      <c r="O221" s="204"/>
      <c r="P221" s="204"/>
      <c r="Q221" s="233"/>
      <c r="R221" s="206">
        <f t="shared" si="183"/>
        <v>157680</v>
      </c>
      <c r="S221" s="303"/>
      <c r="T221" s="8"/>
      <c r="U221" s="131">
        <f t="shared" si="184"/>
        <v>3600</v>
      </c>
      <c r="V221" s="131">
        <f t="shared" si="184"/>
        <v>3600</v>
      </c>
      <c r="W221" s="131">
        <f t="shared" si="184"/>
        <v>3600</v>
      </c>
      <c r="X221" s="131">
        <f t="shared" si="184"/>
        <v>3600</v>
      </c>
      <c r="Y221" s="131">
        <f t="shared" si="184"/>
        <v>3600</v>
      </c>
      <c r="Z221" s="131">
        <f t="shared" si="184"/>
        <v>3600</v>
      </c>
      <c r="AA221" s="131">
        <f t="shared" si="184"/>
        <v>3600</v>
      </c>
      <c r="AB221" s="131">
        <f t="shared" si="184"/>
        <v>3600</v>
      </c>
      <c r="AC221" s="131">
        <f t="shared" si="184"/>
        <v>3600</v>
      </c>
      <c r="AD221" s="131">
        <f t="shared" si="184"/>
        <v>3600</v>
      </c>
      <c r="AE221" s="131">
        <f t="shared" si="184"/>
        <v>3600</v>
      </c>
      <c r="AF221" s="131">
        <f t="shared" si="184"/>
        <v>3600</v>
      </c>
      <c r="AG221" s="133">
        <f t="shared" si="185"/>
        <v>43200</v>
      </c>
    </row>
    <row r="222" spans="1:34" ht="25.5" customHeight="1" x14ac:dyDescent="0.25">
      <c r="A222" s="8"/>
      <c r="B222" s="8"/>
      <c r="C222" s="229" t="s">
        <v>267</v>
      </c>
      <c r="D222" s="8"/>
      <c r="H222" s="8"/>
      <c r="I222" s="228">
        <f>SUM(I213:I221)</f>
        <v>336240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232">
        <f>SUM(U213:U221)</f>
        <v>28020</v>
      </c>
      <c r="V222" s="232">
        <f t="shared" ref="V222:AG222" si="186">SUM(V213:V221)</f>
        <v>28020</v>
      </c>
      <c r="W222" s="232">
        <f t="shared" si="186"/>
        <v>28020</v>
      </c>
      <c r="X222" s="232">
        <f t="shared" si="186"/>
        <v>28020</v>
      </c>
      <c r="Y222" s="232">
        <f t="shared" si="186"/>
        <v>28020</v>
      </c>
      <c r="Z222" s="232">
        <f t="shared" si="186"/>
        <v>28020</v>
      </c>
      <c r="AA222" s="232">
        <f t="shared" si="186"/>
        <v>28020</v>
      </c>
      <c r="AB222" s="232">
        <f t="shared" si="186"/>
        <v>28020</v>
      </c>
      <c r="AC222" s="232">
        <f t="shared" si="186"/>
        <v>28020</v>
      </c>
      <c r="AD222" s="232">
        <f t="shared" si="186"/>
        <v>28020</v>
      </c>
      <c r="AE222" s="232">
        <f t="shared" si="186"/>
        <v>28020</v>
      </c>
      <c r="AF222" s="232">
        <f t="shared" si="186"/>
        <v>28020</v>
      </c>
      <c r="AG222" s="232">
        <f t="shared" si="186"/>
        <v>336240</v>
      </c>
    </row>
    <row r="223" spans="1:34" x14ac:dyDescent="0.25">
      <c r="A223" s="8"/>
      <c r="B223" s="8"/>
      <c r="C223" s="8"/>
      <c r="D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x14ac:dyDescent="0.25">
      <c r="A224" s="8"/>
      <c r="B224" s="8"/>
      <c r="C224" s="8"/>
      <c r="D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x14ac:dyDescent="0.25">
      <c r="A225" s="8"/>
      <c r="B225" s="8"/>
      <c r="C225" s="8"/>
      <c r="D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3.5" thickBot="1" x14ac:dyDescent="0.3">
      <c r="A226" s="8"/>
      <c r="B226" s="8"/>
      <c r="C226" s="8"/>
      <c r="D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s="22" customFormat="1" ht="15.75" thickBot="1" x14ac:dyDescent="0.3">
      <c r="A227" s="62"/>
      <c r="B227" s="304" t="s">
        <v>27</v>
      </c>
      <c r="C227" s="305"/>
      <c r="D227" s="305"/>
      <c r="E227" s="305"/>
      <c r="F227" s="305"/>
      <c r="G227" s="305"/>
      <c r="H227" s="63"/>
      <c r="I227" s="63">
        <f>SUM(I56:I62)+SUM(I213:I221)</f>
        <v>424790</v>
      </c>
      <c r="J227" s="63">
        <f>SUM(J56:J62)+SUM(J213:J221)</f>
        <v>1550483.5</v>
      </c>
      <c r="K227" s="63">
        <f>SUM(K56:K62)+SUM(K213:K221)</f>
        <v>424790</v>
      </c>
      <c r="L227" s="151">
        <f>K227/I227</f>
        <v>1</v>
      </c>
      <c r="M227" s="162">
        <f>SUM(M55:M74)</f>
        <v>425480.5</v>
      </c>
      <c r="N227" s="151">
        <f t="shared" ref="N227:N234" si="187">M227/J227</f>
        <v>0.27441794769180067</v>
      </c>
      <c r="O227" s="147">
        <f>SUM(O56:O74)</f>
        <v>0</v>
      </c>
      <c r="P227" s="24"/>
      <c r="Q227" s="48">
        <f>O227/M227</f>
        <v>0</v>
      </c>
      <c r="R227" s="125">
        <f>M227-Q227</f>
        <v>425480.5</v>
      </c>
      <c r="S227" s="63">
        <f>SUM(S56:S62)+SUM(S213:S221)</f>
        <v>28020</v>
      </c>
      <c r="T227" s="134">
        <f t="shared" ref="T227:AF227" si="188">SUM(T56:T74)</f>
        <v>5150</v>
      </c>
      <c r="U227" s="134">
        <f t="shared" si="188"/>
        <v>55238.333333333336</v>
      </c>
      <c r="V227" s="134">
        <f t="shared" si="188"/>
        <v>51998.333333333336</v>
      </c>
      <c r="W227" s="134">
        <f t="shared" si="188"/>
        <v>51998.333333333336</v>
      </c>
      <c r="X227" s="134">
        <f t="shared" si="188"/>
        <v>55238.333333333336</v>
      </c>
      <c r="Y227" s="134">
        <f t="shared" si="188"/>
        <v>51998.333333333336</v>
      </c>
      <c r="Z227" s="134">
        <f t="shared" si="188"/>
        <v>51998.333333333336</v>
      </c>
      <c r="AA227" s="134">
        <f t="shared" si="188"/>
        <v>55238.333333333336</v>
      </c>
      <c r="AB227" s="134">
        <f t="shared" si="188"/>
        <v>51998.333333333336</v>
      </c>
      <c r="AC227" s="134">
        <f t="shared" si="188"/>
        <v>51998.333333333336</v>
      </c>
      <c r="AD227" s="134">
        <f t="shared" si="188"/>
        <v>55238.333333333336</v>
      </c>
      <c r="AE227" s="134">
        <f t="shared" si="188"/>
        <v>51998.333333333336</v>
      </c>
      <c r="AF227" s="134">
        <f t="shared" si="188"/>
        <v>51998.333333333336</v>
      </c>
      <c r="AG227" s="133">
        <f>SUM(T227:AF227)</f>
        <v>642090</v>
      </c>
      <c r="AH227" s="21"/>
    </row>
    <row r="228" spans="1:34" ht="18" x14ac:dyDescent="0.25">
      <c r="A228" s="64" t="s">
        <v>7</v>
      </c>
      <c r="B228" s="103" t="s">
        <v>55</v>
      </c>
      <c r="C228" s="86" t="s">
        <v>187</v>
      </c>
      <c r="D228" s="31"/>
      <c r="E228" s="84">
        <v>1</v>
      </c>
      <c r="F228" s="83">
        <v>38660</v>
      </c>
      <c r="G228" s="30">
        <v>1</v>
      </c>
      <c r="H228" s="84">
        <v>1</v>
      </c>
      <c r="I228" s="61">
        <f t="shared" ref="I228:I234" si="189">H228*G228*F228*E228</f>
        <v>38660</v>
      </c>
      <c r="J228" s="140">
        <f t="shared" ref="J228:J234" si="190">I228*$G$2</f>
        <v>141109</v>
      </c>
      <c r="K228" s="174">
        <f>I228</f>
        <v>38660</v>
      </c>
      <c r="L228" s="164">
        <f t="shared" ref="L228:L233" si="191">K228/I228</f>
        <v>1</v>
      </c>
      <c r="M228" s="161">
        <f>J228</f>
        <v>141109</v>
      </c>
      <c r="N228" s="164">
        <f t="shared" si="187"/>
        <v>1</v>
      </c>
      <c r="O228" s="146"/>
      <c r="P228" s="46"/>
      <c r="Q228" s="20">
        <f>M228*N228</f>
        <v>141109</v>
      </c>
      <c r="R228" s="123">
        <f>M228-Q228</f>
        <v>0</v>
      </c>
      <c r="S228" s="274">
        <f>D!C4</f>
        <v>0</v>
      </c>
      <c r="T228" s="126"/>
      <c r="U228" s="131">
        <f>$I$228/2</f>
        <v>19330</v>
      </c>
      <c r="V228" s="126"/>
      <c r="W228" s="126"/>
      <c r="X228" s="131">
        <f>$I$228/2</f>
        <v>19330</v>
      </c>
      <c r="Y228" s="126"/>
      <c r="Z228" s="126"/>
      <c r="AA228" s="126"/>
      <c r="AB228" s="126"/>
      <c r="AC228" s="126"/>
      <c r="AD228" s="126"/>
      <c r="AE228" s="126"/>
      <c r="AF228" s="126"/>
      <c r="AG228" s="133">
        <f t="shared" ref="AG228:AG239" si="192">SUM(T228:AF228)</f>
        <v>38660</v>
      </c>
    </row>
    <row r="229" spans="1:34" ht="18" x14ac:dyDescent="0.25">
      <c r="A229" s="68" t="s">
        <v>240</v>
      </c>
      <c r="B229" s="96" t="s">
        <v>234</v>
      </c>
      <c r="C229" s="86" t="s">
        <v>193</v>
      </c>
      <c r="D229" s="19"/>
      <c r="E229" s="84">
        <v>0.2</v>
      </c>
      <c r="F229" s="80">
        <v>3000</v>
      </c>
      <c r="G229" s="79">
        <v>12</v>
      </c>
      <c r="H229" s="84">
        <v>1</v>
      </c>
      <c r="I229" s="61">
        <f t="shared" si="189"/>
        <v>7200</v>
      </c>
      <c r="J229" s="140">
        <f t="shared" si="190"/>
        <v>26280</v>
      </c>
      <c r="K229" s="174">
        <f>I229</f>
        <v>7200</v>
      </c>
      <c r="L229" s="164">
        <f t="shared" si="191"/>
        <v>1</v>
      </c>
      <c r="M229" s="161">
        <f>J229</f>
        <v>26280</v>
      </c>
      <c r="N229" s="164">
        <f t="shared" si="187"/>
        <v>1</v>
      </c>
      <c r="O229" s="146"/>
      <c r="P229" s="46"/>
      <c r="Q229" s="20"/>
      <c r="R229" s="123"/>
      <c r="S229" s="274">
        <f>D0!C4</f>
        <v>0</v>
      </c>
      <c r="T229" s="126"/>
      <c r="U229" s="131">
        <f>$I$229/12</f>
        <v>600</v>
      </c>
      <c r="V229" s="131">
        <f t="shared" ref="V229:AF229" si="193">$I$229/12</f>
        <v>600</v>
      </c>
      <c r="W229" s="131">
        <f t="shared" si="193"/>
        <v>600</v>
      </c>
      <c r="X229" s="131">
        <f t="shared" si="193"/>
        <v>600</v>
      </c>
      <c r="Y229" s="131">
        <f t="shared" si="193"/>
        <v>600</v>
      </c>
      <c r="Z229" s="131">
        <f t="shared" si="193"/>
        <v>600</v>
      </c>
      <c r="AA229" s="131">
        <f t="shared" si="193"/>
        <v>600</v>
      </c>
      <c r="AB229" s="131">
        <f t="shared" si="193"/>
        <v>600</v>
      </c>
      <c r="AC229" s="131">
        <f t="shared" si="193"/>
        <v>600</v>
      </c>
      <c r="AD229" s="131">
        <f t="shared" si="193"/>
        <v>600</v>
      </c>
      <c r="AE229" s="131">
        <f t="shared" si="193"/>
        <v>600</v>
      </c>
      <c r="AF229" s="131">
        <f t="shared" si="193"/>
        <v>600</v>
      </c>
      <c r="AG229" s="133"/>
    </row>
    <row r="230" spans="1:34" ht="18" x14ac:dyDescent="0.25">
      <c r="A230" s="68" t="s">
        <v>5</v>
      </c>
      <c r="B230" s="96" t="s">
        <v>235</v>
      </c>
      <c r="C230" s="86" t="s">
        <v>158</v>
      </c>
      <c r="D230" s="32" t="s">
        <v>56</v>
      </c>
      <c r="E230" s="84">
        <v>0.2</v>
      </c>
      <c r="F230" s="80">
        <v>2500</v>
      </c>
      <c r="G230" s="79">
        <v>12</v>
      </c>
      <c r="H230" s="84">
        <v>1</v>
      </c>
      <c r="I230" s="61">
        <f t="shared" si="189"/>
        <v>6000</v>
      </c>
      <c r="J230" s="140">
        <f t="shared" si="190"/>
        <v>21900</v>
      </c>
      <c r="K230" s="174">
        <v>0</v>
      </c>
      <c r="L230" s="164">
        <f t="shared" si="191"/>
        <v>0</v>
      </c>
      <c r="M230" s="161">
        <v>0</v>
      </c>
      <c r="N230" s="164">
        <f t="shared" si="187"/>
        <v>0</v>
      </c>
      <c r="O230" s="146"/>
      <c r="P230" s="46"/>
      <c r="Q230" s="20">
        <f t="shared" ref="Q230:Q235" si="194">M230*N230</f>
        <v>0</v>
      </c>
      <c r="R230" s="123">
        <f t="shared" ref="R230:R235" si="195">M230-Q230</f>
        <v>0</v>
      </c>
      <c r="S230" s="274">
        <v>0</v>
      </c>
      <c r="T230" s="128"/>
      <c r="U230" s="131">
        <f>$K$230/12</f>
        <v>0</v>
      </c>
      <c r="V230" s="131">
        <f t="shared" ref="V230:AF230" si="196">$K$230/12</f>
        <v>0</v>
      </c>
      <c r="W230" s="131">
        <f t="shared" si="196"/>
        <v>0</v>
      </c>
      <c r="X230" s="131">
        <f t="shared" si="196"/>
        <v>0</v>
      </c>
      <c r="Y230" s="131">
        <f t="shared" si="196"/>
        <v>0</v>
      </c>
      <c r="Z230" s="131">
        <f t="shared" si="196"/>
        <v>0</v>
      </c>
      <c r="AA230" s="131">
        <f t="shared" si="196"/>
        <v>0</v>
      </c>
      <c r="AB230" s="131">
        <f t="shared" si="196"/>
        <v>0</v>
      </c>
      <c r="AC230" s="131">
        <f t="shared" si="196"/>
        <v>0</v>
      </c>
      <c r="AD230" s="131">
        <f t="shared" si="196"/>
        <v>0</v>
      </c>
      <c r="AE230" s="131">
        <f t="shared" si="196"/>
        <v>0</v>
      </c>
      <c r="AF230" s="131">
        <f t="shared" si="196"/>
        <v>0</v>
      </c>
      <c r="AG230" s="133">
        <f t="shared" si="192"/>
        <v>0</v>
      </c>
    </row>
    <row r="231" spans="1:34" ht="18" x14ac:dyDescent="0.25">
      <c r="A231" s="68" t="s">
        <v>6</v>
      </c>
      <c r="B231" s="96" t="s">
        <v>236</v>
      </c>
      <c r="C231" s="86" t="s">
        <v>159</v>
      </c>
      <c r="D231" s="32" t="s">
        <v>56</v>
      </c>
      <c r="E231" s="84">
        <v>0.25</v>
      </c>
      <c r="F231" s="80">
        <v>1500</v>
      </c>
      <c r="G231" s="79">
        <v>12</v>
      </c>
      <c r="H231" s="84">
        <v>1</v>
      </c>
      <c r="I231" s="61">
        <f t="shared" si="189"/>
        <v>4500</v>
      </c>
      <c r="J231" s="140">
        <f t="shared" si="190"/>
        <v>16425</v>
      </c>
      <c r="K231" s="174">
        <v>0</v>
      </c>
      <c r="L231" s="164">
        <f t="shared" si="191"/>
        <v>0</v>
      </c>
      <c r="M231" s="161">
        <v>0</v>
      </c>
      <c r="N231" s="164">
        <f t="shared" si="187"/>
        <v>0</v>
      </c>
      <c r="O231" s="146"/>
      <c r="P231" s="46"/>
      <c r="Q231" s="20">
        <f t="shared" si="194"/>
        <v>0</v>
      </c>
      <c r="R231" s="123">
        <f>M231-Q231</f>
        <v>0</v>
      </c>
      <c r="S231" s="274">
        <v>0</v>
      </c>
      <c r="T231" s="128"/>
      <c r="U231" s="131">
        <f>$K$231/12</f>
        <v>0</v>
      </c>
      <c r="V231" s="131">
        <f t="shared" ref="V231:AF231" si="197">$K$231/12</f>
        <v>0</v>
      </c>
      <c r="W231" s="131">
        <f t="shared" si="197"/>
        <v>0</v>
      </c>
      <c r="X231" s="131">
        <f t="shared" si="197"/>
        <v>0</v>
      </c>
      <c r="Y231" s="131">
        <f t="shared" si="197"/>
        <v>0</v>
      </c>
      <c r="Z231" s="131">
        <f t="shared" si="197"/>
        <v>0</v>
      </c>
      <c r="AA231" s="131">
        <f t="shared" si="197"/>
        <v>0</v>
      </c>
      <c r="AB231" s="131">
        <f t="shared" si="197"/>
        <v>0</v>
      </c>
      <c r="AC231" s="131">
        <f t="shared" si="197"/>
        <v>0</v>
      </c>
      <c r="AD231" s="131">
        <f t="shared" si="197"/>
        <v>0</v>
      </c>
      <c r="AE231" s="131">
        <f t="shared" si="197"/>
        <v>0</v>
      </c>
      <c r="AF231" s="131">
        <f t="shared" si="197"/>
        <v>0</v>
      </c>
      <c r="AG231" s="133">
        <f t="shared" si="192"/>
        <v>0</v>
      </c>
    </row>
    <row r="232" spans="1:34" ht="18" x14ac:dyDescent="0.25">
      <c r="A232" s="68" t="s">
        <v>17</v>
      </c>
      <c r="B232" s="96" t="s">
        <v>237</v>
      </c>
      <c r="C232" s="86" t="s">
        <v>160</v>
      </c>
      <c r="D232" s="32" t="s">
        <v>56</v>
      </c>
      <c r="E232" s="84">
        <v>0.25</v>
      </c>
      <c r="F232" s="80">
        <v>1800</v>
      </c>
      <c r="G232" s="79">
        <v>12</v>
      </c>
      <c r="H232" s="84">
        <v>1</v>
      </c>
      <c r="I232" s="61">
        <f t="shared" si="189"/>
        <v>5400</v>
      </c>
      <c r="J232" s="140">
        <f t="shared" si="190"/>
        <v>19710</v>
      </c>
      <c r="K232" s="174">
        <v>0</v>
      </c>
      <c r="L232" s="164">
        <f t="shared" si="191"/>
        <v>0</v>
      </c>
      <c r="M232" s="161">
        <v>0</v>
      </c>
      <c r="N232" s="164">
        <f t="shared" si="187"/>
        <v>0</v>
      </c>
      <c r="O232" s="146"/>
      <c r="P232" s="46"/>
      <c r="Q232" s="20">
        <f t="shared" si="194"/>
        <v>0</v>
      </c>
      <c r="R232" s="123">
        <f t="shared" si="195"/>
        <v>0</v>
      </c>
      <c r="S232" s="274">
        <v>0</v>
      </c>
      <c r="T232" s="128"/>
      <c r="U232" s="131">
        <f>$K$232/12</f>
        <v>0</v>
      </c>
      <c r="V232" s="131">
        <f t="shared" ref="V232:AF232" si="198">$K$232/12</f>
        <v>0</v>
      </c>
      <c r="W232" s="131">
        <f t="shared" si="198"/>
        <v>0</v>
      </c>
      <c r="X232" s="131">
        <f t="shared" si="198"/>
        <v>0</v>
      </c>
      <c r="Y232" s="131">
        <f t="shared" si="198"/>
        <v>0</v>
      </c>
      <c r="Z232" s="131">
        <f t="shared" si="198"/>
        <v>0</v>
      </c>
      <c r="AA232" s="131">
        <f t="shared" si="198"/>
        <v>0</v>
      </c>
      <c r="AB232" s="131">
        <f t="shared" si="198"/>
        <v>0</v>
      </c>
      <c r="AC232" s="131">
        <f t="shared" si="198"/>
        <v>0</v>
      </c>
      <c r="AD232" s="131">
        <f t="shared" si="198"/>
        <v>0</v>
      </c>
      <c r="AE232" s="131">
        <f t="shared" si="198"/>
        <v>0</v>
      </c>
      <c r="AF232" s="131">
        <f t="shared" si="198"/>
        <v>0</v>
      </c>
      <c r="AG232" s="133">
        <f t="shared" si="192"/>
        <v>0</v>
      </c>
    </row>
    <row r="233" spans="1:34" ht="18" x14ac:dyDescent="0.25">
      <c r="A233" s="68" t="s">
        <v>25</v>
      </c>
      <c r="B233" s="96" t="s">
        <v>238</v>
      </c>
      <c r="C233" s="86" t="s">
        <v>161</v>
      </c>
      <c r="D233" s="32" t="s">
        <v>56</v>
      </c>
      <c r="E233" s="84">
        <v>0.25</v>
      </c>
      <c r="F233" s="80">
        <v>730</v>
      </c>
      <c r="G233" s="79">
        <v>12</v>
      </c>
      <c r="H233" s="84">
        <v>1</v>
      </c>
      <c r="I233" s="61">
        <f t="shared" si="189"/>
        <v>2190</v>
      </c>
      <c r="J233" s="140">
        <f t="shared" si="190"/>
        <v>7993.5</v>
      </c>
      <c r="K233" s="174">
        <v>0</v>
      </c>
      <c r="L233" s="164">
        <f t="shared" si="191"/>
        <v>0</v>
      </c>
      <c r="M233" s="161">
        <v>0</v>
      </c>
      <c r="N233" s="164">
        <f t="shared" si="187"/>
        <v>0</v>
      </c>
      <c r="O233" s="146"/>
      <c r="P233" s="46"/>
      <c r="Q233" s="20">
        <f t="shared" si="194"/>
        <v>0</v>
      </c>
      <c r="R233" s="123">
        <f t="shared" si="195"/>
        <v>0</v>
      </c>
      <c r="S233" s="274">
        <v>0</v>
      </c>
      <c r="T233" s="128"/>
      <c r="U233" s="131">
        <f>$K$233/12</f>
        <v>0</v>
      </c>
      <c r="V233" s="131">
        <f t="shared" ref="V233:AF233" si="199">$K$233/12</f>
        <v>0</v>
      </c>
      <c r="W233" s="131">
        <f t="shared" si="199"/>
        <v>0</v>
      </c>
      <c r="X233" s="131">
        <f t="shared" si="199"/>
        <v>0</v>
      </c>
      <c r="Y233" s="131">
        <f t="shared" si="199"/>
        <v>0</v>
      </c>
      <c r="Z233" s="131">
        <f t="shared" si="199"/>
        <v>0</v>
      </c>
      <c r="AA233" s="131">
        <f t="shared" si="199"/>
        <v>0</v>
      </c>
      <c r="AB233" s="131">
        <f t="shared" si="199"/>
        <v>0</v>
      </c>
      <c r="AC233" s="131">
        <f t="shared" si="199"/>
        <v>0</v>
      </c>
      <c r="AD233" s="131">
        <f t="shared" si="199"/>
        <v>0</v>
      </c>
      <c r="AE233" s="131">
        <f t="shared" si="199"/>
        <v>0</v>
      </c>
      <c r="AF233" s="131">
        <f t="shared" si="199"/>
        <v>0</v>
      </c>
      <c r="AG233" s="133">
        <f t="shared" si="192"/>
        <v>0</v>
      </c>
    </row>
    <row r="234" spans="1:34" ht="18" x14ac:dyDescent="0.25">
      <c r="A234" s="68" t="s">
        <v>26</v>
      </c>
      <c r="B234" s="96" t="s">
        <v>239</v>
      </c>
      <c r="C234" s="86" t="s">
        <v>162</v>
      </c>
      <c r="D234" s="32" t="s">
        <v>56</v>
      </c>
      <c r="E234" s="84">
        <v>1</v>
      </c>
      <c r="F234" s="80">
        <v>1000</v>
      </c>
      <c r="G234" s="79">
        <v>12</v>
      </c>
      <c r="H234" s="84">
        <v>1</v>
      </c>
      <c r="I234" s="61">
        <f t="shared" si="189"/>
        <v>12000</v>
      </c>
      <c r="J234" s="140">
        <f t="shared" si="190"/>
        <v>43800</v>
      </c>
      <c r="K234" s="174">
        <v>0</v>
      </c>
      <c r="L234" s="164">
        <f>K234/I234</f>
        <v>0</v>
      </c>
      <c r="M234" s="161">
        <v>0</v>
      </c>
      <c r="N234" s="164">
        <f t="shared" si="187"/>
        <v>0</v>
      </c>
      <c r="O234" s="146"/>
      <c r="P234" s="46"/>
      <c r="Q234" s="20">
        <f t="shared" si="194"/>
        <v>0</v>
      </c>
      <c r="R234" s="123">
        <f t="shared" si="195"/>
        <v>0</v>
      </c>
      <c r="S234" s="274">
        <v>0</v>
      </c>
      <c r="T234" s="128"/>
      <c r="U234" s="131">
        <f>$K$234/12</f>
        <v>0</v>
      </c>
      <c r="V234" s="131">
        <f t="shared" ref="V234:AF234" si="200">$K$234/12</f>
        <v>0</v>
      </c>
      <c r="W234" s="131">
        <f t="shared" si="200"/>
        <v>0</v>
      </c>
      <c r="X234" s="131">
        <f t="shared" si="200"/>
        <v>0</v>
      </c>
      <c r="Y234" s="131">
        <f t="shared" si="200"/>
        <v>0</v>
      </c>
      <c r="Z234" s="131">
        <f t="shared" si="200"/>
        <v>0</v>
      </c>
      <c r="AA234" s="131">
        <f t="shared" si="200"/>
        <v>0</v>
      </c>
      <c r="AB234" s="131">
        <f t="shared" si="200"/>
        <v>0</v>
      </c>
      <c r="AC234" s="131">
        <f t="shared" si="200"/>
        <v>0</v>
      </c>
      <c r="AD234" s="131">
        <f t="shared" si="200"/>
        <v>0</v>
      </c>
      <c r="AE234" s="131">
        <f t="shared" si="200"/>
        <v>0</v>
      </c>
      <c r="AF234" s="131">
        <f t="shared" si="200"/>
        <v>0</v>
      </c>
      <c r="AG234" s="133">
        <f t="shared" si="192"/>
        <v>0</v>
      </c>
    </row>
    <row r="235" spans="1:34" ht="15" x14ac:dyDescent="0.25">
      <c r="A235" s="68"/>
      <c r="B235" s="104"/>
      <c r="C235" s="33"/>
      <c r="D235" s="32"/>
      <c r="E235" s="69"/>
      <c r="F235" s="70"/>
      <c r="G235" s="69"/>
      <c r="H235" s="71"/>
      <c r="I235" s="71"/>
      <c r="J235" s="160"/>
      <c r="K235" s="173"/>
      <c r="L235" s="173"/>
      <c r="M235" s="161"/>
      <c r="N235" s="164"/>
      <c r="O235" s="146"/>
      <c r="P235" s="46"/>
      <c r="Q235" s="20">
        <f t="shared" si="194"/>
        <v>0</v>
      </c>
      <c r="R235" s="123">
        <f t="shared" si="195"/>
        <v>0</v>
      </c>
      <c r="S235" s="123"/>
      <c r="T235" s="128"/>
      <c r="U235" s="126"/>
      <c r="V235" s="126"/>
      <c r="W235" s="129"/>
      <c r="X235" s="130"/>
      <c r="Y235" s="126"/>
      <c r="Z235" s="126"/>
      <c r="AA235" s="126"/>
      <c r="AB235" s="126"/>
      <c r="AC235" s="126"/>
      <c r="AD235" s="126"/>
      <c r="AE235" s="126"/>
      <c r="AF235" s="126"/>
      <c r="AG235" s="133">
        <f t="shared" si="192"/>
        <v>0</v>
      </c>
    </row>
    <row r="236" spans="1:34" s="22" customFormat="1" ht="13.5" thickBot="1" x14ac:dyDescent="0.3">
      <c r="A236" s="62"/>
      <c r="B236" s="304" t="s">
        <v>57</v>
      </c>
      <c r="C236" s="305"/>
      <c r="D236" s="305"/>
      <c r="E236" s="305"/>
      <c r="F236" s="305"/>
      <c r="G236" s="305"/>
      <c r="H236" s="63"/>
      <c r="I236" s="63">
        <f>SUM(I228:I235)</f>
        <v>75950</v>
      </c>
      <c r="J236" s="159">
        <f>SUM(J228:J235)</f>
        <v>277217.5</v>
      </c>
      <c r="K236" s="159">
        <f t="shared" ref="K236:R236" si="201">SUM(K228:K235)</f>
        <v>45860</v>
      </c>
      <c r="L236" s="159">
        <f t="shared" si="201"/>
        <v>2</v>
      </c>
      <c r="M236" s="159">
        <f t="shared" si="201"/>
        <v>167389</v>
      </c>
      <c r="N236" s="159">
        <f t="shared" si="201"/>
        <v>2</v>
      </c>
      <c r="O236" s="159">
        <f t="shared" si="201"/>
        <v>0</v>
      </c>
      <c r="P236" s="159">
        <f t="shared" si="201"/>
        <v>0</v>
      </c>
      <c r="Q236" s="159">
        <f t="shared" si="201"/>
        <v>141109</v>
      </c>
      <c r="R236" s="159">
        <f t="shared" si="201"/>
        <v>0</v>
      </c>
      <c r="S236" s="63">
        <f>SUM(S228:S235)</f>
        <v>0</v>
      </c>
      <c r="T236" s="138">
        <f>SUM(T228:T235)</f>
        <v>0</v>
      </c>
      <c r="U236" s="138">
        <f t="shared" ref="U236:AF236" si="202">SUM(U228:U235)</f>
        <v>19930</v>
      </c>
      <c r="V236" s="138">
        <f t="shared" si="202"/>
        <v>600</v>
      </c>
      <c r="W236" s="138">
        <f t="shared" si="202"/>
        <v>600</v>
      </c>
      <c r="X236" s="138">
        <f t="shared" si="202"/>
        <v>19930</v>
      </c>
      <c r="Y236" s="138">
        <f t="shared" si="202"/>
        <v>600</v>
      </c>
      <c r="Z236" s="138">
        <f t="shared" si="202"/>
        <v>600</v>
      </c>
      <c r="AA236" s="138">
        <f t="shared" si="202"/>
        <v>600</v>
      </c>
      <c r="AB236" s="138">
        <f t="shared" si="202"/>
        <v>600</v>
      </c>
      <c r="AC236" s="138">
        <f t="shared" si="202"/>
        <v>600</v>
      </c>
      <c r="AD236" s="138">
        <f t="shared" si="202"/>
        <v>600</v>
      </c>
      <c r="AE236" s="138">
        <f t="shared" si="202"/>
        <v>600</v>
      </c>
      <c r="AF236" s="138">
        <f t="shared" si="202"/>
        <v>600</v>
      </c>
      <c r="AG236" s="133">
        <f t="shared" si="192"/>
        <v>45860</v>
      </c>
      <c r="AH236" s="21"/>
    </row>
    <row r="237" spans="1:34" ht="13.5" thickBot="1" x14ac:dyDescent="0.3">
      <c r="A237" s="72"/>
      <c r="B237" s="307"/>
      <c r="C237" s="307"/>
      <c r="D237" s="307"/>
      <c r="E237" s="307"/>
      <c r="F237" s="307"/>
      <c r="G237" s="307"/>
      <c r="H237" s="73"/>
      <c r="I237" s="280"/>
      <c r="J237" s="281"/>
      <c r="K237" s="172"/>
      <c r="L237" s="172"/>
      <c r="N237" s="10"/>
      <c r="O237" s="11"/>
      <c r="P237" s="12"/>
      <c r="AG237" s="133">
        <f t="shared" si="192"/>
        <v>0</v>
      </c>
    </row>
    <row r="238" spans="1:34" ht="13.5" thickBot="1" x14ac:dyDescent="0.3">
      <c r="A238" s="74"/>
      <c r="B238" s="308" t="s">
        <v>28</v>
      </c>
      <c r="C238" s="309"/>
      <c r="D238" s="309"/>
      <c r="E238" s="309"/>
      <c r="F238" s="309"/>
      <c r="G238" s="309"/>
      <c r="H238" s="276"/>
      <c r="I238" s="282">
        <f>I37+I54+I227</f>
        <v>1281470.7258000001</v>
      </c>
      <c r="J238" s="283">
        <f>J37+J54+J227</f>
        <v>4677368.1491700001</v>
      </c>
      <c r="K238" s="282">
        <f>K37+K54+K227</f>
        <v>1281470.7258000001</v>
      </c>
      <c r="L238" s="284">
        <f>K238/I238</f>
        <v>1</v>
      </c>
      <c r="M238" s="285">
        <f>M37+M54+M227</f>
        <v>3552365.1491700001</v>
      </c>
      <c r="N238" s="284">
        <f>M238/J238</f>
        <v>0.75947948416255584</v>
      </c>
      <c r="O238" s="286">
        <f>O37+O54+O227</f>
        <v>1.9025875190258754E-5</v>
      </c>
      <c r="P238" s="286"/>
      <c r="Q238" s="287">
        <f>Q37+Q54+Q227</f>
        <v>1.257371531086887E-11</v>
      </c>
      <c r="R238" s="286">
        <f>M238-Q238</f>
        <v>3552365.1491700001</v>
      </c>
      <c r="S238" s="282">
        <f>S37+S54+S227</f>
        <v>222715</v>
      </c>
      <c r="T238" s="278">
        <f t="shared" ref="T238:AF238" si="203">T236+T227+T54+T37</f>
        <v>5150</v>
      </c>
      <c r="U238" s="131">
        <f t="shared" si="203"/>
        <v>476530.34166666667</v>
      </c>
      <c r="V238" s="131">
        <f t="shared" si="203"/>
        <v>91961.666666666672</v>
      </c>
      <c r="W238" s="131">
        <f t="shared" si="203"/>
        <v>88361.666666666672</v>
      </c>
      <c r="X238" s="131">
        <f t="shared" si="203"/>
        <v>124372.35026666669</v>
      </c>
      <c r="Y238" s="131">
        <f t="shared" si="203"/>
        <v>91961.666666666672</v>
      </c>
      <c r="Z238" s="131">
        <f t="shared" si="203"/>
        <v>88361.666666666672</v>
      </c>
      <c r="AA238" s="131">
        <f t="shared" si="203"/>
        <v>112242.35026666668</v>
      </c>
      <c r="AB238" s="131">
        <f t="shared" si="203"/>
        <v>91961.666666666672</v>
      </c>
      <c r="AC238" s="131">
        <f t="shared" si="203"/>
        <v>88361.666666666672</v>
      </c>
      <c r="AD238" s="131">
        <f t="shared" si="203"/>
        <v>105042.35026666668</v>
      </c>
      <c r="AE238" s="131">
        <f t="shared" si="203"/>
        <v>91961.666666666672</v>
      </c>
      <c r="AF238" s="131">
        <f t="shared" si="203"/>
        <v>88361.666666666672</v>
      </c>
      <c r="AG238" s="133">
        <f t="shared" si="192"/>
        <v>1544630.7258000001</v>
      </c>
    </row>
    <row r="239" spans="1:34" ht="13.5" thickBot="1" x14ac:dyDescent="0.3">
      <c r="A239" s="74"/>
      <c r="B239" s="308" t="s">
        <v>61</v>
      </c>
      <c r="C239" s="309"/>
      <c r="D239" s="309"/>
      <c r="E239" s="309"/>
      <c r="F239" s="309"/>
      <c r="G239" s="309"/>
      <c r="H239" s="276"/>
      <c r="I239" s="288">
        <f>I236</f>
        <v>75950</v>
      </c>
      <c r="J239" s="283">
        <f>J236</f>
        <v>277217.5</v>
      </c>
      <c r="K239" s="288">
        <f>K236</f>
        <v>45860</v>
      </c>
      <c r="L239" s="284">
        <f>K239/I239</f>
        <v>0.60381830151415405</v>
      </c>
      <c r="M239" s="285">
        <f>M236</f>
        <v>167389</v>
      </c>
      <c r="N239" s="284">
        <f>M239/J239</f>
        <v>0.60381830151415405</v>
      </c>
      <c r="O239" s="286">
        <f>O236</f>
        <v>0</v>
      </c>
      <c r="P239" s="286"/>
      <c r="Q239" s="287">
        <f>Q236</f>
        <v>141109</v>
      </c>
      <c r="R239" s="286">
        <f>M239-Q239</f>
        <v>26280</v>
      </c>
      <c r="S239" s="288">
        <f>S236</f>
        <v>0</v>
      </c>
      <c r="T239" s="279">
        <f t="shared" ref="T239:AF239" si="204">T236+T227+T54+T37</f>
        <v>5150</v>
      </c>
      <c r="U239" s="137">
        <f t="shared" si="204"/>
        <v>476530.34166666667</v>
      </c>
      <c r="V239" s="137">
        <f t="shared" si="204"/>
        <v>91961.666666666672</v>
      </c>
      <c r="W239" s="137">
        <f t="shared" si="204"/>
        <v>88361.666666666672</v>
      </c>
      <c r="X239" s="137">
        <f t="shared" si="204"/>
        <v>124372.35026666669</v>
      </c>
      <c r="Y239" s="137">
        <f t="shared" si="204"/>
        <v>91961.666666666672</v>
      </c>
      <c r="Z239" s="137">
        <f t="shared" si="204"/>
        <v>88361.666666666672</v>
      </c>
      <c r="AA239" s="137">
        <f t="shared" si="204"/>
        <v>112242.35026666668</v>
      </c>
      <c r="AB239" s="137">
        <f t="shared" si="204"/>
        <v>91961.666666666672</v>
      </c>
      <c r="AC239" s="137">
        <f t="shared" si="204"/>
        <v>88361.666666666672</v>
      </c>
      <c r="AD239" s="137">
        <f t="shared" si="204"/>
        <v>105042.35026666668</v>
      </c>
      <c r="AE239" s="137">
        <f t="shared" si="204"/>
        <v>91961.666666666672</v>
      </c>
      <c r="AF239" s="137">
        <f t="shared" si="204"/>
        <v>88361.666666666672</v>
      </c>
      <c r="AG239" s="133">
        <f t="shared" si="192"/>
        <v>1544630.7258000001</v>
      </c>
    </row>
    <row r="240" spans="1:34" ht="13.5" thickBot="1" x14ac:dyDescent="0.3">
      <c r="A240" s="72"/>
      <c r="B240" s="307"/>
      <c r="C240" s="307"/>
      <c r="D240" s="307"/>
      <c r="E240" s="307"/>
      <c r="F240" s="307"/>
      <c r="G240" s="307"/>
      <c r="H240" s="73"/>
      <c r="I240" s="4"/>
      <c r="J240" s="4"/>
      <c r="K240" s="4"/>
      <c r="L240" s="4"/>
      <c r="N240" s="4"/>
      <c r="O240" s="4"/>
      <c r="P240" s="4"/>
    </row>
    <row r="241" spans="1:34" ht="13.5" thickBot="1" x14ac:dyDescent="0.3">
      <c r="A241" s="75"/>
      <c r="B241" s="310" t="s">
        <v>58</v>
      </c>
      <c r="C241" s="311"/>
      <c r="D241" s="311"/>
      <c r="E241" s="311"/>
      <c r="F241" s="311"/>
      <c r="G241" s="311"/>
      <c r="H241" s="277"/>
      <c r="I241" s="289">
        <f>I239+I238</f>
        <v>1357420.7258000001</v>
      </c>
      <c r="J241" s="290">
        <f>J239+J238</f>
        <v>4954585.6491700001</v>
      </c>
      <c r="K241" s="289">
        <f>K239+K238</f>
        <v>1327330.7258000001</v>
      </c>
      <c r="L241" s="291">
        <f>K241/I241</f>
        <v>0.9778329596505414</v>
      </c>
      <c r="M241" s="292">
        <f>M239+M238</f>
        <v>3719754.1491700001</v>
      </c>
      <c r="N241" s="291">
        <f>M241/J241</f>
        <v>0.75076997605100215</v>
      </c>
      <c r="O241" s="293">
        <f>O239+O238</f>
        <v>1.9025875190258754E-5</v>
      </c>
      <c r="P241" s="293"/>
      <c r="Q241" s="291">
        <f>O241/M241</f>
        <v>5.1148206110621728E-12</v>
      </c>
      <c r="R241" s="293">
        <f>M241-Q241</f>
        <v>3719754.1491700001</v>
      </c>
      <c r="S241" s="289">
        <f>S239+S238</f>
        <v>222715</v>
      </c>
      <c r="AF241" s="119"/>
    </row>
    <row r="242" spans="1:34" ht="13.5" thickBot="1" x14ac:dyDescent="0.3">
      <c r="A242" s="72"/>
      <c r="B242" s="307"/>
      <c r="C242" s="307"/>
      <c r="D242" s="307"/>
      <c r="E242" s="307"/>
      <c r="F242" s="307"/>
      <c r="G242" s="307"/>
      <c r="H242" s="73"/>
      <c r="I242" s="4"/>
      <c r="J242" s="4"/>
      <c r="K242" s="4"/>
      <c r="L242" s="4"/>
      <c r="N242" s="4"/>
      <c r="O242" s="4"/>
      <c r="P242" s="4"/>
    </row>
    <row r="243" spans="1:34" ht="15.75" thickBot="1" x14ac:dyDescent="0.3">
      <c r="A243" s="75"/>
      <c r="B243" s="310" t="s">
        <v>58</v>
      </c>
      <c r="C243" s="311"/>
      <c r="D243" s="311"/>
      <c r="E243" s="311"/>
      <c r="F243" s="311"/>
      <c r="G243" s="311"/>
      <c r="H243" s="277"/>
      <c r="I243" s="289">
        <f>I241+I240</f>
        <v>1357420.7258000001</v>
      </c>
      <c r="J243" s="290">
        <f>J241+J240</f>
        <v>4954585.6491700001</v>
      </c>
      <c r="K243" s="289">
        <f>K241+K240</f>
        <v>1327330.7258000001</v>
      </c>
      <c r="L243" s="291">
        <f>K243/I243</f>
        <v>0.9778329596505414</v>
      </c>
      <c r="M243" s="292">
        <f>M241+M240</f>
        <v>3719754.1491700001</v>
      </c>
      <c r="N243" s="291">
        <f>M243/J243</f>
        <v>0.75076997605100215</v>
      </c>
      <c r="O243" s="293">
        <f>O241+O240</f>
        <v>1.9025875190258754E-5</v>
      </c>
      <c r="P243" s="293"/>
      <c r="Q243" s="291">
        <f>O243/M243</f>
        <v>5.1148206110621728E-12</v>
      </c>
      <c r="R243" s="294">
        <f>M243-Q243</f>
        <v>3719754.1491700001</v>
      </c>
      <c r="S243" s="289">
        <f>S241+S240</f>
        <v>222715</v>
      </c>
    </row>
    <row r="244" spans="1:34" x14ac:dyDescent="0.25">
      <c r="A244" s="17"/>
      <c r="B244" s="105"/>
      <c r="E244" s="35"/>
      <c r="F244" s="35"/>
      <c r="G244" s="76"/>
      <c r="H244" s="77"/>
      <c r="I244" s="118"/>
      <c r="J244" s="77"/>
      <c r="K244" s="77"/>
      <c r="L244" s="77"/>
      <c r="N244" s="10"/>
      <c r="O244" s="11"/>
      <c r="P244" s="12"/>
    </row>
    <row r="245" spans="1:34" s="37" customFormat="1" x14ac:dyDescent="0.25">
      <c r="A245" s="312" t="s">
        <v>18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185"/>
      <c r="L245" s="185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:34" s="37" customFormat="1" x14ac:dyDescent="0.25">
      <c r="A246" s="306" t="s">
        <v>89</v>
      </c>
      <c r="B246" s="306"/>
      <c r="C246" s="306"/>
      <c r="D246" s="306"/>
      <c r="E246" s="306"/>
      <c r="F246" s="306"/>
      <c r="G246" s="306"/>
      <c r="H246" s="306"/>
      <c r="I246" s="306"/>
      <c r="J246" s="306"/>
      <c r="K246" s="186"/>
      <c r="L246" s="186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:34" s="37" customFormat="1" x14ac:dyDescent="0.25">
      <c r="A247" s="306" t="s">
        <v>19</v>
      </c>
      <c r="B247" s="306"/>
      <c r="C247" s="306"/>
      <c r="D247" s="306"/>
      <c r="E247" s="306"/>
      <c r="F247" s="306"/>
      <c r="G247" s="306"/>
      <c r="H247" s="306"/>
      <c r="I247" s="306"/>
      <c r="J247" s="306"/>
      <c r="K247" s="186"/>
      <c r="L247" s="186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:34" s="37" customFormat="1" x14ac:dyDescent="0.25">
      <c r="A248" s="313" t="s">
        <v>59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187"/>
      <c r="L248" s="187"/>
      <c r="M248" s="40"/>
      <c r="N248" s="10"/>
      <c r="O248" s="11"/>
      <c r="P248" s="12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:34" s="37" customFormat="1" x14ac:dyDescent="0.25">
      <c r="A249" s="306" t="s">
        <v>60</v>
      </c>
      <c r="B249" s="306"/>
      <c r="C249" s="306"/>
      <c r="D249" s="306"/>
      <c r="E249" s="306"/>
      <c r="F249" s="306"/>
      <c r="G249" s="306"/>
      <c r="H249" s="306"/>
      <c r="I249" s="306"/>
      <c r="J249" s="306"/>
      <c r="K249" s="186"/>
      <c r="L249" s="186"/>
      <c r="M249" s="40"/>
      <c r="N249" s="10"/>
      <c r="O249" s="11"/>
      <c r="P249" s="12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:34" s="37" customFormat="1" x14ac:dyDescent="0.25">
      <c r="A250" s="42"/>
      <c r="B250" s="106"/>
      <c r="C250" s="38"/>
      <c r="D250" s="39"/>
      <c r="H250" s="41"/>
      <c r="I250" s="41"/>
      <c r="J250" s="41"/>
      <c r="K250" s="41"/>
      <c r="L250" s="41"/>
      <c r="M250" s="40"/>
      <c r="N250" s="10"/>
      <c r="O250" s="11"/>
      <c r="P250" s="12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</sheetData>
  <mergeCells count="37">
    <mergeCell ref="A7:I7"/>
    <mergeCell ref="B38:C38"/>
    <mergeCell ref="B227:G227"/>
    <mergeCell ref="B37:G37"/>
    <mergeCell ref="B54:G54"/>
    <mergeCell ref="B55:I55"/>
    <mergeCell ref="A75:C75"/>
    <mergeCell ref="A63:C63"/>
    <mergeCell ref="A197:C197"/>
    <mergeCell ref="A185:C185"/>
    <mergeCell ref="A136:C136"/>
    <mergeCell ref="A124:C124"/>
    <mergeCell ref="A111:C111"/>
    <mergeCell ref="A99:C99"/>
    <mergeCell ref="A87:C87"/>
    <mergeCell ref="A159:C159"/>
    <mergeCell ref="A4:B4"/>
    <mergeCell ref="C4:J4"/>
    <mergeCell ref="A5:B5"/>
    <mergeCell ref="E5:H5"/>
    <mergeCell ref="A6:B6"/>
    <mergeCell ref="G6:H6"/>
    <mergeCell ref="S32:S33"/>
    <mergeCell ref="S213:S221"/>
    <mergeCell ref="B236:G236"/>
    <mergeCell ref="A249:J249"/>
    <mergeCell ref="B237:G237"/>
    <mergeCell ref="B238:G238"/>
    <mergeCell ref="B239:G239"/>
    <mergeCell ref="B240:G240"/>
    <mergeCell ref="B241:G241"/>
    <mergeCell ref="B242:G242"/>
    <mergeCell ref="B243:G243"/>
    <mergeCell ref="A245:J245"/>
    <mergeCell ref="A246:J246"/>
    <mergeCell ref="A247:J247"/>
    <mergeCell ref="A248:J248"/>
  </mergeCells>
  <conditionalFormatting sqref="S10">
    <cfRule type="cellIs" dxfId="96" priority="1" operator="greaterThan">
      <formula>$I$10</formula>
    </cfRule>
  </conditionalFormatting>
  <pageMargins left="0.2" right="0.2" top="0.25" bottom="0.2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28"/>
  <sheetViews>
    <sheetView view="pageLayout" zoomScaleNormal="100" workbookViewId="0">
      <selection activeCell="C10" sqref="C1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9.8554687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Exe'!B27</f>
        <v>3.5.5.10</v>
      </c>
      <c r="C1" s="298"/>
      <c r="E1" s="248" t="s">
        <v>383</v>
      </c>
      <c r="F1" s="296" t="str">
        <f>'He Exe'!C27</f>
        <v>هارد خارجي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Exe'!A27</f>
        <v>A18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Exe'!I25</f>
        <v>2700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2700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</v>
      </c>
      <c r="C9" s="236" t="str">
        <f>VLOOKUP(B9,Ce!$C$3:$D$15,2)</f>
        <v>ادلب  اطمة</v>
      </c>
      <c r="D9" s="236"/>
      <c r="E9" s="249"/>
      <c r="F9" s="250">
        <v>1</v>
      </c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36" t="str">
        <f>VLOOKUP(B10,Ce!$C$3:$D$15,2)</f>
        <v>ادلب  تجمع مخيمات سرمدا</v>
      </c>
      <c r="D10" s="236"/>
      <c r="E10" s="249"/>
      <c r="F10" s="250">
        <v>1</v>
      </c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36" t="str">
        <f>VLOOKUP(B11,Ce!$C$3:$D$15,2)</f>
        <v>ادلب  تجمع مخيمات سلقين</v>
      </c>
      <c r="D11" s="236"/>
      <c r="E11" s="249"/>
      <c r="F11" s="250">
        <v>1</v>
      </c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36" t="str">
        <f>VLOOKUP(B12,Ce!$C$3:$D$15,2)</f>
        <v>ادلب مركز   4 مركز بالس</v>
      </c>
      <c r="D12" s="236"/>
      <c r="E12" s="249"/>
      <c r="F12" s="250">
        <v>1</v>
      </c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36" t="str">
        <f>VLOOKUP(B17,Ce!$C$3:$D$15,2)</f>
        <v xml:space="preserve">حلب  اتارب  </v>
      </c>
      <c r="D17" s="236"/>
      <c r="E17" s="249"/>
      <c r="F17" s="250">
        <v>2</v>
      </c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95" priority="1" operator="lessThan">
      <formula>0</formula>
    </cfRule>
    <cfRule type="cellIs" dxfId="94" priority="2" operator="greaterThan">
      <formula>$C$3</formula>
    </cfRule>
    <cfRule type="cellIs" dxfId="93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G15"/>
  <sheetViews>
    <sheetView view="pageLayout" zoomScaleNormal="100" workbookViewId="0">
      <selection activeCell="D4" sqref="D4"/>
    </sheetView>
  </sheetViews>
  <sheetFormatPr defaultColWidth="41.7109375" defaultRowHeight="15" x14ac:dyDescent="0.25"/>
  <cols>
    <col min="1" max="1" width="2.28515625" customWidth="1"/>
    <col min="2" max="2" width="9.28515625" customWidth="1"/>
    <col min="3" max="3" width="9.5703125" customWidth="1"/>
    <col min="5" max="6" width="9.140625" customWidth="1"/>
  </cols>
  <sheetData>
    <row r="3" spans="3:7" x14ac:dyDescent="0.25">
      <c r="C3" s="260">
        <v>0</v>
      </c>
      <c r="D3" s="259" t="s">
        <v>430</v>
      </c>
    </row>
    <row r="4" spans="3:7" ht="18.75" x14ac:dyDescent="0.25">
      <c r="C4" s="260">
        <v>1</v>
      </c>
      <c r="D4" s="234" t="s">
        <v>419</v>
      </c>
      <c r="G4" s="234" t="s">
        <v>268</v>
      </c>
    </row>
    <row r="5" spans="3:7" ht="18.75" x14ac:dyDescent="0.25">
      <c r="C5" s="260">
        <v>2</v>
      </c>
      <c r="D5" s="195" t="s">
        <v>420</v>
      </c>
      <c r="G5" s="195" t="s">
        <v>269</v>
      </c>
    </row>
    <row r="6" spans="3:7" ht="18.75" x14ac:dyDescent="0.25">
      <c r="C6" s="260">
        <v>3</v>
      </c>
      <c r="D6" s="194" t="s">
        <v>426</v>
      </c>
      <c r="G6" s="194" t="s">
        <v>270</v>
      </c>
    </row>
    <row r="7" spans="3:7" ht="18.75" x14ac:dyDescent="0.25">
      <c r="C7" s="260">
        <v>4</v>
      </c>
      <c r="D7" s="220" t="s">
        <v>271</v>
      </c>
      <c r="G7" s="220" t="s">
        <v>271</v>
      </c>
    </row>
    <row r="8" spans="3:7" ht="18.75" x14ac:dyDescent="0.25">
      <c r="C8" s="260">
        <v>5</v>
      </c>
      <c r="D8" s="219" t="s">
        <v>421</v>
      </c>
      <c r="G8" s="219" t="s">
        <v>272</v>
      </c>
    </row>
    <row r="9" spans="3:7" ht="18.75" x14ac:dyDescent="0.25">
      <c r="C9" s="260">
        <v>6</v>
      </c>
      <c r="D9" s="219" t="s">
        <v>422</v>
      </c>
      <c r="G9" s="219" t="s">
        <v>273</v>
      </c>
    </row>
    <row r="10" spans="3:7" ht="18.75" x14ac:dyDescent="0.25">
      <c r="C10" s="260">
        <v>7</v>
      </c>
      <c r="D10" s="219" t="s">
        <v>423</v>
      </c>
      <c r="G10" s="219" t="s">
        <v>274</v>
      </c>
    </row>
    <row r="11" spans="3:7" ht="18.75" x14ac:dyDescent="0.25">
      <c r="C11" s="260">
        <v>8</v>
      </c>
      <c r="D11" s="219" t="s">
        <v>424</v>
      </c>
      <c r="G11" s="219" t="s">
        <v>275</v>
      </c>
    </row>
    <row r="12" spans="3:7" ht="18.75" x14ac:dyDescent="0.25">
      <c r="C12" s="260">
        <v>9</v>
      </c>
      <c r="D12" s="235" t="s">
        <v>425</v>
      </c>
      <c r="G12" s="235" t="s">
        <v>418</v>
      </c>
    </row>
    <row r="13" spans="3:7" ht="18.75" x14ac:dyDescent="0.25">
      <c r="C13" s="260">
        <v>10</v>
      </c>
      <c r="D13" s="209" t="s">
        <v>427</v>
      </c>
      <c r="G13" s="209" t="s">
        <v>417</v>
      </c>
    </row>
    <row r="14" spans="3:7" ht="18.75" x14ac:dyDescent="0.25">
      <c r="C14" s="260">
        <v>11</v>
      </c>
      <c r="D14" s="209" t="s">
        <v>428</v>
      </c>
      <c r="G14" s="209" t="s">
        <v>259</v>
      </c>
    </row>
    <row r="15" spans="3:7" ht="18.75" x14ac:dyDescent="0.25">
      <c r="C15" s="260">
        <v>12</v>
      </c>
      <c r="D15" s="209" t="s">
        <v>429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28"/>
  <sheetViews>
    <sheetView view="pageLayout" topLeftCell="A19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Exe'!B28</f>
        <v>3.5.5.11</v>
      </c>
      <c r="C1" s="298"/>
      <c r="E1" s="248" t="s">
        <v>383</v>
      </c>
      <c r="F1" s="296" t="str">
        <f>'He Exe'!C28</f>
        <v>فلاشات 16 ميغا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Exe'!A28</f>
        <v>A19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Exe'!I28</f>
        <v>2688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2688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92" priority="1" operator="lessThan">
      <formula>0</formula>
    </cfRule>
    <cfRule type="cellIs" dxfId="91" priority="2" operator="greaterThan">
      <formula>$C$3</formula>
    </cfRule>
    <cfRule type="cellIs" dxfId="90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28"/>
  <sheetViews>
    <sheetView view="pageLayout" zoomScaleNormal="100" workbookViewId="0">
      <selection activeCell="F12" sqref="F12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Exe'!B29</f>
        <v>3.5.5.12</v>
      </c>
      <c r="C1" s="298"/>
      <c r="E1" s="248" t="s">
        <v>383</v>
      </c>
      <c r="F1" s="296" t="str">
        <f>'He Exe'!C29</f>
        <v>طابعة لكل مركز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Exe'!A29</f>
        <v>A20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Exe'!I29</f>
        <v>3840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320</v>
      </c>
    </row>
    <row r="4" spans="1:12" ht="18" customHeight="1" x14ac:dyDescent="0.45">
      <c r="B4" s="236" t="s">
        <v>398</v>
      </c>
      <c r="C4" s="237">
        <f>SUM(G9:G28)</f>
        <v>960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320</v>
      </c>
    </row>
    <row r="5" spans="1:12" ht="18" customHeight="1" thickBot="1" x14ac:dyDescent="0.5">
      <c r="B5" s="236" t="s">
        <v>399</v>
      </c>
      <c r="C5" s="252">
        <f>C3-C4</f>
        <v>2880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320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 t="str">
        <f>F1</f>
        <v>طابعة لكل مركز</v>
      </c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36" t="str">
        <f>VLOOKUP(B18,Ce!$C$3:$D$15,2)</f>
        <v xml:space="preserve">درعا  الحراك </v>
      </c>
      <c r="D18" s="236"/>
      <c r="E18" s="249">
        <v>320</v>
      </c>
      <c r="F18" s="250">
        <v>1</v>
      </c>
      <c r="G18" s="237">
        <f t="shared" si="0"/>
        <v>320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36" t="str">
        <f>VLOOKUP(B19,Ce!$C$3:$D$15,2)</f>
        <v xml:space="preserve">درعا  الجيزة </v>
      </c>
      <c r="D19" s="236"/>
      <c r="E19" s="249">
        <v>320</v>
      </c>
      <c r="F19" s="250">
        <v>1</v>
      </c>
      <c r="G19" s="237">
        <f t="shared" si="0"/>
        <v>320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36" t="str">
        <f>VLOOKUP(B20,Ce!$C$3:$D$15,2)</f>
        <v xml:space="preserve">درعا  طفس </v>
      </c>
      <c r="D20" s="236"/>
      <c r="E20" s="249">
        <v>320</v>
      </c>
      <c r="F20" s="250">
        <v>1</v>
      </c>
      <c r="G20" s="237">
        <f t="shared" si="0"/>
        <v>320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89" priority="1" operator="lessThan">
      <formula>0</formula>
    </cfRule>
    <cfRule type="cellIs" dxfId="88" priority="2" operator="greaterThan">
      <formula>$C$3</formula>
    </cfRule>
    <cfRule type="cellIs" dxfId="87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8"/>
  <sheetViews>
    <sheetView view="pageLayout" topLeftCell="B4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Exe'!B30</f>
        <v>3.5.5.13</v>
      </c>
      <c r="C1" s="298"/>
      <c r="E1" s="248" t="s">
        <v>383</v>
      </c>
      <c r="F1" s="296" t="str">
        <f>'He Exe'!C30</f>
        <v>طابعة لادارة المشروع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Exe'!A30</f>
        <v>A21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Exe'!I30</f>
        <v>900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900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86" priority="1" operator="lessThan">
      <formula>0</formula>
    </cfRule>
    <cfRule type="cellIs" dxfId="85" priority="2" operator="greaterThan">
      <formula>$C$3</formula>
    </cfRule>
    <cfRule type="cellIs" dxfId="84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8"/>
  <sheetViews>
    <sheetView view="pageLayout" topLeftCell="B1" zoomScaleNormal="100" workbookViewId="0">
      <selection activeCell="C4" sqref="C4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Exe'!B31</f>
        <v>النشاط 3.5.6 Activity</v>
      </c>
      <c r="C1" s="298"/>
      <c r="E1" s="248" t="s">
        <v>383</v>
      </c>
      <c r="F1" s="296" t="str">
        <f>'He Exe'!C31</f>
        <v>شراء التجهيزات التشغيلية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Exe'!A31</f>
        <v>A22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Exe'!I32+'He Exe'!I33</f>
        <v>12960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12960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83" priority="1" operator="lessThan">
      <formula>0</formula>
    </cfRule>
    <cfRule type="cellIs" dxfId="82" priority="2" operator="greaterThan">
      <formula>$C$3</formula>
    </cfRule>
    <cfRule type="cellIs" dxfId="81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8"/>
  <sheetViews>
    <sheetView view="pageLayout" topLeftCell="B1" zoomScaleNormal="100" workbookViewId="0">
      <selection activeCell="C3" sqref="C3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Exe'!B34</f>
        <v>النشاط 3.5.7 Activity</v>
      </c>
      <c r="C1" s="298"/>
      <c r="E1" s="248" t="s">
        <v>383</v>
      </c>
      <c r="F1" s="296" t="str">
        <f>'He Exe'!C34</f>
        <v>شراء و تركيب تجهيزات الانترنت والتواصل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Exe'!A35</f>
        <v>A26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Exe'!I35</f>
        <v>1320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1320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80" priority="1" operator="lessThan">
      <formula>0</formula>
    </cfRule>
    <cfRule type="cellIs" dxfId="79" priority="2" operator="greaterThan">
      <formula>$C$3</formula>
    </cfRule>
    <cfRule type="cellIs" dxfId="78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Exe'!B36</f>
        <v>النشاط 3.6.10 Activity</v>
      </c>
      <c r="C1" s="298"/>
      <c r="E1" s="248" t="s">
        <v>383</v>
      </c>
      <c r="F1" s="296" t="str">
        <f>'He Exe'!C36</f>
        <v xml:space="preserve">دورات او برامج تدريبية في تطوير القدرات وتنمية المهارات 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Exe'!A36</f>
        <v>A27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Exe'!I36</f>
        <v>14400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14400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77" priority="1" operator="lessThan">
      <formula>0</formula>
    </cfRule>
    <cfRule type="cellIs" dxfId="76" priority="2" operator="greaterThan">
      <formula>$C$3</formula>
    </cfRule>
    <cfRule type="cellIs" dxfId="75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/>
      <c r="C1" s="298"/>
      <c r="E1" s="248" t="s">
        <v>383</v>
      </c>
      <c r="F1" s="296" t="str">
        <f>'He Exe'!C39</f>
        <v>تشغيل تجهيزات الانترنت والتواصل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Exe'!A39</f>
        <v>B1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Exe'!I39</f>
        <v>7200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7200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74" priority="1" operator="lessThan">
      <formula>0</formula>
    </cfRule>
    <cfRule type="cellIs" dxfId="73" priority="2" operator="greaterThan">
      <formula>$C$3</formula>
    </cfRule>
    <cfRule type="cellIs" dxfId="72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8"/>
  <sheetViews>
    <sheetView view="pageLayout" zoomScaleNormal="100" workbookViewId="0">
      <selection activeCell="G13" sqref="G13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7.710937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Exe'!B40</f>
        <v>النشاط 3.5.1 Activity</v>
      </c>
      <c r="C1" s="298"/>
      <c r="E1" s="248" t="s">
        <v>383</v>
      </c>
      <c r="F1" s="296" t="str">
        <f>'He Exe'!C40</f>
        <v>استئجار   المراكز في المناطق الاربعة والمقرات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Exe'!A40</f>
        <v>B2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Exe'!I40</f>
        <v>86400</v>
      </c>
      <c r="E3" s="244">
        <v>1</v>
      </c>
      <c r="F3" s="245">
        <f>SUMIFS(G9:G28,B9:B28,1)</f>
        <v>1200</v>
      </c>
      <c r="G3" s="244">
        <v>4</v>
      </c>
      <c r="H3" s="245">
        <f>SUMIFS(G9:G28,B9:B28,4)</f>
        <v>7200</v>
      </c>
      <c r="I3" s="244">
        <v>7</v>
      </c>
      <c r="J3" s="245">
        <f>SUMIFS(G9:G28,B9:B28,7)</f>
        <v>600</v>
      </c>
      <c r="K3" s="244">
        <v>10</v>
      </c>
      <c r="L3" s="245">
        <f>SUMIFS(G9:G28,B9:B28,10)</f>
        <v>1200</v>
      </c>
    </row>
    <row r="4" spans="1:12" ht="18" customHeight="1" x14ac:dyDescent="0.45">
      <c r="B4" s="236" t="s">
        <v>398</v>
      </c>
      <c r="C4" s="237">
        <f>SUM(G9:G28)</f>
        <v>33950</v>
      </c>
      <c r="E4" s="244">
        <v>2</v>
      </c>
      <c r="F4" s="245">
        <f>SUMIFS(G9:G28,B9:B28,2)</f>
        <v>1200</v>
      </c>
      <c r="G4" s="244">
        <v>5</v>
      </c>
      <c r="H4" s="245">
        <f>SUMIFS(G9:G28,B9:B28,5)</f>
        <v>5000</v>
      </c>
      <c r="I4" s="244">
        <v>8</v>
      </c>
      <c r="J4" s="245">
        <f>SUMIFS(G9:G28,B9:B28,8)</f>
        <v>550</v>
      </c>
      <c r="K4" s="244">
        <v>11</v>
      </c>
      <c r="L4" s="245">
        <f>SUMIFS(G9:G28,B9:B28,11)</f>
        <v>800</v>
      </c>
    </row>
    <row r="5" spans="1:12" ht="18" customHeight="1" thickBot="1" x14ac:dyDescent="0.5">
      <c r="B5" s="236" t="s">
        <v>399</v>
      </c>
      <c r="C5" s="252">
        <f>C3-C4</f>
        <v>52450</v>
      </c>
      <c r="E5" s="246">
        <v>3</v>
      </c>
      <c r="F5" s="247">
        <f>SUMIFS(G9:G28,B9:B28,3)</f>
        <v>7200</v>
      </c>
      <c r="G5" s="246">
        <v>6</v>
      </c>
      <c r="H5" s="247">
        <f>SUMIFS(G9:G28,B9:B28,6)</f>
        <v>600</v>
      </c>
      <c r="I5" s="246">
        <v>9</v>
      </c>
      <c r="J5" s="247">
        <f>SUMIFS(G9:G28,B9:B28,9)</f>
        <v>7200</v>
      </c>
      <c r="K5" s="246">
        <v>12</v>
      </c>
      <c r="L5" s="247">
        <f>SUMIFS(G9:G28,B9:B28,12)</f>
        <v>1200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</v>
      </c>
      <c r="C9" s="236" t="str">
        <f>VLOOKUP(B9,Ce!$C$3:$D$15,2)</f>
        <v>ادلب  اطمة</v>
      </c>
      <c r="D9" s="236" t="s">
        <v>432</v>
      </c>
      <c r="E9" s="249">
        <v>600</v>
      </c>
      <c r="F9" s="250">
        <v>1</v>
      </c>
      <c r="G9" s="237">
        <f>E9*F9</f>
        <v>600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36" t="str">
        <f>VLOOKUP(B10,Ce!$C$3:$D$15,2)</f>
        <v>ادلب  تجمع مخيمات سرمدا</v>
      </c>
      <c r="D10" s="236" t="s">
        <v>433</v>
      </c>
      <c r="E10" s="249">
        <v>600</v>
      </c>
      <c r="F10" s="250">
        <v>1</v>
      </c>
      <c r="G10" s="237">
        <f t="shared" ref="G10:G28" si="0">E10*F10</f>
        <v>600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36" t="str">
        <f>VLOOKUP(B11,Ce!$C$3:$D$15,2)</f>
        <v>ادلب  تجمع مخيمات سلقين</v>
      </c>
      <c r="D11" s="236" t="s">
        <v>449</v>
      </c>
      <c r="E11" s="249">
        <v>7200</v>
      </c>
      <c r="F11" s="250">
        <v>1</v>
      </c>
      <c r="G11" s="237">
        <f t="shared" si="0"/>
        <v>7200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36" t="str">
        <f>VLOOKUP(B12,Ce!$C$3:$D$15,2)</f>
        <v>ادلب مركز   4 مركز بالس</v>
      </c>
      <c r="D12" s="236" t="s">
        <v>434</v>
      </c>
      <c r="E12" s="249">
        <v>7200</v>
      </c>
      <c r="F12" s="250">
        <v>1</v>
      </c>
      <c r="G12" s="237">
        <f t="shared" si="0"/>
        <v>7200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5</v>
      </c>
      <c r="C13" s="236" t="str">
        <f>VLOOKUP(B13,Ce!$C$3:$D$15,2)</f>
        <v>ريف دمشق   بالعلم نرتقي</v>
      </c>
      <c r="D13" s="236" t="s">
        <v>436</v>
      </c>
      <c r="E13" s="249">
        <v>5000</v>
      </c>
      <c r="F13" s="250">
        <v>1</v>
      </c>
      <c r="G13" s="237">
        <f t="shared" si="0"/>
        <v>5000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6</v>
      </c>
      <c r="C14" s="236" t="str">
        <f>VLOOKUP(B14,Ce!$C$3:$D$15,2)</f>
        <v>ريف دمشق   أجيال الغد</v>
      </c>
      <c r="D14" s="236" t="s">
        <v>437</v>
      </c>
      <c r="E14" s="249">
        <v>600</v>
      </c>
      <c r="F14" s="250">
        <v>1</v>
      </c>
      <c r="G14" s="237">
        <f t="shared" si="0"/>
        <v>600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7</v>
      </c>
      <c r="C15" s="236" t="str">
        <f>VLOOKUP(B15,Ce!$C$3:$D$15,2)</f>
        <v>ريف دمشق   بسمات الامل</v>
      </c>
      <c r="D15" s="236" t="s">
        <v>438</v>
      </c>
      <c r="E15" s="249">
        <v>600</v>
      </c>
      <c r="F15" s="250">
        <v>1</v>
      </c>
      <c r="G15" s="237">
        <f t="shared" si="0"/>
        <v>600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8</v>
      </c>
      <c r="C16" s="236" t="str">
        <f>VLOOKUP(B16,Ce!$C$3:$D$15,2)</f>
        <v>ريف دمشق    أزهار المستقبل</v>
      </c>
      <c r="D16" s="236" t="s">
        <v>439</v>
      </c>
      <c r="E16" s="249">
        <v>550</v>
      </c>
      <c r="F16" s="250">
        <v>1</v>
      </c>
      <c r="G16" s="237">
        <f t="shared" si="0"/>
        <v>550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36" t="str">
        <f>VLOOKUP(B17,Ce!$C$3:$D$15,2)</f>
        <v xml:space="preserve">حلب  اتارب  </v>
      </c>
      <c r="D17" s="236" t="s">
        <v>435</v>
      </c>
      <c r="E17" s="249">
        <v>7200</v>
      </c>
      <c r="F17" s="250">
        <v>1</v>
      </c>
      <c r="G17" s="237">
        <f t="shared" si="0"/>
        <v>7200</v>
      </c>
      <c r="H17" s="240"/>
      <c r="I17" s="236"/>
      <c r="J17" s="236"/>
      <c r="K17" s="236"/>
      <c r="L17" s="236"/>
    </row>
    <row r="18" spans="1:12" x14ac:dyDescent="0.45">
      <c r="A18" s="339">
        <v>10</v>
      </c>
      <c r="B18" s="236">
        <v>10</v>
      </c>
      <c r="C18" s="236" t="str">
        <f>VLOOKUP(B18,Ce!$C$3:$D$15,2)</f>
        <v xml:space="preserve">درعا  الحراك </v>
      </c>
      <c r="D18" s="236" t="s">
        <v>440</v>
      </c>
      <c r="E18" s="249">
        <v>600</v>
      </c>
      <c r="F18" s="250">
        <v>1</v>
      </c>
      <c r="G18" s="237">
        <f t="shared" si="0"/>
        <v>600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36" t="str">
        <f>VLOOKUP(B19,Ce!$C$3:$D$15,2)</f>
        <v xml:space="preserve">درعا  الجيزة </v>
      </c>
      <c r="D19" s="236" t="s">
        <v>441</v>
      </c>
      <c r="E19" s="249">
        <v>400</v>
      </c>
      <c r="F19" s="250">
        <v>1</v>
      </c>
      <c r="G19" s="237">
        <f t="shared" si="0"/>
        <v>400</v>
      </c>
      <c r="H19" s="240"/>
      <c r="I19" s="236"/>
      <c r="J19" s="236"/>
      <c r="K19" s="236"/>
      <c r="L19" s="236"/>
    </row>
    <row r="20" spans="1:12" x14ac:dyDescent="0.45">
      <c r="A20" s="339">
        <v>12</v>
      </c>
      <c r="B20" s="236">
        <v>12</v>
      </c>
      <c r="C20" s="236" t="str">
        <f>VLOOKUP(B20,Ce!$C$3:$D$15,2)</f>
        <v xml:space="preserve">درعا  طفس </v>
      </c>
      <c r="D20" s="236" t="s">
        <v>442</v>
      </c>
      <c r="E20" s="249">
        <v>600</v>
      </c>
      <c r="F20" s="250">
        <v>1</v>
      </c>
      <c r="G20" s="237">
        <f t="shared" si="0"/>
        <v>600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1</v>
      </c>
      <c r="C21" s="236" t="str">
        <f>VLOOKUP(B21,Ce!$C$3:$D$15,2)</f>
        <v>ادلب  اطمة</v>
      </c>
      <c r="D21" s="236" t="s">
        <v>447</v>
      </c>
      <c r="E21" s="249">
        <v>600</v>
      </c>
      <c r="F21" s="250">
        <v>1</v>
      </c>
      <c r="G21" s="237">
        <f t="shared" si="0"/>
        <v>600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2</v>
      </c>
      <c r="C22" s="236" t="str">
        <f>VLOOKUP(B22,Ce!$C$3:$D$15,2)</f>
        <v>ادلب  تجمع مخيمات سرمدا</v>
      </c>
      <c r="D22" s="236" t="s">
        <v>448</v>
      </c>
      <c r="E22" s="249">
        <v>600</v>
      </c>
      <c r="F22" s="250">
        <v>1</v>
      </c>
      <c r="G22" s="237">
        <f t="shared" si="0"/>
        <v>600</v>
      </c>
      <c r="H22" s="240"/>
      <c r="I22" s="236"/>
      <c r="J22" s="236"/>
      <c r="K22" s="236"/>
      <c r="L22" s="236"/>
    </row>
    <row r="23" spans="1:12" x14ac:dyDescent="0.45">
      <c r="A23" s="339">
        <v>15</v>
      </c>
      <c r="B23" s="236">
        <v>10</v>
      </c>
      <c r="C23" s="236" t="str">
        <f>VLOOKUP(B23,Ce!$C$3:$D$15,2)</f>
        <v xml:space="preserve">درعا  الحراك </v>
      </c>
      <c r="D23" s="236" t="s">
        <v>440</v>
      </c>
      <c r="E23" s="249">
        <v>600</v>
      </c>
      <c r="F23" s="250">
        <v>1</v>
      </c>
      <c r="G23" s="237">
        <f t="shared" ref="G23" si="1">E23*F23</f>
        <v>600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11</v>
      </c>
      <c r="C24" s="236" t="str">
        <f>VLOOKUP(B24,Ce!$C$3:$D$15,2)</f>
        <v xml:space="preserve">درعا  الجيزة </v>
      </c>
      <c r="D24" s="236" t="s">
        <v>441</v>
      </c>
      <c r="E24" s="249">
        <v>400</v>
      </c>
      <c r="F24" s="250">
        <v>1</v>
      </c>
      <c r="G24" s="237">
        <f t="shared" si="0"/>
        <v>400</v>
      </c>
      <c r="H24" s="240"/>
      <c r="I24" s="236"/>
      <c r="J24" s="236"/>
      <c r="K24" s="236"/>
      <c r="L24" s="236"/>
    </row>
    <row r="25" spans="1:12" x14ac:dyDescent="0.45">
      <c r="A25" s="339">
        <v>17</v>
      </c>
      <c r="B25" s="236">
        <v>12</v>
      </c>
      <c r="C25" s="236" t="str">
        <f>VLOOKUP(B25,Ce!$C$3:$D$15,2)</f>
        <v xml:space="preserve">درعا  طفس </v>
      </c>
      <c r="D25" s="236" t="s">
        <v>442</v>
      </c>
      <c r="E25" s="249">
        <v>600</v>
      </c>
      <c r="F25" s="250">
        <v>1</v>
      </c>
      <c r="G25" s="237">
        <f t="shared" si="0"/>
        <v>600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71" priority="1" operator="lessThan">
      <formula>0</formula>
    </cfRule>
    <cfRule type="cellIs" dxfId="70" priority="2" operator="greaterThan">
      <formula>$C$3</formula>
    </cfRule>
    <cfRule type="cellIs" dxfId="69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8"/>
  <sheetViews>
    <sheetView view="pageLayout" topLeftCell="B1" zoomScaleNormal="100" workbookViewId="0">
      <selection activeCell="C11" sqref="C11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Exe'!B41</f>
        <v>3.6.9.1</v>
      </c>
      <c r="C1" s="298"/>
      <c r="E1" s="248" t="s">
        <v>383</v>
      </c>
      <c r="F1" s="296" t="str">
        <f>'He Exe'!C41</f>
        <v>نقل ومواصلات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Exe'!A41</f>
        <v>B3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Exe'!I41</f>
        <v>28800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28800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68" priority="1" operator="lessThan">
      <formula>0</formula>
    </cfRule>
    <cfRule type="cellIs" dxfId="67" priority="2" operator="greaterThan">
      <formula>$C$3</formula>
    </cfRule>
    <cfRule type="cellIs" dxfId="66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Exe'!B42</f>
        <v>3.6.10</v>
      </c>
      <c r="C1" s="298"/>
      <c r="E1" s="248" t="s">
        <v>383</v>
      </c>
      <c r="F1" s="296" t="str">
        <f>'He Exe'!C42</f>
        <v>دورات  و انشطة تدريبية  متنوعة للكوادروالطلاب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Exe'!A42</f>
        <v>B4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Exe'!I42</f>
        <v>28800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28800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65" priority="1" operator="lessThan">
      <formula>0</formula>
    </cfRule>
    <cfRule type="cellIs" dxfId="64" priority="2" operator="greaterThan">
      <formula>$C$3</formula>
    </cfRule>
    <cfRule type="cellIs" dxfId="63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view="pageLayout" zoomScaleNormal="100" workbookViewId="0">
      <selection activeCell="H6" sqref="H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24" style="239" bestFit="1" customWidth="1"/>
    <col min="4" max="4" width="20.5703125" style="239" customWidth="1"/>
    <col min="5" max="12" width="8.85546875" style="239" customWidth="1"/>
    <col min="13" max="16" width="9" style="239" customWidth="1"/>
    <col min="17" max="16384" width="9.140625" style="239"/>
  </cols>
  <sheetData>
    <row r="1" spans="1:12" ht="19.5" thickBot="1" x14ac:dyDescent="0.5">
      <c r="B1" s="297" t="str">
        <f>'He Exe'!B10</f>
        <v>النشاط 2.3.1 Activity</v>
      </c>
      <c r="C1" s="298"/>
      <c r="E1" s="248" t="s">
        <v>383</v>
      </c>
      <c r="F1" s="296" t="str">
        <f>'He Exe'!C10</f>
        <v>عقد دورات تدريبية لتدريب المعلمين على اتقان موضوع التعليم الترميمي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Exe'!A10</f>
        <v>A1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Exe'!I10</f>
        <v>14400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1">
        <f>C3-C4</f>
        <v>14400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>
        <v>0</v>
      </c>
      <c r="F9" s="250">
        <v>2</v>
      </c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>
        <v>0</v>
      </c>
      <c r="F10" s="250">
        <v>10</v>
      </c>
      <c r="G10" s="237">
        <f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>
        <v>0</v>
      </c>
      <c r="F11" s="250">
        <v>2</v>
      </c>
      <c r="G11" s="237">
        <f t="shared" ref="G11:G22" si="0">E11*F11</f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>
        <v>0</v>
      </c>
      <c r="F12" s="250">
        <v>2</v>
      </c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>
        <v>0</v>
      </c>
      <c r="F13" s="250">
        <v>2</v>
      </c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>
        <v>0</v>
      </c>
      <c r="F14" s="250">
        <v>2</v>
      </c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>
        <v>0</v>
      </c>
      <c r="F15" s="250">
        <v>2</v>
      </c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>
        <v>0</v>
      </c>
      <c r="F16" s="250">
        <v>2</v>
      </c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>
        <v>0</v>
      </c>
      <c r="F17" s="250">
        <v>2</v>
      </c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>
        <v>0</v>
      </c>
      <c r="F18" s="250">
        <v>2</v>
      </c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>
        <v>0</v>
      </c>
      <c r="F19" s="250">
        <v>2</v>
      </c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>
        <v>0</v>
      </c>
      <c r="F20" s="250">
        <v>2</v>
      </c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>
        <v>0</v>
      </c>
      <c r="F21" s="250">
        <v>2</v>
      </c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>
        <v>0</v>
      </c>
      <c r="F22" s="250">
        <v>2</v>
      </c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>
        <v>0</v>
      </c>
      <c r="F23" s="250">
        <v>2</v>
      </c>
      <c r="G23" s="237">
        <f t="shared" ref="G23:G28" si="1">E23*F23</f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>
        <v>0</v>
      </c>
      <c r="F24" s="250">
        <v>4</v>
      </c>
      <c r="G24" s="237">
        <f t="shared" si="1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>
        <v>0</v>
      </c>
      <c r="F25" s="250">
        <v>5</v>
      </c>
      <c r="G25" s="237">
        <f t="shared" si="1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>
        <v>0</v>
      </c>
      <c r="F26" s="250">
        <v>8</v>
      </c>
      <c r="G26" s="237">
        <f t="shared" si="1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>
        <v>0</v>
      </c>
      <c r="F27" s="250">
        <v>2</v>
      </c>
      <c r="G27" s="237">
        <f t="shared" si="1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>
        <v>0</v>
      </c>
      <c r="F28" s="250">
        <v>2</v>
      </c>
      <c r="G28" s="237">
        <f t="shared" si="1"/>
        <v>0</v>
      </c>
      <c r="H28" s="240"/>
      <c r="I28" s="236"/>
      <c r="J28" s="236"/>
      <c r="K28" s="236"/>
      <c r="L28" s="236"/>
    </row>
  </sheetData>
  <mergeCells count="3">
    <mergeCell ref="I7:L7"/>
    <mergeCell ref="F1:J1"/>
    <mergeCell ref="B1:C1"/>
  </mergeCells>
  <conditionalFormatting sqref="C5">
    <cfRule type="cellIs" dxfId="141" priority="1" operator="lessThan">
      <formula>0</formula>
    </cfRule>
    <cfRule type="cellIs" dxfId="140" priority="2" operator="greaterThan">
      <formula>$C$3</formula>
    </cfRule>
    <cfRule type="cellIs" dxfId="139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Exe'!B43</f>
        <v>3.6.9.2</v>
      </c>
      <c r="C1" s="298"/>
      <c r="E1" s="248" t="s">
        <v>383</v>
      </c>
      <c r="F1" s="296" t="str">
        <f>'He Exe'!C43</f>
        <v xml:space="preserve"> حوافز مادية ومكافآت للطلاب والطالبات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Exe'!A43</f>
        <v>B5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Exe'!I43</f>
        <v>43000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43000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62" priority="1" operator="lessThan">
      <formula>0</formula>
    </cfRule>
    <cfRule type="cellIs" dxfId="61" priority="2" operator="greaterThan">
      <formula>$C$3</formula>
    </cfRule>
    <cfRule type="cellIs" dxfId="60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Exe'!B44</f>
        <v>3.6.9.3</v>
      </c>
      <c r="C1" s="298"/>
      <c r="E1" s="248" t="s">
        <v>383</v>
      </c>
      <c r="F1" s="296" t="str">
        <f>'He Exe'!C44</f>
        <v xml:space="preserve">ماء  وكهرباء 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Exe'!A44</f>
        <v>B6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Exe'!I44</f>
        <v>7200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7200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59" priority="1" operator="lessThan">
      <formula>0</formula>
    </cfRule>
    <cfRule type="cellIs" dxfId="58" priority="2" operator="greaterThan">
      <formula>$C$3</formula>
    </cfRule>
    <cfRule type="cellIs" dxfId="57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Exe'!B45</f>
        <v>3.6.9.4</v>
      </c>
      <c r="C1" s="298"/>
      <c r="E1" s="248" t="s">
        <v>383</v>
      </c>
      <c r="F1" s="296" t="str">
        <f>'He Exe'!C45</f>
        <v>هاتف وانترنت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Exe'!A45</f>
        <v>B7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Exe'!I45</f>
        <v>7200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7200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56" priority="1" operator="lessThan">
      <formula>0</formula>
    </cfRule>
    <cfRule type="cellIs" dxfId="55" priority="2" operator="greaterThan">
      <formula>$C$3</formula>
    </cfRule>
    <cfRule type="cellIs" dxfId="54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Exe'!B46</f>
        <v>3.6.9.5</v>
      </c>
      <c r="C1" s="298"/>
      <c r="E1" s="248" t="s">
        <v>383</v>
      </c>
      <c r="F1" s="296" t="str">
        <f>'He Exe'!C46</f>
        <v>مواد تنظيف ورعاية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Exe'!A46</f>
        <v>B8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Exe'!I46</f>
        <v>7200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7200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53" priority="1" operator="lessThan">
      <formula>0</formula>
    </cfRule>
    <cfRule type="cellIs" dxfId="52" priority="2" operator="greaterThan">
      <formula>$C$3</formula>
    </cfRule>
    <cfRule type="cellIs" dxfId="51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Exe'!B47</f>
        <v>3.6.9.6</v>
      </c>
      <c r="C1" s="298"/>
      <c r="E1" s="248" t="s">
        <v>383</v>
      </c>
      <c r="F1" s="296" t="str">
        <f>'He Exe'!C47</f>
        <v>احبار وورق طباعة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Exe'!A47</f>
        <v>B9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Exe'!I47</f>
        <v>5040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5040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50" priority="1" operator="lessThan">
      <formula>0</formula>
    </cfRule>
    <cfRule type="cellIs" dxfId="49" priority="2" operator="greaterThan">
      <formula>$C$3</formula>
    </cfRule>
    <cfRule type="cellIs" dxfId="48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Exe'!B48</f>
        <v>3.6.9.7</v>
      </c>
      <c r="C1" s="298"/>
      <c r="E1" s="248" t="s">
        <v>383</v>
      </c>
      <c r="F1" s="296" t="str">
        <f>'He Exe'!C48</f>
        <v>وقود مولده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Exe'!A48</f>
        <v>B10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Exe'!I48</f>
        <v>93600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93600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47" priority="1" operator="lessThan">
      <formula>0</formula>
    </cfRule>
    <cfRule type="cellIs" dxfId="46" priority="2" operator="greaterThan">
      <formula>$C$3</formula>
    </cfRule>
    <cfRule type="cellIs" dxfId="45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Exe'!B49</f>
        <v>3.6.9.8</v>
      </c>
      <c r="C1" s="298"/>
      <c r="E1" s="248" t="s">
        <v>383</v>
      </c>
      <c r="F1" s="296" t="str">
        <f>'He Exe'!C49</f>
        <v>وقود تدفئة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Exe'!A49</f>
        <v>B11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Exe'!I49</f>
        <v>28800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28800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44" priority="1" operator="lessThan">
      <formula>0</formula>
    </cfRule>
    <cfRule type="cellIs" dxfId="43" priority="2" operator="greaterThan">
      <formula>$C$3</formula>
    </cfRule>
    <cfRule type="cellIs" dxfId="42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Exe'!B50</f>
        <v>3.6.9.9</v>
      </c>
      <c r="C1" s="298"/>
      <c r="E1" s="248" t="s">
        <v>383</v>
      </c>
      <c r="F1" s="296" t="str">
        <f>'He Exe'!C50</f>
        <v>قرطاسية ومطبوعات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Exe'!A50</f>
        <v>B12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Exe'!I50</f>
        <v>28800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28800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41" priority="1" operator="lessThan">
      <formula>0</formula>
    </cfRule>
    <cfRule type="cellIs" dxfId="40" priority="2" operator="greaterThan">
      <formula>$C$3</formula>
    </cfRule>
    <cfRule type="cellIs" dxfId="39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Exe'!B51</f>
        <v>3.6.9.10</v>
      </c>
      <c r="C1" s="298"/>
      <c r="E1" s="248" t="s">
        <v>383</v>
      </c>
      <c r="F1" s="296" t="str">
        <f>'He Exe'!C51</f>
        <v>وسائل ايضاحية ومواد تدريب لكل مادة اربع مرات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Exe'!A51</f>
        <v>B13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Exe'!I51</f>
        <v>26880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26880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38" priority="1" operator="lessThan">
      <formula>0</formula>
    </cfRule>
    <cfRule type="cellIs" dxfId="37" priority="2" operator="greaterThan">
      <formula>$C$3</formula>
    </cfRule>
    <cfRule type="cellIs" dxfId="36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Exe'!B52</f>
        <v>3.6.1</v>
      </c>
      <c r="C1" s="298"/>
      <c r="E1" s="248" t="s">
        <v>383</v>
      </c>
      <c r="F1" s="296">
        <f>'He Exe'!I52</f>
        <v>12960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Exe'!A52</f>
        <v>B14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Exe'!I52</f>
        <v>12960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12960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35" priority="1" operator="lessThan">
      <formula>0</formula>
    </cfRule>
    <cfRule type="cellIs" dxfId="34" priority="2" operator="greaterThan">
      <formula>$C$3</formula>
    </cfRule>
    <cfRule type="cellIs" dxfId="33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8"/>
  <sheetViews>
    <sheetView view="pageLayout" zoomScaleNormal="100" workbookViewId="0">
      <selection activeCell="C10" sqref="C1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8.42578125" style="239" bestFit="1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Exe'!B11</f>
        <v>النشاط 3.4.2 Activity</v>
      </c>
      <c r="C1" s="298"/>
      <c r="E1" s="248" t="s">
        <v>383</v>
      </c>
      <c r="F1" s="296" t="str">
        <f>'He Exe'!C11</f>
        <v>طباعة الكتب والمواد التعليمية بما يتوافق مع الاعداد المدروسة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Exe'!A10</f>
        <v>A1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Exe'!I11</f>
        <v>189199.9914</v>
      </c>
      <c r="E3" s="244">
        <v>1</v>
      </c>
      <c r="F3" s="245">
        <f>SUMIFS(G9:G28,B9:B28,1)</f>
        <v>6900</v>
      </c>
      <c r="G3" s="244">
        <v>4</v>
      </c>
      <c r="H3" s="245">
        <f>SUMIFS(G9:G28,B9:B28,4)</f>
        <v>6900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78300</v>
      </c>
      <c r="E4" s="244">
        <v>2</v>
      </c>
      <c r="F4" s="245">
        <f>SUMIFS(G9:G28,B9:B28,2)</f>
        <v>6900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14600</v>
      </c>
    </row>
    <row r="5" spans="1:12" ht="18" customHeight="1" thickBot="1" x14ac:dyDescent="0.5">
      <c r="B5" s="236" t="s">
        <v>399</v>
      </c>
      <c r="C5" s="252">
        <f>C3-C4</f>
        <v>110899.9914</v>
      </c>
      <c r="E5" s="246">
        <v>3</v>
      </c>
      <c r="F5" s="247">
        <f>SUMIFS(G9:G28,B9:B28,3)</f>
        <v>6900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21500</v>
      </c>
      <c r="K5" s="246">
        <v>12</v>
      </c>
      <c r="L5" s="247">
        <f>SUMIFS(G9:G28,B9:B28,12)</f>
        <v>14600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11</v>
      </c>
      <c r="C9" s="236" t="str">
        <f>VLOOKUP(B9,Ce!$C$3:$D$15,2)</f>
        <v xml:space="preserve">درعا  الجيزة </v>
      </c>
      <c r="D9" s="236"/>
      <c r="E9" s="256">
        <v>13</v>
      </c>
      <c r="F9" s="250">
        <v>800</v>
      </c>
      <c r="G9" s="237">
        <f>E9*F9</f>
        <v>10400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11</v>
      </c>
      <c r="C10" s="236" t="str">
        <f>VLOOKUP(B10,Ce!$C$3:$D$15,2)</f>
        <v xml:space="preserve">درعا  الجيزة </v>
      </c>
      <c r="D10" s="236"/>
      <c r="E10" s="256">
        <v>10.5</v>
      </c>
      <c r="F10" s="250">
        <v>400</v>
      </c>
      <c r="G10" s="237">
        <f t="shared" ref="G10:G28" si="0">E10*F10</f>
        <v>4200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12</v>
      </c>
      <c r="C11" s="236" t="str">
        <f>VLOOKUP(B11,Ce!$C$3:$D$15,2)</f>
        <v xml:space="preserve">درعا  طفس </v>
      </c>
      <c r="D11" s="236"/>
      <c r="E11" s="256">
        <v>13</v>
      </c>
      <c r="F11" s="250">
        <v>800</v>
      </c>
      <c r="G11" s="237">
        <f t="shared" si="0"/>
        <v>10400</v>
      </c>
      <c r="H11" s="240"/>
      <c r="I11" s="236"/>
      <c r="J11" s="236"/>
      <c r="K11" s="236"/>
      <c r="L11" s="236"/>
    </row>
    <row r="12" spans="1:12" x14ac:dyDescent="0.45">
      <c r="A12" s="236"/>
      <c r="B12" s="236">
        <v>12</v>
      </c>
      <c r="C12" s="236" t="str">
        <f>VLOOKUP(B12,Ce!$C$3:$D$15,2)</f>
        <v xml:space="preserve">درعا  طفس </v>
      </c>
      <c r="D12" s="236"/>
      <c r="E12" s="256">
        <v>10.5</v>
      </c>
      <c r="F12" s="250">
        <v>400</v>
      </c>
      <c r="G12" s="237">
        <f t="shared" si="0"/>
        <v>4200</v>
      </c>
      <c r="H12" s="240"/>
      <c r="I12" s="236"/>
      <c r="J12" s="236"/>
      <c r="K12" s="236"/>
      <c r="L12" s="236"/>
    </row>
    <row r="13" spans="1:12" x14ac:dyDescent="0.45">
      <c r="A13" s="236"/>
      <c r="B13" s="236">
        <v>9</v>
      </c>
      <c r="C13" s="236" t="str">
        <f>VLOOKUP(B13,Ce!$C$3:$D$15,2)</f>
        <v xml:space="preserve">حلب  اتارب  </v>
      </c>
      <c r="D13" s="236"/>
      <c r="E13" s="256">
        <v>13</v>
      </c>
      <c r="F13" s="250">
        <v>800</v>
      </c>
      <c r="G13" s="237">
        <f t="shared" si="0"/>
        <v>10400</v>
      </c>
      <c r="H13" s="240"/>
      <c r="I13" s="236"/>
      <c r="J13" s="236"/>
      <c r="K13" s="236"/>
      <c r="L13" s="236"/>
    </row>
    <row r="14" spans="1:12" x14ac:dyDescent="0.45">
      <c r="A14" s="236">
        <v>4</v>
      </c>
      <c r="B14" s="236">
        <v>9</v>
      </c>
      <c r="C14" s="236" t="str">
        <f>VLOOKUP(B14,Ce!$C$3:$D$15,2)</f>
        <v xml:space="preserve">حلب  اتارب  </v>
      </c>
      <c r="D14" s="236"/>
      <c r="E14" s="256">
        <v>10.5</v>
      </c>
      <c r="F14" s="250">
        <v>400</v>
      </c>
      <c r="G14" s="237">
        <f t="shared" si="0"/>
        <v>4200</v>
      </c>
      <c r="H14" s="240"/>
      <c r="I14" s="236"/>
      <c r="J14" s="236"/>
      <c r="K14" s="236"/>
      <c r="L14" s="236"/>
    </row>
    <row r="15" spans="1:12" x14ac:dyDescent="0.45">
      <c r="A15" s="236">
        <v>5</v>
      </c>
      <c r="B15" s="236">
        <v>1</v>
      </c>
      <c r="C15" s="236" t="str">
        <f>VLOOKUP(B15,Ce!$C$3:$D$15,2)</f>
        <v>ادلب  اطمة</v>
      </c>
      <c r="D15" s="236"/>
      <c r="E15" s="256">
        <v>4.0999999999999996</v>
      </c>
      <c r="F15" s="250">
        <v>1200</v>
      </c>
      <c r="G15" s="237">
        <f t="shared" si="0"/>
        <v>4920</v>
      </c>
      <c r="H15" s="240"/>
      <c r="I15" s="236"/>
      <c r="J15" s="236"/>
      <c r="K15" s="236"/>
      <c r="L15" s="236"/>
    </row>
    <row r="16" spans="1:12" x14ac:dyDescent="0.45">
      <c r="A16" s="236">
        <v>6</v>
      </c>
      <c r="B16" s="236">
        <v>1</v>
      </c>
      <c r="C16" s="236" t="str">
        <f>VLOOKUP(B16,Ce!$C$3:$D$15,2)</f>
        <v>ادلب  اطمة</v>
      </c>
      <c r="D16" s="236"/>
      <c r="E16" s="256">
        <v>3.3</v>
      </c>
      <c r="F16" s="250">
        <v>600</v>
      </c>
      <c r="G16" s="237">
        <f t="shared" si="0"/>
        <v>1980</v>
      </c>
      <c r="H16" s="240"/>
      <c r="I16" s="236"/>
      <c r="J16" s="236"/>
      <c r="K16" s="236"/>
      <c r="L16" s="236"/>
    </row>
    <row r="17" spans="1:12" x14ac:dyDescent="0.45">
      <c r="A17" s="236">
        <v>7</v>
      </c>
      <c r="B17" s="236">
        <v>2</v>
      </c>
      <c r="C17" s="236" t="str">
        <f>VLOOKUP(B17,Ce!$C$3:$D$15,2)</f>
        <v>ادلب  تجمع مخيمات سرمدا</v>
      </c>
      <c r="D17" s="236"/>
      <c r="E17" s="256">
        <v>4.0999999999999996</v>
      </c>
      <c r="F17" s="250">
        <v>1200</v>
      </c>
      <c r="G17" s="237">
        <f t="shared" si="0"/>
        <v>4920</v>
      </c>
      <c r="H17" s="240"/>
      <c r="I17" s="236"/>
      <c r="J17" s="236"/>
      <c r="K17" s="236"/>
      <c r="L17" s="236"/>
    </row>
    <row r="18" spans="1:12" x14ac:dyDescent="0.45">
      <c r="A18" s="236">
        <v>8</v>
      </c>
      <c r="B18" s="236">
        <v>2</v>
      </c>
      <c r="C18" s="236" t="str">
        <f>VLOOKUP(B18,Ce!$C$3:$D$15,2)</f>
        <v>ادلب  تجمع مخيمات سرمدا</v>
      </c>
      <c r="D18" s="236"/>
      <c r="E18" s="256">
        <v>3.3</v>
      </c>
      <c r="F18" s="250">
        <v>600</v>
      </c>
      <c r="G18" s="237">
        <f t="shared" si="0"/>
        <v>1980</v>
      </c>
      <c r="H18" s="240"/>
      <c r="I18" s="236"/>
      <c r="J18" s="236"/>
      <c r="K18" s="236"/>
      <c r="L18" s="236"/>
    </row>
    <row r="19" spans="1:12" x14ac:dyDescent="0.45">
      <c r="A19" s="236">
        <v>9</v>
      </c>
      <c r="B19" s="236">
        <v>3</v>
      </c>
      <c r="C19" s="236" t="str">
        <f>VLOOKUP(B19,Ce!$C$3:$D$15,2)</f>
        <v>ادلب  تجمع مخيمات سلقين</v>
      </c>
      <c r="D19" s="236"/>
      <c r="E19" s="256">
        <v>4.0999999999999996</v>
      </c>
      <c r="F19" s="250">
        <v>1200</v>
      </c>
      <c r="G19" s="237">
        <f t="shared" si="0"/>
        <v>4920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3</v>
      </c>
      <c r="C20" s="236" t="str">
        <f>VLOOKUP(B20,Ce!$C$3:$D$15,2)</f>
        <v>ادلب  تجمع مخيمات سلقين</v>
      </c>
      <c r="D20" s="236"/>
      <c r="E20" s="256">
        <v>3.3</v>
      </c>
      <c r="F20" s="250">
        <v>600</v>
      </c>
      <c r="G20" s="237">
        <f t="shared" si="0"/>
        <v>1980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4</v>
      </c>
      <c r="C21" s="236" t="str">
        <f>VLOOKUP(B21,Ce!$C$3:$D$15,2)</f>
        <v>ادلب مركز   4 مركز بالس</v>
      </c>
      <c r="D21" s="236"/>
      <c r="E21" s="256">
        <v>4.0999999999999996</v>
      </c>
      <c r="F21" s="250">
        <v>1200</v>
      </c>
      <c r="G21" s="237">
        <f t="shared" si="0"/>
        <v>4920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4</v>
      </c>
      <c r="C22" s="236" t="str">
        <f>VLOOKUP(B22,Ce!$C$3:$D$15,2)</f>
        <v>ادلب مركز   4 مركز بالس</v>
      </c>
      <c r="D22" s="236"/>
      <c r="E22" s="256">
        <v>3.3</v>
      </c>
      <c r="F22" s="250">
        <v>600</v>
      </c>
      <c r="G22" s="237">
        <f t="shared" si="0"/>
        <v>1980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9</v>
      </c>
      <c r="C23" s="236" t="str">
        <f>VLOOKUP(B23,Ce!$C$3:$D$15,2)</f>
        <v xml:space="preserve">حلب  اتارب  </v>
      </c>
      <c r="D23" s="236"/>
      <c r="E23" s="256">
        <v>4.0999999999999996</v>
      </c>
      <c r="F23" s="250">
        <v>1200</v>
      </c>
      <c r="G23" s="237">
        <f t="shared" si="0"/>
        <v>4920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9</v>
      </c>
      <c r="C24" s="236" t="str">
        <f>VLOOKUP(B24,Ce!$C$3:$D$15,2)</f>
        <v xml:space="preserve">حلب  اتارب  </v>
      </c>
      <c r="D24" s="236"/>
      <c r="E24" s="256">
        <v>3.3</v>
      </c>
      <c r="F24" s="250">
        <v>600</v>
      </c>
      <c r="G24" s="237">
        <f t="shared" si="0"/>
        <v>1980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38" priority="1" operator="lessThan">
      <formula>0</formula>
    </cfRule>
    <cfRule type="cellIs" dxfId="137" priority="2" operator="greaterThan">
      <formula>$C$3</formula>
    </cfRule>
    <cfRule type="cellIs" dxfId="136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Exe'!B53</f>
        <v>3.6.4</v>
      </c>
      <c r="C1" s="298"/>
      <c r="E1" s="248" t="s">
        <v>383</v>
      </c>
      <c r="F1" s="296" t="str">
        <f>'He Exe'!C53</f>
        <v>حملات توعية وانشطة حماية مجتمعية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Exe'!A53</f>
        <v>B15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Exe'!I53</f>
        <v>30240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30240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32" priority="1" operator="lessThan">
      <formula>0</formula>
    </cfRule>
    <cfRule type="cellIs" dxfId="31" priority="2" operator="greaterThan">
      <formula>$C$3</formula>
    </cfRule>
    <cfRule type="cellIs" dxfId="30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Exe'!B56</f>
        <v>3.6.9.11</v>
      </c>
      <c r="C1" s="298"/>
      <c r="E1" s="248" t="s">
        <v>383</v>
      </c>
      <c r="F1" s="296" t="str">
        <f>'He Exe'!C56</f>
        <v>مدير المشروع / تركيا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Exe'!A56</f>
        <v>C1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Exe'!I56</f>
        <v>16900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16900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29" priority="1" operator="lessThan">
      <formula>0</formula>
    </cfRule>
    <cfRule type="cellIs" dxfId="28" priority="2" operator="greaterThan">
      <formula>$C$3</formula>
    </cfRule>
    <cfRule type="cellIs" dxfId="27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Exe'!B57</f>
        <v>3.6.9.12</v>
      </c>
      <c r="C1" s="298"/>
      <c r="E1" s="248" t="s">
        <v>383</v>
      </c>
      <c r="F1" s="296" t="str">
        <f>'He Exe'!C57</f>
        <v>المسؤول المالي/ تركيا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Exe'!A56</f>
        <v>C1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Exe'!I57</f>
        <v>13000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13000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26" priority="1" operator="lessThan">
      <formula>0</formula>
    </cfRule>
    <cfRule type="cellIs" dxfId="25" priority="2" operator="greaterThan">
      <formula>$C$3</formula>
    </cfRule>
    <cfRule type="cellIs" dxfId="24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Exe'!B58</f>
        <v>3.6.9.13</v>
      </c>
      <c r="C1" s="298"/>
      <c r="E1" s="248" t="s">
        <v>383</v>
      </c>
      <c r="F1" s="296" t="str">
        <f>'He Exe'!C58</f>
        <v>منسق االمشروع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Exe'!A58</f>
        <v>C3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Exe'!I58</f>
        <v>12350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12350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23" priority="1" operator="lessThan">
      <formula>0</formula>
    </cfRule>
    <cfRule type="cellIs" dxfId="22" priority="2" operator="greaterThan">
      <formula>$C$3</formula>
    </cfRule>
    <cfRule type="cellIs" dxfId="21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Exe'!B59</f>
        <v>3.6.9.14</v>
      </c>
      <c r="C1" s="298"/>
      <c r="E1" s="248" t="s">
        <v>383</v>
      </c>
      <c r="F1" s="296" t="str">
        <f>'He Exe'!C59</f>
        <v>مسؤول المراقبة والتقييم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Exe'!A59</f>
        <v>C4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Exe'!I59</f>
        <v>12350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12350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20" priority="1" operator="lessThan">
      <formula>0</formula>
    </cfRule>
    <cfRule type="cellIs" dxfId="19" priority="2" operator="greaterThan">
      <formula>$C$3</formula>
    </cfRule>
    <cfRule type="cellIs" dxfId="18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Exe'!B60</f>
        <v>3.6.9.15</v>
      </c>
      <c r="C1" s="298"/>
      <c r="E1" s="248" t="s">
        <v>383</v>
      </c>
      <c r="F1" s="296" t="str">
        <f>'He Exe'!C60</f>
        <v>مسؤول التقارير والارشفة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Exe'!A60</f>
        <v>C5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Exe'!I60</f>
        <v>12350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12350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7" priority="1" operator="lessThan">
      <formula>0</formula>
    </cfRule>
    <cfRule type="cellIs" dxfId="16" priority="2" operator="greaterThan">
      <formula>$C$3</formula>
    </cfRule>
    <cfRule type="cellIs" dxfId="15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Exe'!B61</f>
        <v>3.6.9.16</v>
      </c>
      <c r="C1" s="298"/>
      <c r="E1" s="248" t="s">
        <v>383</v>
      </c>
      <c r="F1" s="296" t="str">
        <f>'He Exe'!C61</f>
        <v>منسق المشروع / سوريا وتركيا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Exe'!A61</f>
        <v>C6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Exe'!I61</f>
        <v>12000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12000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4" priority="1" operator="lessThan">
      <formula>0</formula>
    </cfRule>
    <cfRule type="cellIs" dxfId="13" priority="2" operator="greaterThan">
      <formula>$C$3</formula>
    </cfRule>
    <cfRule type="cellIs" dxfId="12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Exe'!B62</f>
        <v>3.6.9.17</v>
      </c>
      <c r="C1" s="298"/>
      <c r="E1" s="248" t="s">
        <v>383</v>
      </c>
      <c r="F1" s="296" t="str">
        <f>'He Exe'!C62</f>
        <v xml:space="preserve">منسق المنطقة 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Exe'!A62</f>
        <v>C7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Exe'!I62</f>
        <v>9600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9600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1" priority="1" operator="lessThan">
      <formula>0</formula>
    </cfRule>
    <cfRule type="cellIs" dxfId="10" priority="2" operator="greaterThan">
      <formula>$C$3</formula>
    </cfRule>
    <cfRule type="cellIs" dxfId="9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88"/>
  <sheetViews>
    <sheetView view="pageLayout" zoomScaleNormal="100" workbookViewId="0">
      <selection activeCell="C3" sqref="C3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>
        <f>'He Exe'!B65</f>
        <v>1</v>
      </c>
      <c r="C1" s="298"/>
      <c r="E1" s="248" t="s">
        <v>383</v>
      </c>
      <c r="F1" s="296" t="str">
        <f>'He Exe'!C212</f>
        <v>رواتب كوادر  المراكز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Exe'!A212</f>
        <v>CC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Exe'!I222</f>
        <v>336240</v>
      </c>
      <c r="E3" s="244">
        <v>1</v>
      </c>
      <c r="F3" s="245">
        <f>SUMIFS(G9:G88,B9:B88,1)</f>
        <v>0</v>
      </c>
      <c r="G3" s="244">
        <v>4</v>
      </c>
      <c r="H3" s="245">
        <f>SUMIFS(G9:G88,B9:B88,4)</f>
        <v>0</v>
      </c>
      <c r="I3" s="244">
        <v>7</v>
      </c>
      <c r="J3" s="245">
        <f>SUMIFS(G9:G88,B9:B88,7)</f>
        <v>0</v>
      </c>
      <c r="K3" s="244">
        <v>10</v>
      </c>
      <c r="L3" s="245">
        <f>SUMIFS(G9:G88,B9:B88,10)</f>
        <v>0</v>
      </c>
    </row>
    <row r="4" spans="1:12" ht="18" customHeight="1" x14ac:dyDescent="0.45">
      <c r="B4" s="236" t="s">
        <v>398</v>
      </c>
      <c r="C4" s="237">
        <f>SUM(G9:G88)</f>
        <v>28020</v>
      </c>
      <c r="E4" s="244">
        <v>2</v>
      </c>
      <c r="F4" s="245">
        <f>SUMIFS(G9:G88,B9:B88,2)</f>
        <v>0</v>
      </c>
      <c r="G4" s="244">
        <v>5</v>
      </c>
      <c r="H4" s="245">
        <f>SUMIFS(G9:G88,B9:B88,5)</f>
        <v>0</v>
      </c>
      <c r="I4" s="244">
        <v>8</v>
      </c>
      <c r="J4" s="245">
        <f>SUMIFS(G9:G88,B9:B88,8)</f>
        <v>0</v>
      </c>
      <c r="K4" s="244">
        <v>11</v>
      </c>
      <c r="L4" s="245">
        <f>SUMIFS(G9:G88,B9:B88,11)</f>
        <v>0</v>
      </c>
    </row>
    <row r="5" spans="1:12" ht="18" customHeight="1" thickBot="1" x14ac:dyDescent="0.5">
      <c r="B5" s="236" t="s">
        <v>399</v>
      </c>
      <c r="C5" s="252">
        <f>C3-C4</f>
        <v>308220</v>
      </c>
      <c r="E5" s="246">
        <v>3</v>
      </c>
      <c r="F5" s="247">
        <f>SUMIFS(G9:G88,B9:B88,3)</f>
        <v>0</v>
      </c>
      <c r="G5" s="246">
        <v>6</v>
      </c>
      <c r="H5" s="247">
        <f>SUMIFS(G9:G88,B9:B88,6)</f>
        <v>0</v>
      </c>
      <c r="I5" s="246">
        <v>9</v>
      </c>
      <c r="J5" s="247">
        <f>SUMIFS(G9:G88,B9:B88,9)</f>
        <v>0</v>
      </c>
      <c r="K5" s="246">
        <v>12</v>
      </c>
      <c r="L5" s="247">
        <f>SUMIFS(G9:G88,B9:B88,12)</f>
        <v>0</v>
      </c>
    </row>
    <row r="6" spans="1:12" ht="19.5" thickBot="1" x14ac:dyDescent="0.5">
      <c r="B6" s="240" t="s">
        <v>416</v>
      </c>
      <c r="C6" s="255">
        <f>'He Exe'!I75/12</f>
        <v>2335</v>
      </c>
      <c r="E6" s="246">
        <v>0</v>
      </c>
      <c r="F6" s="247">
        <f>SUMIFS(G9:G28,B9:B28,0)</f>
        <v>28020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>
        <f>$C$6</f>
        <v>2335</v>
      </c>
      <c r="F9" s="250">
        <v>1</v>
      </c>
      <c r="G9" s="237">
        <f>E9*F9</f>
        <v>2335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>
        <f t="shared" ref="E10:E20" si="0">$C$6</f>
        <v>2335</v>
      </c>
      <c r="F10" s="250">
        <v>1</v>
      </c>
      <c r="G10" s="237">
        <f>E10*F10</f>
        <v>2335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>
        <f t="shared" si="0"/>
        <v>2335</v>
      </c>
      <c r="F11" s="250">
        <v>1</v>
      </c>
      <c r="G11" s="237">
        <f t="shared" ref="G11:G74" si="1">E11*F11</f>
        <v>2335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>
        <f t="shared" si="0"/>
        <v>2335</v>
      </c>
      <c r="F12" s="250">
        <v>1</v>
      </c>
      <c r="G12" s="237">
        <f t="shared" si="1"/>
        <v>2335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>
        <f t="shared" si="0"/>
        <v>2335</v>
      </c>
      <c r="F13" s="250">
        <v>1</v>
      </c>
      <c r="G13" s="237">
        <f t="shared" si="1"/>
        <v>2335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>
        <f t="shared" si="0"/>
        <v>2335</v>
      </c>
      <c r="F14" s="250">
        <v>1</v>
      </c>
      <c r="G14" s="237">
        <f t="shared" si="1"/>
        <v>2335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>
        <f t="shared" si="0"/>
        <v>2335</v>
      </c>
      <c r="F15" s="250">
        <v>1</v>
      </c>
      <c r="G15" s="237">
        <f t="shared" si="1"/>
        <v>2335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>
        <f t="shared" si="0"/>
        <v>2335</v>
      </c>
      <c r="F16" s="250">
        <v>1</v>
      </c>
      <c r="G16" s="237">
        <f t="shared" si="1"/>
        <v>2335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>
        <f t="shared" si="0"/>
        <v>2335</v>
      </c>
      <c r="F17" s="250">
        <v>1</v>
      </c>
      <c r="G17" s="237">
        <f t="shared" si="1"/>
        <v>2335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>
        <f t="shared" si="0"/>
        <v>2335</v>
      </c>
      <c r="F18" s="250">
        <v>1</v>
      </c>
      <c r="G18" s="237">
        <f t="shared" si="1"/>
        <v>2335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>
        <f t="shared" si="0"/>
        <v>2335</v>
      </c>
      <c r="F19" s="250">
        <v>1</v>
      </c>
      <c r="G19" s="237">
        <f t="shared" si="1"/>
        <v>2335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>
        <f t="shared" si="0"/>
        <v>2335</v>
      </c>
      <c r="F20" s="250">
        <v>1</v>
      </c>
      <c r="G20" s="237">
        <f t="shared" si="1"/>
        <v>2335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1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1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1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1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1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1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1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1"/>
        <v>0</v>
      </c>
      <c r="H28" s="240"/>
      <c r="I28" s="236"/>
      <c r="J28" s="236"/>
      <c r="K28" s="236"/>
      <c r="L28" s="236"/>
    </row>
    <row r="29" spans="1:12" x14ac:dyDescent="0.45">
      <c r="A29" s="236">
        <v>21</v>
      </c>
      <c r="B29" s="236"/>
      <c r="C29" s="236"/>
      <c r="D29" s="236"/>
      <c r="E29" s="249"/>
      <c r="F29" s="250"/>
      <c r="G29" s="237">
        <f t="shared" si="1"/>
        <v>0</v>
      </c>
      <c r="H29" s="240"/>
      <c r="I29" s="236"/>
      <c r="J29" s="236"/>
      <c r="K29" s="236"/>
      <c r="L29" s="236"/>
    </row>
    <row r="30" spans="1:12" x14ac:dyDescent="0.45">
      <c r="A30" s="236">
        <v>22</v>
      </c>
      <c r="B30" s="236"/>
      <c r="C30" s="236"/>
      <c r="D30" s="236"/>
      <c r="E30" s="249"/>
      <c r="F30" s="250"/>
      <c r="G30" s="237">
        <f t="shared" si="1"/>
        <v>0</v>
      </c>
      <c r="H30" s="240"/>
      <c r="I30" s="236"/>
      <c r="J30" s="236"/>
      <c r="K30" s="236"/>
      <c r="L30" s="236"/>
    </row>
    <row r="31" spans="1:12" x14ac:dyDescent="0.45">
      <c r="A31" s="236">
        <v>23</v>
      </c>
      <c r="B31" s="236"/>
      <c r="C31" s="236"/>
      <c r="D31" s="236"/>
      <c r="E31" s="249"/>
      <c r="F31" s="250"/>
      <c r="G31" s="237">
        <f t="shared" si="1"/>
        <v>0</v>
      </c>
      <c r="H31" s="240"/>
      <c r="I31" s="236"/>
      <c r="J31" s="236"/>
      <c r="K31" s="236"/>
      <c r="L31" s="236"/>
    </row>
    <row r="32" spans="1:12" x14ac:dyDescent="0.45">
      <c r="A32" s="236">
        <v>24</v>
      </c>
      <c r="B32" s="236"/>
      <c r="C32" s="236"/>
      <c r="D32" s="236"/>
      <c r="E32" s="249"/>
      <c r="F32" s="250"/>
      <c r="G32" s="237">
        <f t="shared" si="1"/>
        <v>0</v>
      </c>
      <c r="H32" s="240"/>
      <c r="I32" s="236"/>
      <c r="J32" s="236"/>
      <c r="K32" s="236"/>
      <c r="L32" s="236"/>
    </row>
    <row r="33" spans="1:12" x14ac:dyDescent="0.45">
      <c r="A33" s="236">
        <v>25</v>
      </c>
      <c r="B33" s="236"/>
      <c r="C33" s="236"/>
      <c r="D33" s="236"/>
      <c r="E33" s="249"/>
      <c r="F33" s="250"/>
      <c r="G33" s="237">
        <f t="shared" si="1"/>
        <v>0</v>
      </c>
      <c r="H33" s="240"/>
      <c r="I33" s="236"/>
      <c r="J33" s="236"/>
      <c r="K33" s="236"/>
      <c r="L33" s="236"/>
    </row>
    <row r="34" spans="1:12" x14ac:dyDescent="0.45">
      <c r="A34" s="236">
        <v>26</v>
      </c>
      <c r="B34" s="236"/>
      <c r="C34" s="236"/>
      <c r="D34" s="236"/>
      <c r="E34" s="249"/>
      <c r="F34" s="250"/>
      <c r="G34" s="237">
        <f t="shared" si="1"/>
        <v>0</v>
      </c>
      <c r="H34" s="240"/>
      <c r="I34" s="236"/>
      <c r="J34" s="236"/>
      <c r="K34" s="236"/>
      <c r="L34" s="236"/>
    </row>
    <row r="35" spans="1:12" x14ac:dyDescent="0.45">
      <c r="A35" s="236">
        <v>27</v>
      </c>
      <c r="B35" s="236"/>
      <c r="C35" s="236"/>
      <c r="D35" s="236"/>
      <c r="E35" s="249"/>
      <c r="F35" s="250"/>
      <c r="G35" s="237">
        <f t="shared" si="1"/>
        <v>0</v>
      </c>
      <c r="H35" s="240"/>
      <c r="I35" s="236"/>
      <c r="J35" s="236"/>
      <c r="K35" s="236"/>
      <c r="L35" s="236"/>
    </row>
    <row r="36" spans="1:12" x14ac:dyDescent="0.45">
      <c r="A36" s="236">
        <v>28</v>
      </c>
      <c r="B36" s="236"/>
      <c r="C36" s="236"/>
      <c r="D36" s="236"/>
      <c r="E36" s="249"/>
      <c r="F36" s="250"/>
      <c r="G36" s="237">
        <f t="shared" si="1"/>
        <v>0</v>
      </c>
      <c r="H36" s="240"/>
      <c r="I36" s="236"/>
      <c r="J36" s="236"/>
      <c r="K36" s="236"/>
      <c r="L36" s="236"/>
    </row>
    <row r="37" spans="1:12" x14ac:dyDescent="0.45">
      <c r="A37" s="236">
        <v>29</v>
      </c>
      <c r="B37" s="236"/>
      <c r="C37" s="236"/>
      <c r="D37" s="236"/>
      <c r="E37" s="249"/>
      <c r="F37" s="250"/>
      <c r="G37" s="237">
        <f t="shared" si="1"/>
        <v>0</v>
      </c>
      <c r="H37" s="240"/>
      <c r="I37" s="236"/>
      <c r="J37" s="236"/>
      <c r="K37" s="236"/>
      <c r="L37" s="236"/>
    </row>
    <row r="38" spans="1:12" x14ac:dyDescent="0.45">
      <c r="A38" s="236">
        <v>30</v>
      </c>
      <c r="B38" s="236"/>
      <c r="C38" s="236"/>
      <c r="D38" s="236"/>
      <c r="E38" s="249"/>
      <c r="F38" s="250"/>
      <c r="G38" s="237">
        <f t="shared" si="1"/>
        <v>0</v>
      </c>
      <c r="H38" s="240"/>
      <c r="I38" s="236"/>
      <c r="J38" s="236"/>
      <c r="K38" s="236"/>
      <c r="L38" s="236"/>
    </row>
    <row r="39" spans="1:12" x14ac:dyDescent="0.45">
      <c r="A39" s="236">
        <v>31</v>
      </c>
      <c r="B39" s="236"/>
      <c r="C39" s="236"/>
      <c r="D39" s="236"/>
      <c r="E39" s="249"/>
      <c r="F39" s="250"/>
      <c r="G39" s="237">
        <f t="shared" si="1"/>
        <v>0</v>
      </c>
      <c r="H39" s="240"/>
      <c r="I39" s="236"/>
      <c r="J39" s="236"/>
      <c r="K39" s="236"/>
      <c r="L39" s="236"/>
    </row>
    <row r="40" spans="1:12" x14ac:dyDescent="0.45">
      <c r="A40" s="236">
        <v>32</v>
      </c>
      <c r="B40" s="236"/>
      <c r="C40" s="236"/>
      <c r="D40" s="236"/>
      <c r="E40" s="249"/>
      <c r="F40" s="250"/>
      <c r="G40" s="237">
        <f t="shared" si="1"/>
        <v>0</v>
      </c>
      <c r="H40" s="240"/>
      <c r="I40" s="236"/>
      <c r="J40" s="236"/>
      <c r="K40" s="236"/>
      <c r="L40" s="236"/>
    </row>
    <row r="41" spans="1:12" x14ac:dyDescent="0.45">
      <c r="A41" s="236">
        <v>33</v>
      </c>
      <c r="B41" s="236"/>
      <c r="C41" s="236"/>
      <c r="D41" s="236"/>
      <c r="E41" s="249"/>
      <c r="F41" s="250"/>
      <c r="G41" s="237">
        <f t="shared" si="1"/>
        <v>0</v>
      </c>
      <c r="H41" s="240"/>
      <c r="I41" s="236"/>
      <c r="J41" s="236"/>
      <c r="K41" s="236"/>
      <c r="L41" s="236"/>
    </row>
    <row r="42" spans="1:12" x14ac:dyDescent="0.45">
      <c r="A42" s="236">
        <v>34</v>
      </c>
      <c r="B42" s="236"/>
      <c r="C42" s="236"/>
      <c r="D42" s="236"/>
      <c r="E42" s="249"/>
      <c r="F42" s="250"/>
      <c r="G42" s="237">
        <f t="shared" si="1"/>
        <v>0</v>
      </c>
      <c r="H42" s="240"/>
      <c r="I42" s="236"/>
      <c r="J42" s="236"/>
      <c r="K42" s="236"/>
      <c r="L42" s="236"/>
    </row>
    <row r="43" spans="1:12" x14ac:dyDescent="0.45">
      <c r="A43" s="236">
        <v>35</v>
      </c>
      <c r="B43" s="236"/>
      <c r="C43" s="236"/>
      <c r="D43" s="236"/>
      <c r="E43" s="249"/>
      <c r="F43" s="250"/>
      <c r="G43" s="237">
        <f t="shared" si="1"/>
        <v>0</v>
      </c>
      <c r="H43" s="240"/>
      <c r="I43" s="236"/>
      <c r="J43" s="236"/>
      <c r="K43" s="236"/>
      <c r="L43" s="236"/>
    </row>
    <row r="44" spans="1:12" x14ac:dyDescent="0.45">
      <c r="A44" s="236">
        <v>36</v>
      </c>
      <c r="B44" s="236"/>
      <c r="C44" s="236"/>
      <c r="D44" s="236"/>
      <c r="E44" s="249"/>
      <c r="F44" s="250"/>
      <c r="G44" s="237">
        <f t="shared" si="1"/>
        <v>0</v>
      </c>
      <c r="H44" s="240"/>
      <c r="I44" s="236"/>
      <c r="J44" s="236"/>
      <c r="K44" s="236"/>
      <c r="L44" s="236"/>
    </row>
    <row r="45" spans="1:12" x14ac:dyDescent="0.45">
      <c r="A45" s="236">
        <v>37</v>
      </c>
      <c r="B45" s="236"/>
      <c r="C45" s="236"/>
      <c r="D45" s="236"/>
      <c r="E45" s="249"/>
      <c r="F45" s="250"/>
      <c r="G45" s="237">
        <f t="shared" si="1"/>
        <v>0</v>
      </c>
      <c r="H45" s="240"/>
      <c r="I45" s="236"/>
      <c r="J45" s="236"/>
      <c r="K45" s="236"/>
      <c r="L45" s="236"/>
    </row>
    <row r="46" spans="1:12" x14ac:dyDescent="0.45">
      <c r="A46" s="236">
        <v>38</v>
      </c>
      <c r="B46" s="236"/>
      <c r="C46" s="236"/>
      <c r="D46" s="236"/>
      <c r="E46" s="249"/>
      <c r="F46" s="250"/>
      <c r="G46" s="237">
        <f t="shared" si="1"/>
        <v>0</v>
      </c>
      <c r="H46" s="240"/>
      <c r="I46" s="236"/>
      <c r="J46" s="236"/>
      <c r="K46" s="236"/>
      <c r="L46" s="236"/>
    </row>
    <row r="47" spans="1:12" x14ac:dyDescent="0.45">
      <c r="A47" s="236">
        <v>39</v>
      </c>
      <c r="B47" s="236"/>
      <c r="C47" s="236"/>
      <c r="D47" s="236"/>
      <c r="E47" s="249"/>
      <c r="F47" s="250"/>
      <c r="G47" s="237">
        <f t="shared" si="1"/>
        <v>0</v>
      </c>
      <c r="H47" s="240"/>
      <c r="I47" s="236"/>
      <c r="J47" s="236"/>
      <c r="K47" s="236"/>
      <c r="L47" s="236"/>
    </row>
    <row r="48" spans="1:12" x14ac:dyDescent="0.45">
      <c r="A48" s="236">
        <v>40</v>
      </c>
      <c r="B48" s="236"/>
      <c r="C48" s="236"/>
      <c r="D48" s="236"/>
      <c r="E48" s="249"/>
      <c r="F48" s="250"/>
      <c r="G48" s="237">
        <f t="shared" si="1"/>
        <v>0</v>
      </c>
      <c r="H48" s="240"/>
      <c r="I48" s="236"/>
      <c r="J48" s="236"/>
      <c r="K48" s="236"/>
      <c r="L48" s="236"/>
    </row>
    <row r="49" spans="1:12" x14ac:dyDescent="0.45">
      <c r="A49" s="236">
        <v>41</v>
      </c>
      <c r="B49" s="236"/>
      <c r="C49" s="236"/>
      <c r="D49" s="236"/>
      <c r="E49" s="249"/>
      <c r="F49" s="250"/>
      <c r="G49" s="237">
        <f t="shared" si="1"/>
        <v>0</v>
      </c>
      <c r="H49" s="240"/>
      <c r="I49" s="236"/>
      <c r="J49" s="236"/>
      <c r="K49" s="236"/>
      <c r="L49" s="236"/>
    </row>
    <row r="50" spans="1:12" x14ac:dyDescent="0.45">
      <c r="A50" s="236">
        <v>42</v>
      </c>
      <c r="B50" s="236"/>
      <c r="C50" s="236"/>
      <c r="D50" s="236"/>
      <c r="E50" s="249"/>
      <c r="F50" s="250"/>
      <c r="G50" s="237">
        <f t="shared" si="1"/>
        <v>0</v>
      </c>
      <c r="H50" s="240"/>
      <c r="I50" s="236"/>
      <c r="J50" s="236"/>
      <c r="K50" s="236"/>
      <c r="L50" s="236"/>
    </row>
    <row r="51" spans="1:12" x14ac:dyDescent="0.45">
      <c r="A51" s="236">
        <v>43</v>
      </c>
      <c r="B51" s="236"/>
      <c r="C51" s="236"/>
      <c r="D51" s="236"/>
      <c r="E51" s="249"/>
      <c r="F51" s="250"/>
      <c r="G51" s="237">
        <f t="shared" si="1"/>
        <v>0</v>
      </c>
      <c r="H51" s="240"/>
      <c r="I51" s="236"/>
      <c r="J51" s="236"/>
      <c r="K51" s="236"/>
      <c r="L51" s="236"/>
    </row>
    <row r="52" spans="1:12" x14ac:dyDescent="0.45">
      <c r="A52" s="236">
        <v>44</v>
      </c>
      <c r="B52" s="236"/>
      <c r="C52" s="236"/>
      <c r="D52" s="236"/>
      <c r="E52" s="249"/>
      <c r="F52" s="250"/>
      <c r="G52" s="237">
        <f t="shared" si="1"/>
        <v>0</v>
      </c>
      <c r="H52" s="240"/>
      <c r="I52" s="236"/>
      <c r="J52" s="236"/>
      <c r="K52" s="236"/>
      <c r="L52" s="236"/>
    </row>
    <row r="53" spans="1:12" x14ac:dyDescent="0.45">
      <c r="A53" s="236">
        <v>45</v>
      </c>
      <c r="B53" s="236"/>
      <c r="C53" s="236"/>
      <c r="D53" s="236"/>
      <c r="E53" s="249"/>
      <c r="F53" s="250"/>
      <c r="G53" s="237">
        <f t="shared" si="1"/>
        <v>0</v>
      </c>
      <c r="H53" s="240"/>
      <c r="I53" s="236"/>
      <c r="J53" s="236"/>
      <c r="K53" s="236"/>
      <c r="L53" s="236"/>
    </row>
    <row r="54" spans="1:12" x14ac:dyDescent="0.45">
      <c r="A54" s="236">
        <v>46</v>
      </c>
      <c r="B54" s="236"/>
      <c r="C54" s="236"/>
      <c r="D54" s="236"/>
      <c r="E54" s="249"/>
      <c r="F54" s="250"/>
      <c r="G54" s="237">
        <f t="shared" si="1"/>
        <v>0</v>
      </c>
      <c r="H54" s="240"/>
      <c r="I54" s="236"/>
      <c r="J54" s="236"/>
      <c r="K54" s="236"/>
      <c r="L54" s="236"/>
    </row>
    <row r="55" spans="1:12" x14ac:dyDescent="0.45">
      <c r="A55" s="236">
        <v>47</v>
      </c>
      <c r="B55" s="236"/>
      <c r="C55" s="236"/>
      <c r="D55" s="236"/>
      <c r="E55" s="249"/>
      <c r="F55" s="250"/>
      <c r="G55" s="237">
        <f t="shared" si="1"/>
        <v>0</v>
      </c>
      <c r="H55" s="240"/>
      <c r="I55" s="236"/>
      <c r="J55" s="236"/>
      <c r="K55" s="236"/>
      <c r="L55" s="236"/>
    </row>
    <row r="56" spans="1:12" x14ac:dyDescent="0.45">
      <c r="A56" s="236">
        <v>48</v>
      </c>
      <c r="B56" s="236"/>
      <c r="C56" s="236"/>
      <c r="D56" s="236"/>
      <c r="E56" s="249"/>
      <c r="F56" s="250"/>
      <c r="G56" s="237">
        <f t="shared" si="1"/>
        <v>0</v>
      </c>
      <c r="H56" s="240"/>
      <c r="I56" s="236"/>
      <c r="J56" s="236"/>
      <c r="K56" s="236"/>
      <c r="L56" s="236"/>
    </row>
    <row r="57" spans="1:12" x14ac:dyDescent="0.45">
      <c r="A57" s="236">
        <v>49</v>
      </c>
      <c r="B57" s="236"/>
      <c r="C57" s="236"/>
      <c r="D57" s="236"/>
      <c r="E57" s="249"/>
      <c r="F57" s="250"/>
      <c r="G57" s="237">
        <f t="shared" si="1"/>
        <v>0</v>
      </c>
      <c r="H57" s="240"/>
      <c r="I57" s="236"/>
      <c r="J57" s="236"/>
      <c r="K57" s="236"/>
      <c r="L57" s="236"/>
    </row>
    <row r="58" spans="1:12" x14ac:dyDescent="0.45">
      <c r="A58" s="236">
        <v>50</v>
      </c>
      <c r="B58" s="236"/>
      <c r="C58" s="236"/>
      <c r="D58" s="236"/>
      <c r="E58" s="249"/>
      <c r="F58" s="250"/>
      <c r="G58" s="237">
        <f t="shared" si="1"/>
        <v>0</v>
      </c>
      <c r="H58" s="240"/>
      <c r="I58" s="236"/>
      <c r="J58" s="236"/>
      <c r="K58" s="236"/>
      <c r="L58" s="236"/>
    </row>
    <row r="59" spans="1:12" x14ac:dyDescent="0.45">
      <c r="A59" s="236">
        <v>51</v>
      </c>
      <c r="B59" s="236"/>
      <c r="C59" s="236"/>
      <c r="D59" s="236"/>
      <c r="E59" s="249"/>
      <c r="F59" s="250"/>
      <c r="G59" s="237">
        <f t="shared" si="1"/>
        <v>0</v>
      </c>
      <c r="H59" s="240"/>
      <c r="I59" s="236"/>
      <c r="J59" s="236"/>
      <c r="K59" s="236"/>
      <c r="L59" s="236"/>
    </row>
    <row r="60" spans="1:12" x14ac:dyDescent="0.45">
      <c r="A60" s="236">
        <v>52</v>
      </c>
      <c r="B60" s="236"/>
      <c r="C60" s="236"/>
      <c r="D60" s="236"/>
      <c r="E60" s="249"/>
      <c r="F60" s="250"/>
      <c r="G60" s="237">
        <f t="shared" si="1"/>
        <v>0</v>
      </c>
      <c r="H60" s="240"/>
      <c r="I60" s="236"/>
      <c r="J60" s="236"/>
      <c r="K60" s="236"/>
      <c r="L60" s="236"/>
    </row>
    <row r="61" spans="1:12" x14ac:dyDescent="0.45">
      <c r="A61" s="236">
        <v>53</v>
      </c>
      <c r="B61" s="236"/>
      <c r="C61" s="236"/>
      <c r="D61" s="236"/>
      <c r="E61" s="249"/>
      <c r="F61" s="250"/>
      <c r="G61" s="237">
        <f t="shared" si="1"/>
        <v>0</v>
      </c>
      <c r="H61" s="240"/>
      <c r="I61" s="236"/>
      <c r="J61" s="236"/>
      <c r="K61" s="236"/>
      <c r="L61" s="236"/>
    </row>
    <row r="62" spans="1:12" x14ac:dyDescent="0.45">
      <c r="A62" s="236">
        <v>54</v>
      </c>
      <c r="B62" s="236"/>
      <c r="C62" s="236"/>
      <c r="D62" s="236"/>
      <c r="E62" s="249"/>
      <c r="F62" s="250"/>
      <c r="G62" s="237">
        <f t="shared" si="1"/>
        <v>0</v>
      </c>
      <c r="H62" s="240"/>
      <c r="I62" s="236"/>
      <c r="J62" s="236"/>
      <c r="K62" s="236"/>
      <c r="L62" s="236"/>
    </row>
    <row r="63" spans="1:12" x14ac:dyDescent="0.45">
      <c r="A63" s="236">
        <v>55</v>
      </c>
      <c r="B63" s="236"/>
      <c r="C63" s="236"/>
      <c r="D63" s="236"/>
      <c r="E63" s="249"/>
      <c r="F63" s="250"/>
      <c r="G63" s="237">
        <f t="shared" si="1"/>
        <v>0</v>
      </c>
      <c r="H63" s="240"/>
      <c r="I63" s="236"/>
      <c r="J63" s="236"/>
      <c r="K63" s="236"/>
      <c r="L63" s="236"/>
    </row>
    <row r="64" spans="1:12" x14ac:dyDescent="0.45">
      <c r="A64" s="236">
        <v>56</v>
      </c>
      <c r="B64" s="236"/>
      <c r="C64" s="236"/>
      <c r="D64" s="236"/>
      <c r="E64" s="249"/>
      <c r="F64" s="250"/>
      <c r="G64" s="237">
        <f t="shared" si="1"/>
        <v>0</v>
      </c>
      <c r="H64" s="240"/>
      <c r="I64" s="236"/>
      <c r="J64" s="236"/>
      <c r="K64" s="236"/>
      <c r="L64" s="236"/>
    </row>
    <row r="65" spans="1:12" x14ac:dyDescent="0.45">
      <c r="A65" s="236">
        <v>57</v>
      </c>
      <c r="B65" s="236"/>
      <c r="C65" s="236"/>
      <c r="D65" s="236"/>
      <c r="E65" s="249"/>
      <c r="F65" s="250"/>
      <c r="G65" s="237">
        <f t="shared" si="1"/>
        <v>0</v>
      </c>
      <c r="H65" s="240"/>
      <c r="I65" s="236"/>
      <c r="J65" s="236"/>
      <c r="K65" s="236"/>
      <c r="L65" s="236"/>
    </row>
    <row r="66" spans="1:12" x14ac:dyDescent="0.45">
      <c r="A66" s="236">
        <v>58</v>
      </c>
      <c r="B66" s="236"/>
      <c r="C66" s="236"/>
      <c r="D66" s="236"/>
      <c r="E66" s="249"/>
      <c r="F66" s="250"/>
      <c r="G66" s="237">
        <f t="shared" si="1"/>
        <v>0</v>
      </c>
      <c r="H66" s="240"/>
      <c r="I66" s="236"/>
      <c r="J66" s="236"/>
      <c r="K66" s="236"/>
      <c r="L66" s="236"/>
    </row>
    <row r="67" spans="1:12" x14ac:dyDescent="0.45">
      <c r="A67" s="236">
        <v>59</v>
      </c>
      <c r="B67" s="236"/>
      <c r="C67" s="236"/>
      <c r="D67" s="236"/>
      <c r="E67" s="249"/>
      <c r="F67" s="250"/>
      <c r="G67" s="237">
        <f t="shared" si="1"/>
        <v>0</v>
      </c>
      <c r="H67" s="240"/>
      <c r="I67" s="236"/>
      <c r="J67" s="236"/>
      <c r="K67" s="236"/>
      <c r="L67" s="236"/>
    </row>
    <row r="68" spans="1:12" x14ac:dyDescent="0.45">
      <c r="A68" s="236">
        <v>60</v>
      </c>
      <c r="B68" s="236"/>
      <c r="C68" s="236"/>
      <c r="D68" s="236"/>
      <c r="E68" s="249"/>
      <c r="F68" s="250"/>
      <c r="G68" s="237">
        <f t="shared" si="1"/>
        <v>0</v>
      </c>
      <c r="H68" s="240"/>
      <c r="I68" s="236"/>
      <c r="J68" s="236"/>
      <c r="K68" s="236"/>
      <c r="L68" s="236"/>
    </row>
    <row r="69" spans="1:12" x14ac:dyDescent="0.45">
      <c r="A69" s="236">
        <v>61</v>
      </c>
      <c r="B69" s="236"/>
      <c r="C69" s="236"/>
      <c r="D69" s="236"/>
      <c r="E69" s="249"/>
      <c r="F69" s="250"/>
      <c r="G69" s="237">
        <f t="shared" si="1"/>
        <v>0</v>
      </c>
      <c r="H69" s="240"/>
      <c r="I69" s="236"/>
      <c r="J69" s="236"/>
      <c r="K69" s="236"/>
      <c r="L69" s="236"/>
    </row>
    <row r="70" spans="1:12" x14ac:dyDescent="0.45">
      <c r="A70" s="236">
        <v>62</v>
      </c>
      <c r="B70" s="236"/>
      <c r="C70" s="236"/>
      <c r="D70" s="236"/>
      <c r="E70" s="249"/>
      <c r="F70" s="250"/>
      <c r="G70" s="237">
        <f t="shared" si="1"/>
        <v>0</v>
      </c>
      <c r="H70" s="240"/>
      <c r="I70" s="236"/>
      <c r="J70" s="236"/>
      <c r="K70" s="236"/>
      <c r="L70" s="236"/>
    </row>
    <row r="71" spans="1:12" x14ac:dyDescent="0.45">
      <c r="A71" s="236">
        <v>63</v>
      </c>
      <c r="B71" s="236"/>
      <c r="C71" s="236"/>
      <c r="D71" s="236"/>
      <c r="E71" s="249"/>
      <c r="F71" s="250"/>
      <c r="G71" s="237">
        <f t="shared" si="1"/>
        <v>0</v>
      </c>
      <c r="H71" s="240"/>
      <c r="I71" s="236"/>
      <c r="J71" s="236"/>
      <c r="K71" s="236"/>
      <c r="L71" s="236"/>
    </row>
    <row r="72" spans="1:12" x14ac:dyDescent="0.45">
      <c r="A72" s="236">
        <v>64</v>
      </c>
      <c r="B72" s="236"/>
      <c r="C72" s="236"/>
      <c r="D72" s="236"/>
      <c r="E72" s="249"/>
      <c r="F72" s="250"/>
      <c r="G72" s="237">
        <f t="shared" si="1"/>
        <v>0</v>
      </c>
      <c r="H72" s="240"/>
      <c r="I72" s="236"/>
      <c r="J72" s="236"/>
      <c r="K72" s="236"/>
      <c r="L72" s="236"/>
    </row>
    <row r="73" spans="1:12" x14ac:dyDescent="0.45">
      <c r="A73" s="236">
        <v>65</v>
      </c>
      <c r="B73" s="236"/>
      <c r="C73" s="236"/>
      <c r="D73" s="236"/>
      <c r="E73" s="249"/>
      <c r="F73" s="250"/>
      <c r="G73" s="237">
        <f t="shared" si="1"/>
        <v>0</v>
      </c>
      <c r="H73" s="240"/>
      <c r="I73" s="236"/>
      <c r="J73" s="236"/>
      <c r="K73" s="236"/>
      <c r="L73" s="236"/>
    </row>
    <row r="74" spans="1:12" x14ac:dyDescent="0.45">
      <c r="A74" s="236">
        <v>66</v>
      </c>
      <c r="B74" s="236"/>
      <c r="C74" s="236"/>
      <c r="D74" s="236"/>
      <c r="E74" s="249"/>
      <c r="F74" s="250"/>
      <c r="G74" s="237">
        <f t="shared" si="1"/>
        <v>0</v>
      </c>
      <c r="H74" s="240"/>
      <c r="I74" s="236"/>
      <c r="J74" s="236"/>
      <c r="K74" s="236"/>
      <c r="L74" s="236"/>
    </row>
    <row r="75" spans="1:12" x14ac:dyDescent="0.45">
      <c r="A75" s="236">
        <v>67</v>
      </c>
      <c r="B75" s="236"/>
      <c r="C75" s="236"/>
      <c r="D75" s="236"/>
      <c r="E75" s="249"/>
      <c r="F75" s="250"/>
      <c r="G75" s="237">
        <f t="shared" ref="G75:G80" si="2">E75*F75</f>
        <v>0</v>
      </c>
      <c r="H75" s="240"/>
      <c r="I75" s="236"/>
      <c r="J75" s="236"/>
      <c r="K75" s="236"/>
      <c r="L75" s="236"/>
    </row>
    <row r="76" spans="1:12" x14ac:dyDescent="0.45">
      <c r="A76" s="236">
        <v>68</v>
      </c>
      <c r="B76" s="236"/>
      <c r="C76" s="236"/>
      <c r="D76" s="236"/>
      <c r="E76" s="249"/>
      <c r="F76" s="250"/>
      <c r="G76" s="237">
        <f t="shared" si="2"/>
        <v>0</v>
      </c>
      <c r="H76" s="240"/>
      <c r="I76" s="236"/>
      <c r="J76" s="236"/>
      <c r="K76" s="236"/>
      <c r="L76" s="236"/>
    </row>
    <row r="77" spans="1:12" x14ac:dyDescent="0.45">
      <c r="A77" s="236">
        <v>69</v>
      </c>
      <c r="B77" s="236"/>
      <c r="C77" s="236"/>
      <c r="D77" s="236"/>
      <c r="E77" s="249"/>
      <c r="F77" s="250"/>
      <c r="G77" s="237">
        <f t="shared" si="2"/>
        <v>0</v>
      </c>
      <c r="H77" s="240"/>
      <c r="I77" s="236"/>
      <c r="J77" s="236"/>
      <c r="K77" s="236"/>
      <c r="L77" s="236"/>
    </row>
    <row r="78" spans="1:12" x14ac:dyDescent="0.45">
      <c r="A78" s="236">
        <v>70</v>
      </c>
      <c r="B78" s="236"/>
      <c r="C78" s="236"/>
      <c r="D78" s="236"/>
      <c r="E78" s="249"/>
      <c r="F78" s="250"/>
      <c r="G78" s="237">
        <f t="shared" si="2"/>
        <v>0</v>
      </c>
      <c r="H78" s="240"/>
      <c r="I78" s="236"/>
      <c r="J78" s="236"/>
      <c r="K78" s="236"/>
      <c r="L78" s="236"/>
    </row>
    <row r="79" spans="1:12" x14ac:dyDescent="0.45">
      <c r="A79" s="236">
        <v>71</v>
      </c>
      <c r="B79" s="236"/>
      <c r="C79" s="236"/>
      <c r="D79" s="236"/>
      <c r="E79" s="249"/>
      <c r="F79" s="250"/>
      <c r="G79" s="237">
        <f t="shared" si="2"/>
        <v>0</v>
      </c>
      <c r="H79" s="240"/>
      <c r="I79" s="236"/>
      <c r="J79" s="236"/>
      <c r="K79" s="236"/>
      <c r="L79" s="236"/>
    </row>
    <row r="80" spans="1:12" x14ac:dyDescent="0.45">
      <c r="A80" s="236">
        <v>72</v>
      </c>
      <c r="B80" s="236"/>
      <c r="C80" s="236"/>
      <c r="D80" s="236"/>
      <c r="E80" s="249"/>
      <c r="F80" s="250"/>
      <c r="G80" s="237">
        <f t="shared" si="2"/>
        <v>0</v>
      </c>
      <c r="H80" s="240"/>
      <c r="I80" s="236"/>
      <c r="J80" s="236"/>
      <c r="K80" s="236"/>
      <c r="L80" s="236"/>
    </row>
    <row r="81" spans="1:12" x14ac:dyDescent="0.45">
      <c r="A81" s="236">
        <v>73</v>
      </c>
      <c r="B81" s="236"/>
      <c r="C81" s="236"/>
      <c r="D81" s="236"/>
      <c r="E81" s="249"/>
      <c r="F81" s="250"/>
      <c r="G81" s="237">
        <f t="shared" ref="G81:G88" si="3">E81*F81</f>
        <v>0</v>
      </c>
      <c r="H81" s="240"/>
      <c r="I81" s="236"/>
      <c r="J81" s="236"/>
      <c r="K81" s="236"/>
      <c r="L81" s="236"/>
    </row>
    <row r="82" spans="1:12" x14ac:dyDescent="0.45">
      <c r="A82" s="236">
        <v>74</v>
      </c>
      <c r="B82" s="236"/>
      <c r="C82" s="236"/>
      <c r="D82" s="236"/>
      <c r="E82" s="249"/>
      <c r="F82" s="250"/>
      <c r="G82" s="237">
        <f t="shared" si="3"/>
        <v>0</v>
      </c>
      <c r="H82" s="240"/>
      <c r="I82" s="236"/>
      <c r="J82" s="236"/>
      <c r="K82" s="236"/>
      <c r="L82" s="236"/>
    </row>
    <row r="83" spans="1:12" x14ac:dyDescent="0.45">
      <c r="A83" s="236">
        <v>75</v>
      </c>
      <c r="B83" s="236"/>
      <c r="C83" s="236"/>
      <c r="D83" s="236"/>
      <c r="E83" s="249"/>
      <c r="F83" s="250"/>
      <c r="G83" s="237">
        <f t="shared" si="3"/>
        <v>0</v>
      </c>
      <c r="H83" s="240"/>
      <c r="I83" s="236"/>
      <c r="J83" s="236"/>
      <c r="K83" s="236"/>
      <c r="L83" s="236"/>
    </row>
    <row r="84" spans="1:12" x14ac:dyDescent="0.45">
      <c r="A84" s="236">
        <v>76</v>
      </c>
      <c r="B84" s="236"/>
      <c r="C84" s="236"/>
      <c r="D84" s="236"/>
      <c r="E84" s="249"/>
      <c r="F84" s="250"/>
      <c r="G84" s="237">
        <f t="shared" si="3"/>
        <v>0</v>
      </c>
      <c r="H84" s="240"/>
      <c r="I84" s="236"/>
      <c r="J84" s="236"/>
      <c r="K84" s="236"/>
      <c r="L84" s="236"/>
    </row>
    <row r="85" spans="1:12" x14ac:dyDescent="0.45">
      <c r="A85" s="236">
        <v>77</v>
      </c>
      <c r="B85" s="236"/>
      <c r="C85" s="236"/>
      <c r="D85" s="236"/>
      <c r="E85" s="249"/>
      <c r="F85" s="250"/>
      <c r="G85" s="237">
        <f t="shared" si="3"/>
        <v>0</v>
      </c>
      <c r="H85" s="240"/>
      <c r="I85" s="236"/>
      <c r="J85" s="236"/>
      <c r="K85" s="236"/>
      <c r="L85" s="236"/>
    </row>
    <row r="86" spans="1:12" x14ac:dyDescent="0.45">
      <c r="A86" s="236">
        <v>78</v>
      </c>
      <c r="B86" s="236"/>
      <c r="C86" s="236"/>
      <c r="D86" s="236"/>
      <c r="E86" s="249"/>
      <c r="F86" s="250"/>
      <c r="G86" s="237">
        <f t="shared" si="3"/>
        <v>0</v>
      </c>
      <c r="H86" s="240"/>
      <c r="I86" s="236"/>
      <c r="J86" s="236"/>
      <c r="K86" s="236"/>
      <c r="L86" s="236"/>
    </row>
    <row r="87" spans="1:12" x14ac:dyDescent="0.45">
      <c r="A87" s="236">
        <v>79</v>
      </c>
      <c r="B87" s="236"/>
      <c r="C87" s="236"/>
      <c r="D87" s="236"/>
      <c r="E87" s="249"/>
      <c r="F87" s="250"/>
      <c r="G87" s="237">
        <f t="shared" si="3"/>
        <v>0</v>
      </c>
      <c r="H87" s="240"/>
      <c r="I87" s="236"/>
      <c r="J87" s="236"/>
      <c r="K87" s="236"/>
      <c r="L87" s="236"/>
    </row>
    <row r="88" spans="1:12" x14ac:dyDescent="0.45">
      <c r="A88" s="236">
        <v>80</v>
      </c>
      <c r="B88" s="236"/>
      <c r="C88" s="236"/>
      <c r="D88" s="236"/>
      <c r="E88" s="249"/>
      <c r="F88" s="250"/>
      <c r="G88" s="237">
        <f t="shared" si="3"/>
        <v>0</v>
      </c>
      <c r="H88" s="240"/>
      <c r="I88" s="236"/>
      <c r="J88" s="236"/>
      <c r="K88" s="236"/>
      <c r="L88" s="236"/>
    </row>
  </sheetData>
  <mergeCells count="3">
    <mergeCell ref="B1:C1"/>
    <mergeCell ref="F1:J1"/>
    <mergeCell ref="I7:L7"/>
  </mergeCells>
  <conditionalFormatting sqref="C5">
    <cfRule type="cellIs" dxfId="8" priority="1" operator="lessThan">
      <formula>0</formula>
    </cfRule>
    <cfRule type="cellIs" dxfId="7" priority="2" operator="greaterThan">
      <formula>$C$3</formula>
    </cfRule>
    <cfRule type="cellIs" dxfId="6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Ce!#REF!</xm:f>
          </x14:formula1>
          <xm:sqref>B29:B88</xm:sqref>
        </x14:dataValidation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8"/>
  <sheetViews>
    <sheetView view="pageLayout" topLeftCell="B1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Exe'!B228</f>
        <v>Indirect Costs</v>
      </c>
      <c r="C1" s="298"/>
      <c r="E1" s="248" t="s">
        <v>383</v>
      </c>
      <c r="F1" s="296" t="str">
        <f>'He Exe'!C228</f>
        <v>مصاريف ادارية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Exe'!A228</f>
        <v>D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Exe'!I228</f>
        <v>38660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38660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5" priority="1" operator="lessThan">
      <formula>0</formula>
    </cfRule>
    <cfRule type="cellIs" dxfId="4" priority="2" operator="greaterThan">
      <formula>$C$3</formula>
    </cfRule>
    <cfRule type="cellIs" dxfId="3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8"/>
  <sheetViews>
    <sheetView view="pageLayout" zoomScaleNormal="100" workbookViewId="0">
      <selection activeCell="F3" sqref="F3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Exe'!B12</f>
        <v>النشاط 3.4.3 Activity</v>
      </c>
      <c r="C1" s="298"/>
      <c r="E1" s="248" t="s">
        <v>383</v>
      </c>
      <c r="F1" s="296" t="str">
        <f>'He Exe'!C12</f>
        <v xml:space="preserve">نقل وتسليم الكتب  الى المراكز 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Exe'!A10</f>
        <v>A1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Exe'!I12</f>
        <v>40802.734400000001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40802.734400000001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35" priority="1" operator="lessThan">
      <formula>0</formula>
    </cfRule>
    <cfRule type="cellIs" dxfId="134" priority="2" operator="greaterThan">
      <formula>$C$3</formula>
    </cfRule>
    <cfRule type="cellIs" dxfId="133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28"/>
  <sheetViews>
    <sheetView view="pageLayout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Exe'!B229</f>
        <v>3.6.9.27</v>
      </c>
      <c r="C1" s="298"/>
      <c r="E1" s="248" t="s">
        <v>383</v>
      </c>
      <c r="F1" s="296" t="str">
        <f>'He Exe'!C229</f>
        <v xml:space="preserve">استأجار المقر 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Exe'!A229</f>
        <v>D0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Exe'!I229</f>
        <v>7200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7200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0</v>
      </c>
      <c r="C9" s="236" t="str">
        <f>VLOOKUP(B9,Ce!$C$3:$D$15,2)</f>
        <v>إدارة المشروع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0</v>
      </c>
      <c r="C10" s="236" t="str">
        <f>VLOOKUP(B10,Ce!$C$3:$D$15,2)</f>
        <v>إدارة المشروع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0</v>
      </c>
      <c r="C11" s="236" t="str">
        <f>VLOOKUP(B11,Ce!$C$3:$D$15,2)</f>
        <v>إدارة المشروع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0</v>
      </c>
      <c r="C12" s="236" t="str">
        <f>VLOOKUP(B12,Ce!$C$3:$D$15,2)</f>
        <v>إدارة المشروع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0</v>
      </c>
      <c r="C13" s="236" t="str">
        <f>VLOOKUP(B13,Ce!$C$3:$D$15,2)</f>
        <v>إدارة المشروع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0</v>
      </c>
      <c r="C14" s="236" t="str">
        <f>VLOOKUP(B14,Ce!$C$3:$D$15,2)</f>
        <v>إدارة المشروع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0</v>
      </c>
      <c r="C15" s="236" t="str">
        <f>VLOOKUP(B15,Ce!$C$3:$D$15,2)</f>
        <v>إدارة المشروع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0</v>
      </c>
      <c r="C16" s="236" t="str">
        <f>VLOOKUP(B16,Ce!$C$3:$D$15,2)</f>
        <v>إدارة المشروع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0</v>
      </c>
      <c r="C17" s="236" t="str">
        <f>VLOOKUP(B17,Ce!$C$3:$D$15,2)</f>
        <v>إدارة المشروع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0</v>
      </c>
      <c r="C18" s="236" t="str">
        <f>VLOOKUP(B18,Ce!$C$3:$D$15,2)</f>
        <v>إدارة المشروع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0</v>
      </c>
      <c r="C19" s="236" t="str">
        <f>VLOOKUP(B19,Ce!$C$3:$D$15,2)</f>
        <v>إدارة المشروع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0</v>
      </c>
      <c r="C20" s="236" t="str">
        <f>VLOOKUP(B20,Ce!$C$3:$D$15,2)</f>
        <v>إدارة المشروع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2" priority="1" operator="lessThan">
      <formula>0</formula>
    </cfRule>
    <cfRule type="cellIs" dxfId="1" priority="2" operator="greaterThan">
      <formula>$C$3</formula>
    </cfRule>
    <cfRule type="cellIs" dxfId="0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8"/>
  <sheetViews>
    <sheetView view="pageLayout" topLeftCell="A13" zoomScaleNormal="100" workbookViewId="0">
      <selection activeCell="E6" sqref="E6:F6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5.85546875" style="239" bestFit="1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Exe'!B13</f>
        <v>النشاط 3.5.2 Activity</v>
      </c>
      <c r="C1" s="298"/>
      <c r="E1" s="248" t="s">
        <v>383</v>
      </c>
      <c r="F1" s="296" t="str">
        <f>'He Exe'!C13</f>
        <v>تحضير المراكز واجراء عمليات الصيانة اللازمة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Exe'!A13</f>
        <v>A4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Exe'!I13</f>
        <v>6000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0</v>
      </c>
    </row>
    <row r="4" spans="1:12" ht="18" customHeight="1" x14ac:dyDescent="0.45">
      <c r="B4" s="236" t="s">
        <v>398</v>
      </c>
      <c r="C4" s="237">
        <f>SUM(G9:G28)</f>
        <v>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0</v>
      </c>
    </row>
    <row r="5" spans="1:12" ht="18" customHeight="1" thickBot="1" x14ac:dyDescent="0.5">
      <c r="B5" s="236" t="s">
        <v>399</v>
      </c>
      <c r="C5" s="252">
        <f>C3-C4</f>
        <v>6000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</v>
      </c>
      <c r="C9" s="258" t="str">
        <f>VLOOKUP(B9,Ce!$C$3:$D$15,2)</f>
        <v>ادلب  اطمة</v>
      </c>
      <c r="D9" s="236"/>
      <c r="E9" s="249"/>
      <c r="F9" s="250"/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58" t="str">
        <f>VLOOKUP(B10,Ce!$C$3:$D$15,2)</f>
        <v>ادلب  تجمع مخيمات سرمدا</v>
      </c>
      <c r="D10" s="236"/>
      <c r="E10" s="249"/>
      <c r="F10" s="250"/>
      <c r="G10" s="237">
        <f t="shared" ref="G10:G28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58" t="str">
        <f>VLOOKUP(B11,Ce!$C$3:$D$15,2)</f>
        <v>ادلب  تجمع مخيمات سلقين</v>
      </c>
      <c r="D11" s="236"/>
      <c r="E11" s="249"/>
      <c r="F11" s="250"/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58" t="str">
        <f>VLOOKUP(B12,Ce!$C$3:$D$15,2)</f>
        <v>ادلب مركز   4 مركز بالس</v>
      </c>
      <c r="D12" s="236"/>
      <c r="E12" s="249"/>
      <c r="F12" s="250"/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5</v>
      </c>
      <c r="C13" s="258" t="str">
        <f>VLOOKUP(B13,Ce!$C$3:$D$15,2)</f>
        <v>ريف دمشق   بالعلم نرتقي</v>
      </c>
      <c r="D13" s="236"/>
      <c r="E13" s="249"/>
      <c r="F13" s="250"/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6</v>
      </c>
      <c r="C14" s="258" t="str">
        <f>VLOOKUP(B14,Ce!$C$3:$D$15,2)</f>
        <v>ريف دمشق   أجيال الغد</v>
      </c>
      <c r="D14" s="236"/>
      <c r="E14" s="249"/>
      <c r="F14" s="250"/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7</v>
      </c>
      <c r="C15" s="258" t="str">
        <f>VLOOKUP(B15,Ce!$C$3:$D$15,2)</f>
        <v>ريف دمشق   بسمات الامل</v>
      </c>
      <c r="D15" s="236"/>
      <c r="E15" s="249"/>
      <c r="F15" s="250"/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8</v>
      </c>
      <c r="C16" s="258" t="str">
        <f>VLOOKUP(B16,Ce!$C$3:$D$15,2)</f>
        <v>ريف دمشق    أزهار المستقبل</v>
      </c>
      <c r="D16" s="236"/>
      <c r="E16" s="249"/>
      <c r="F16" s="250"/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58" t="str">
        <f>VLOOKUP(B17,Ce!$C$3:$D$15,2)</f>
        <v xml:space="preserve">حلب  اتارب  </v>
      </c>
      <c r="D17" s="236"/>
      <c r="E17" s="249"/>
      <c r="F17" s="250"/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58" t="str">
        <f>VLOOKUP(B18,Ce!$C$3:$D$15,2)</f>
        <v xml:space="preserve">درعا  الحراك </v>
      </c>
      <c r="D18" s="236"/>
      <c r="E18" s="249"/>
      <c r="F18" s="250"/>
      <c r="G18" s="237">
        <f t="shared" si="0"/>
        <v>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58" t="str">
        <f>VLOOKUP(B19,Ce!$C$3:$D$15,2)</f>
        <v xml:space="preserve">درعا  الجيزة </v>
      </c>
      <c r="D19" s="236"/>
      <c r="E19" s="249"/>
      <c r="F19" s="250"/>
      <c r="G19" s="237">
        <f t="shared" si="0"/>
        <v>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58" t="str">
        <f>VLOOKUP(B20,Ce!$C$3:$D$15,2)</f>
        <v xml:space="preserve">درعا  طفس </v>
      </c>
      <c r="D20" s="236"/>
      <c r="E20" s="249"/>
      <c r="F20" s="250"/>
      <c r="G20" s="237">
        <f t="shared" si="0"/>
        <v>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58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58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58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58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58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58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58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58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32" priority="1" operator="lessThan">
      <formula>0</formula>
    </cfRule>
    <cfRule type="cellIs" dxfId="131" priority="2" operator="greaterThan">
      <formula>$C$3</formula>
    </cfRule>
    <cfRule type="cellIs" dxfId="130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8"/>
  <sheetViews>
    <sheetView view="pageLayout" topLeftCell="A7" zoomScaleNormal="100" workbookViewId="0">
      <selection activeCell="F10" sqref="F10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7.1406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Exe'!B15</f>
        <v>3.5.4.1</v>
      </c>
      <c r="C1" s="298"/>
      <c r="E1" s="248" t="s">
        <v>383</v>
      </c>
      <c r="F1" s="296" t="str">
        <f>'He Exe'!C15</f>
        <v>شراء مقاعد للصفوف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Exe'!A15</f>
        <v>A6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Exe'!I15</f>
        <v>36000</v>
      </c>
      <c r="E3" s="244">
        <v>1</v>
      </c>
      <c r="F3" s="245">
        <f>SUMIFS(G9:G28,B9:B28,1)</f>
        <v>2500</v>
      </c>
      <c r="G3" s="244">
        <v>4</v>
      </c>
      <c r="H3" s="245">
        <f>SUMIFS(G9:G28,B9:B28,4)</f>
        <v>3000</v>
      </c>
      <c r="I3" s="244">
        <v>7</v>
      </c>
      <c r="J3" s="245">
        <f>SUMIFS(G9:G28,B9:B28,7)</f>
        <v>3000</v>
      </c>
      <c r="K3" s="244">
        <v>10</v>
      </c>
      <c r="L3" s="245">
        <f>SUMIFS(G9:G28,B9:B28,10)</f>
        <v>3000</v>
      </c>
    </row>
    <row r="4" spans="1:12" ht="18" customHeight="1" x14ac:dyDescent="0.45">
      <c r="B4" s="236" t="s">
        <v>398</v>
      </c>
      <c r="C4" s="237">
        <f>SUM(G9:G28)</f>
        <v>35500</v>
      </c>
      <c r="E4" s="244">
        <v>2</v>
      </c>
      <c r="F4" s="245">
        <f>SUMIFS(G9:G28,B9:B28,2)</f>
        <v>3000</v>
      </c>
      <c r="G4" s="244">
        <v>5</v>
      </c>
      <c r="H4" s="245">
        <f>SUMIFS(G9:G28,B9:B28,5)</f>
        <v>3000</v>
      </c>
      <c r="I4" s="244">
        <v>8</v>
      </c>
      <c r="J4" s="245">
        <f>SUMIFS(G9:G28,B9:B28,8)</f>
        <v>3000</v>
      </c>
      <c r="K4" s="244">
        <v>11</v>
      </c>
      <c r="L4" s="245">
        <f>SUMIFS(G9:G28,B9:B28,11)</f>
        <v>3000</v>
      </c>
    </row>
    <row r="5" spans="1:12" ht="18" customHeight="1" thickBot="1" x14ac:dyDescent="0.5">
      <c r="B5" s="236" t="s">
        <v>399</v>
      </c>
      <c r="C5" s="252">
        <f>C3-C4</f>
        <v>500</v>
      </c>
      <c r="E5" s="246">
        <v>3</v>
      </c>
      <c r="F5" s="247">
        <f>SUMIFS(G9:G28,B9:B28,3)</f>
        <v>3000</v>
      </c>
      <c r="G5" s="246">
        <v>6</v>
      </c>
      <c r="H5" s="247">
        <f>SUMIFS(G9:G28,B9:B28,6)</f>
        <v>3000</v>
      </c>
      <c r="I5" s="246">
        <v>9</v>
      </c>
      <c r="J5" s="247">
        <f>SUMIFS(G9:G28,B9:B28,9)</f>
        <v>3000</v>
      </c>
      <c r="K5" s="246">
        <v>12</v>
      </c>
      <c r="L5" s="247">
        <f>SUMIFS(G9:G28,B9:B28,12)</f>
        <v>3000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</v>
      </c>
      <c r="C9" s="258" t="str">
        <f>VLOOKUP(B9,Ce!$C$3:$D$15,2)</f>
        <v>ادلب  اطمة</v>
      </c>
      <c r="D9" s="236"/>
      <c r="E9" s="249">
        <v>50</v>
      </c>
      <c r="F9" s="250">
        <v>50</v>
      </c>
      <c r="G9" s="237">
        <f>E9*F9</f>
        <v>2500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58" t="str">
        <f>VLOOKUP(B10,Ce!$C$3:$D$15,2)</f>
        <v>ادلب  تجمع مخيمات سرمدا</v>
      </c>
      <c r="D10" s="236"/>
      <c r="E10" s="249">
        <v>3000</v>
      </c>
      <c r="F10" s="250">
        <v>1</v>
      </c>
      <c r="G10" s="237">
        <f t="shared" ref="G10:G28" si="0">E10*F10</f>
        <v>3000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58" t="str">
        <f>VLOOKUP(B11,Ce!$C$3:$D$15,2)</f>
        <v>ادلب  تجمع مخيمات سلقين</v>
      </c>
      <c r="D11" s="236"/>
      <c r="E11" s="249">
        <v>3000</v>
      </c>
      <c r="F11" s="250">
        <v>1</v>
      </c>
      <c r="G11" s="237">
        <f t="shared" si="0"/>
        <v>3000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58" t="str">
        <f>VLOOKUP(B12,Ce!$C$3:$D$15,2)</f>
        <v>ادلب مركز   4 مركز بالس</v>
      </c>
      <c r="D12" s="236"/>
      <c r="E12" s="249">
        <v>3000</v>
      </c>
      <c r="F12" s="250">
        <v>1</v>
      </c>
      <c r="G12" s="237">
        <f t="shared" si="0"/>
        <v>3000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5</v>
      </c>
      <c r="C13" s="258" t="str">
        <f>VLOOKUP(B13,Ce!$C$3:$D$15,2)</f>
        <v>ريف دمشق   بالعلم نرتقي</v>
      </c>
      <c r="D13" s="236"/>
      <c r="E13" s="249">
        <v>3000</v>
      </c>
      <c r="F13" s="250">
        <v>1</v>
      </c>
      <c r="G13" s="237">
        <f t="shared" si="0"/>
        <v>3000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6</v>
      </c>
      <c r="C14" s="258" t="str">
        <f>VLOOKUP(B14,Ce!$C$3:$D$15,2)</f>
        <v>ريف دمشق   أجيال الغد</v>
      </c>
      <c r="D14" s="236"/>
      <c r="E14" s="249">
        <v>3000</v>
      </c>
      <c r="F14" s="250">
        <v>1</v>
      </c>
      <c r="G14" s="237">
        <f t="shared" si="0"/>
        <v>3000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7</v>
      </c>
      <c r="C15" s="258" t="str">
        <f>VLOOKUP(B15,Ce!$C$3:$D$15,2)</f>
        <v>ريف دمشق   بسمات الامل</v>
      </c>
      <c r="D15" s="236"/>
      <c r="E15" s="249">
        <v>3000</v>
      </c>
      <c r="F15" s="250">
        <v>1</v>
      </c>
      <c r="G15" s="237">
        <f t="shared" si="0"/>
        <v>3000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8</v>
      </c>
      <c r="C16" s="258" t="str">
        <f>VLOOKUP(B16,Ce!$C$3:$D$15,2)</f>
        <v>ريف دمشق    أزهار المستقبل</v>
      </c>
      <c r="D16" s="236"/>
      <c r="E16" s="249">
        <v>3000</v>
      </c>
      <c r="F16" s="250">
        <v>1</v>
      </c>
      <c r="G16" s="237">
        <f t="shared" si="0"/>
        <v>3000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58" t="str">
        <f>VLOOKUP(B17,Ce!$C$3:$D$15,2)</f>
        <v xml:space="preserve">حلب  اتارب  </v>
      </c>
      <c r="D17" s="236"/>
      <c r="E17" s="249">
        <v>3000</v>
      </c>
      <c r="F17" s="250">
        <v>1</v>
      </c>
      <c r="G17" s="237">
        <f t="shared" si="0"/>
        <v>3000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58" t="str">
        <f>VLOOKUP(B18,Ce!$C$3:$D$15,2)</f>
        <v xml:space="preserve">درعا  الحراك </v>
      </c>
      <c r="D18" s="236"/>
      <c r="E18" s="249">
        <v>3000</v>
      </c>
      <c r="F18" s="250">
        <v>1</v>
      </c>
      <c r="G18" s="237">
        <f t="shared" si="0"/>
        <v>3000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58" t="str">
        <f>VLOOKUP(B19,Ce!$C$3:$D$15,2)</f>
        <v xml:space="preserve">درعا  الجيزة </v>
      </c>
      <c r="D19" s="236"/>
      <c r="E19" s="249">
        <v>3000</v>
      </c>
      <c r="F19" s="250">
        <v>1</v>
      </c>
      <c r="G19" s="237">
        <f t="shared" si="0"/>
        <v>3000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58" t="str">
        <f>VLOOKUP(B20,Ce!$C$3:$D$15,2)</f>
        <v xml:space="preserve">درعا  طفس </v>
      </c>
      <c r="D20" s="236"/>
      <c r="E20" s="249">
        <v>3000</v>
      </c>
      <c r="F20" s="250">
        <v>1</v>
      </c>
      <c r="G20" s="237">
        <f t="shared" si="0"/>
        <v>3000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58" t="str">
        <f>VLOOKUP(B21,Ce!$C$3:$D$15,2)</f>
        <v>إدارة المشروع</v>
      </c>
      <c r="D21" s="236"/>
      <c r="E21" s="249"/>
      <c r="F21" s="250"/>
      <c r="G21" s="237">
        <f t="shared" si="0"/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58" t="str">
        <f>VLOOKUP(B22,Ce!$C$3:$D$15,2)</f>
        <v>إدارة المشروع</v>
      </c>
      <c r="D22" s="236"/>
      <c r="E22" s="249"/>
      <c r="F22" s="250"/>
      <c r="G22" s="237">
        <f t="shared" si="0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58" t="str">
        <f>VLOOKUP(B23,Ce!$C$3:$D$15,2)</f>
        <v>إدارة المشروع</v>
      </c>
      <c r="D23" s="236"/>
      <c r="E23" s="249"/>
      <c r="F23" s="250"/>
      <c r="G23" s="237">
        <f t="shared" si="0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58" t="str">
        <f>VLOOKUP(B24,Ce!$C$3:$D$15,2)</f>
        <v>إدارة المشروع</v>
      </c>
      <c r="D24" s="236"/>
      <c r="E24" s="249"/>
      <c r="F24" s="250"/>
      <c r="G24" s="237">
        <f t="shared" si="0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58" t="str">
        <f>VLOOKUP(B25,Ce!$C$3:$D$15,2)</f>
        <v>إدارة المشروع</v>
      </c>
      <c r="D25" s="236"/>
      <c r="E25" s="249"/>
      <c r="F25" s="250"/>
      <c r="G25" s="237">
        <f t="shared" si="0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58" t="str">
        <f>VLOOKUP(B26,Ce!$C$3:$D$15,2)</f>
        <v>إدارة المشروع</v>
      </c>
      <c r="D26" s="236"/>
      <c r="E26" s="249"/>
      <c r="F26" s="250"/>
      <c r="G26" s="237">
        <f t="shared" si="0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58" t="str">
        <f>VLOOKUP(B27,Ce!$C$3:$D$15,2)</f>
        <v>إدارة المشروع</v>
      </c>
      <c r="D27" s="236"/>
      <c r="E27" s="249"/>
      <c r="F27" s="250"/>
      <c r="G27" s="237">
        <f t="shared" si="0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58" t="str">
        <f>VLOOKUP(B28,Ce!$C$3:$D$15,2)</f>
        <v>إدارة المشروع</v>
      </c>
      <c r="D28" s="236"/>
      <c r="E28" s="249"/>
      <c r="F28" s="250"/>
      <c r="G28" s="237">
        <f t="shared" si="0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29" priority="1" operator="lessThan">
      <formula>0</formula>
    </cfRule>
    <cfRule type="cellIs" dxfId="128" priority="2" operator="greaterThan">
      <formula>$C$3</formula>
    </cfRule>
    <cfRule type="cellIs" dxfId="127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3"/>
  <sheetViews>
    <sheetView view="pageLayout" topLeftCell="A7" zoomScaleNormal="100" workbookViewId="0">
      <selection activeCell="C15" sqref="C15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14.42578125" style="239" customWidth="1"/>
    <col min="4" max="4" width="21.710937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Exe'!B16</f>
        <v>3.5.4.2</v>
      </c>
      <c r="C1" s="298"/>
      <c r="E1" s="248" t="s">
        <v>383</v>
      </c>
      <c r="F1" s="296" t="str">
        <f>'He Exe'!C16</f>
        <v>مكاتب وكراسي والواح للمراكز والمدارس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Exe'!A16</f>
        <v>A7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Exe'!I16</f>
        <v>26400</v>
      </c>
      <c r="E3" s="244">
        <v>1</v>
      </c>
      <c r="F3" s="245">
        <f>SUMIFS(G9:G33,B9:B33,1)</f>
        <v>2200</v>
      </c>
      <c r="G3" s="244">
        <v>4</v>
      </c>
      <c r="H3" s="245">
        <f>SUMIFS(G9:G33,B9:B33,4)</f>
        <v>2200</v>
      </c>
      <c r="I3" s="244">
        <v>7</v>
      </c>
      <c r="J3" s="245">
        <f>SUMIFS(G9:G33,B9:B33,7)</f>
        <v>2200</v>
      </c>
      <c r="K3" s="244">
        <v>10</v>
      </c>
      <c r="L3" s="245">
        <f>SUMIFS(G9:G33,B9:B33,10)</f>
        <v>2200</v>
      </c>
    </row>
    <row r="4" spans="1:12" ht="18" customHeight="1" x14ac:dyDescent="0.45">
      <c r="B4" s="236" t="s">
        <v>398</v>
      </c>
      <c r="C4" s="237">
        <f>SUM(G9:G33)</f>
        <v>26400</v>
      </c>
      <c r="E4" s="244">
        <v>2</v>
      </c>
      <c r="F4" s="245">
        <f>SUMIFS(G9:G33,B9:B33,2)</f>
        <v>2200</v>
      </c>
      <c r="G4" s="244">
        <v>5</v>
      </c>
      <c r="H4" s="245">
        <f>SUMIFS(G9:G33,B9:B33,5)</f>
        <v>2200</v>
      </c>
      <c r="I4" s="244">
        <v>8</v>
      </c>
      <c r="J4" s="245">
        <f>SUMIFS(G9:G33,B9:B33,8)</f>
        <v>2200</v>
      </c>
      <c r="K4" s="244">
        <v>11</v>
      </c>
      <c r="L4" s="245">
        <f>SUMIFS(G9:G33,B9:B33,11)</f>
        <v>2200</v>
      </c>
    </row>
    <row r="5" spans="1:12" ht="18" customHeight="1" thickBot="1" x14ac:dyDescent="0.5">
      <c r="B5" s="236" t="s">
        <v>399</v>
      </c>
      <c r="C5" s="252">
        <f>C3-C4</f>
        <v>0</v>
      </c>
      <c r="E5" s="246">
        <v>3</v>
      </c>
      <c r="F5" s="247">
        <f>SUMIFS(G9:G33,B9:B33,3)</f>
        <v>2200</v>
      </c>
      <c r="G5" s="246">
        <v>6</v>
      </c>
      <c r="H5" s="247">
        <f>SUMIFS(G9:G33,B9:B33,6)</f>
        <v>2200</v>
      </c>
      <c r="I5" s="246">
        <v>9</v>
      </c>
      <c r="J5" s="247">
        <f>SUMIFS(G9:G33,B9:B33,9)</f>
        <v>2200</v>
      </c>
      <c r="K5" s="246">
        <v>12</v>
      </c>
      <c r="L5" s="247">
        <f>SUMIFS(G9:G33,B9:B33,12)</f>
        <v>2200</v>
      </c>
    </row>
    <row r="6" spans="1:12" ht="19.5" thickBot="1" x14ac:dyDescent="0.5">
      <c r="E6" s="246">
        <v>0</v>
      </c>
      <c r="F6" s="247">
        <f>SUMIFS(G9:G33,B9:B33,0)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339">
        <v>1</v>
      </c>
      <c r="B9" s="236">
        <v>1</v>
      </c>
      <c r="C9" s="258" t="str">
        <f>VLOOKUP(B9,Ce!$C$3:$D$15,2)</f>
        <v>ادلب  اطمة</v>
      </c>
      <c r="D9" s="236" t="s">
        <v>443</v>
      </c>
      <c r="E9" s="249">
        <v>70</v>
      </c>
      <c r="F9" s="250">
        <v>14</v>
      </c>
      <c r="G9" s="237">
        <f>E9*F9</f>
        <v>980</v>
      </c>
      <c r="H9" s="240"/>
      <c r="I9" s="236"/>
      <c r="J9" s="236"/>
      <c r="K9" s="236"/>
      <c r="L9" s="236"/>
    </row>
    <row r="10" spans="1:12" x14ac:dyDescent="0.45">
      <c r="A10" s="339">
        <v>2</v>
      </c>
      <c r="B10" s="236">
        <v>1</v>
      </c>
      <c r="C10" s="258" t="str">
        <f>VLOOKUP(B10,Ce!$C$3:$D$15,2)</f>
        <v>ادلب  اطمة</v>
      </c>
      <c r="D10" s="236" t="s">
        <v>445</v>
      </c>
      <c r="E10" s="249">
        <v>140</v>
      </c>
      <c r="F10" s="250">
        <v>1</v>
      </c>
      <c r="G10" s="237">
        <f t="shared" ref="G10:G11" si="0">E10*F10</f>
        <v>140</v>
      </c>
      <c r="H10" s="240"/>
      <c r="I10" s="236"/>
      <c r="J10" s="236"/>
      <c r="K10" s="236"/>
      <c r="L10" s="236"/>
    </row>
    <row r="11" spans="1:12" x14ac:dyDescent="0.45">
      <c r="A11" s="339">
        <v>3</v>
      </c>
      <c r="B11" s="236">
        <v>1</v>
      </c>
      <c r="C11" s="258" t="str">
        <f>VLOOKUP(B11,Ce!$C$3:$D$15,2)</f>
        <v>ادلب  اطمة</v>
      </c>
      <c r="D11" s="236" t="s">
        <v>446</v>
      </c>
      <c r="E11" s="249">
        <v>400</v>
      </c>
      <c r="F11" s="250">
        <v>1</v>
      </c>
      <c r="G11" s="237">
        <f t="shared" si="0"/>
        <v>400</v>
      </c>
      <c r="H11" s="240"/>
      <c r="I11" s="236"/>
      <c r="J11" s="236"/>
      <c r="K11" s="236"/>
      <c r="L11" s="236"/>
    </row>
    <row r="12" spans="1:12" x14ac:dyDescent="0.45">
      <c r="A12" s="339">
        <v>4</v>
      </c>
      <c r="B12" s="236">
        <v>1</v>
      </c>
      <c r="C12" s="258" t="str">
        <f>VLOOKUP(B12,Ce!$C$3:$D$15,2)</f>
        <v>ادلب  اطمة</v>
      </c>
      <c r="D12" s="236" t="s">
        <v>444</v>
      </c>
      <c r="E12" s="249">
        <v>45</v>
      </c>
      <c r="F12" s="250">
        <v>10</v>
      </c>
      <c r="G12" s="237">
        <f>E12*F12</f>
        <v>450</v>
      </c>
      <c r="H12" s="240"/>
      <c r="I12" s="236"/>
      <c r="J12" s="236"/>
      <c r="K12" s="236"/>
      <c r="L12" s="236"/>
    </row>
    <row r="13" spans="1:12" x14ac:dyDescent="0.45">
      <c r="A13" s="338">
        <v>5</v>
      </c>
      <c r="B13" s="236">
        <v>1</v>
      </c>
      <c r="C13" s="258" t="str">
        <f>VLOOKUP(B13,Ce!$C$3:$D$15,2)</f>
        <v>ادلب  اطمة</v>
      </c>
      <c r="D13" s="236" t="s">
        <v>443</v>
      </c>
      <c r="E13" s="249">
        <v>70</v>
      </c>
      <c r="F13" s="250">
        <v>2</v>
      </c>
      <c r="G13" s="237">
        <f t="shared" ref="G13:G14" si="1">E13*F13</f>
        <v>140</v>
      </c>
      <c r="H13" s="240"/>
      <c r="I13" s="236"/>
      <c r="J13" s="236"/>
      <c r="K13" s="236"/>
      <c r="L13" s="236"/>
    </row>
    <row r="14" spans="1:12" x14ac:dyDescent="0.45">
      <c r="A14" s="338">
        <v>6</v>
      </c>
      <c r="B14" s="236">
        <v>1</v>
      </c>
      <c r="C14" s="258" t="str">
        <f>VLOOKUP(B14,Ce!$C$3:$D$15,2)</f>
        <v>ادلب  اطمة</v>
      </c>
      <c r="D14" s="236" t="s">
        <v>444</v>
      </c>
      <c r="E14" s="249">
        <v>45</v>
      </c>
      <c r="F14" s="250">
        <v>2</v>
      </c>
      <c r="G14" s="237">
        <f t="shared" si="1"/>
        <v>90</v>
      </c>
      <c r="H14" s="240"/>
      <c r="I14" s="236"/>
      <c r="J14" s="236"/>
      <c r="K14" s="236"/>
      <c r="L14" s="236"/>
    </row>
    <row r="15" spans="1:12" x14ac:dyDescent="0.45">
      <c r="A15" s="236">
        <v>2</v>
      </c>
      <c r="B15" s="236">
        <v>2</v>
      </c>
      <c r="C15" s="258" t="str">
        <f>VLOOKUP(B15,Ce!$C$3:$D$15,2)</f>
        <v>ادلب  تجمع مخيمات سرمدا</v>
      </c>
      <c r="D15" s="236"/>
      <c r="E15" s="249">
        <v>2200</v>
      </c>
      <c r="F15" s="250">
        <v>1</v>
      </c>
      <c r="G15" s="237">
        <f t="shared" ref="G15:G25" si="2">E15*F15</f>
        <v>2200</v>
      </c>
      <c r="H15" s="240"/>
      <c r="I15" s="236"/>
      <c r="J15" s="236"/>
      <c r="K15" s="236"/>
      <c r="L15" s="236"/>
    </row>
    <row r="16" spans="1:12" x14ac:dyDescent="0.45">
      <c r="A16" s="236">
        <v>3</v>
      </c>
      <c r="B16" s="236">
        <v>3</v>
      </c>
      <c r="C16" s="258" t="str">
        <f>VLOOKUP(B16,Ce!$C$3:$D$15,2)</f>
        <v>ادلب  تجمع مخيمات سلقين</v>
      </c>
      <c r="D16" s="236"/>
      <c r="E16" s="249">
        <v>2200</v>
      </c>
      <c r="F16" s="250">
        <v>1</v>
      </c>
      <c r="G16" s="237">
        <f t="shared" si="2"/>
        <v>2200</v>
      </c>
      <c r="H16" s="240"/>
      <c r="I16" s="236"/>
      <c r="J16" s="236"/>
      <c r="K16" s="236"/>
      <c r="L16" s="236"/>
    </row>
    <row r="17" spans="1:12" x14ac:dyDescent="0.45">
      <c r="A17" s="236">
        <v>4</v>
      </c>
      <c r="B17" s="236">
        <v>4</v>
      </c>
      <c r="C17" s="258" t="str">
        <f>VLOOKUP(B17,Ce!$C$3:$D$15,2)</f>
        <v>ادلب مركز   4 مركز بالس</v>
      </c>
      <c r="D17" s="236"/>
      <c r="E17" s="249">
        <v>2200</v>
      </c>
      <c r="F17" s="250">
        <v>1</v>
      </c>
      <c r="G17" s="237">
        <f t="shared" si="2"/>
        <v>2200</v>
      </c>
      <c r="H17" s="240"/>
      <c r="I17" s="236"/>
      <c r="J17" s="236"/>
      <c r="K17" s="236"/>
      <c r="L17" s="236"/>
    </row>
    <row r="18" spans="1:12" x14ac:dyDescent="0.45">
      <c r="A18" s="236">
        <v>5</v>
      </c>
      <c r="B18" s="236">
        <v>5</v>
      </c>
      <c r="C18" s="258" t="str">
        <f>VLOOKUP(B18,Ce!$C$3:$D$15,2)</f>
        <v>ريف دمشق   بالعلم نرتقي</v>
      </c>
      <c r="D18" s="236"/>
      <c r="E18" s="249">
        <v>2200</v>
      </c>
      <c r="F18" s="250">
        <v>1</v>
      </c>
      <c r="G18" s="237">
        <f t="shared" si="2"/>
        <v>2200</v>
      </c>
      <c r="H18" s="240"/>
      <c r="I18" s="236"/>
      <c r="J18" s="236"/>
      <c r="K18" s="236"/>
      <c r="L18" s="236"/>
    </row>
    <row r="19" spans="1:12" x14ac:dyDescent="0.45">
      <c r="A19" s="236">
        <v>6</v>
      </c>
      <c r="B19" s="236">
        <v>6</v>
      </c>
      <c r="C19" s="258" t="str">
        <f>VLOOKUP(B19,Ce!$C$3:$D$15,2)</f>
        <v>ريف دمشق   أجيال الغد</v>
      </c>
      <c r="D19" s="236"/>
      <c r="E19" s="249">
        <v>2200</v>
      </c>
      <c r="F19" s="250">
        <v>1</v>
      </c>
      <c r="G19" s="237">
        <f t="shared" si="2"/>
        <v>2200</v>
      </c>
      <c r="H19" s="240"/>
      <c r="I19" s="236"/>
      <c r="J19" s="236"/>
      <c r="K19" s="236"/>
      <c r="L19" s="236"/>
    </row>
    <row r="20" spans="1:12" x14ac:dyDescent="0.45">
      <c r="A20" s="236">
        <v>7</v>
      </c>
      <c r="B20" s="236">
        <v>7</v>
      </c>
      <c r="C20" s="258" t="str">
        <f>VLOOKUP(B20,Ce!$C$3:$D$15,2)</f>
        <v>ريف دمشق   بسمات الامل</v>
      </c>
      <c r="D20" s="236"/>
      <c r="E20" s="249">
        <v>2200</v>
      </c>
      <c r="F20" s="250">
        <v>1</v>
      </c>
      <c r="G20" s="237">
        <f t="shared" si="2"/>
        <v>2200</v>
      </c>
      <c r="H20" s="240"/>
      <c r="I20" s="236"/>
      <c r="J20" s="236"/>
      <c r="K20" s="236"/>
      <c r="L20" s="236"/>
    </row>
    <row r="21" spans="1:12" x14ac:dyDescent="0.45">
      <c r="A21" s="236">
        <v>8</v>
      </c>
      <c r="B21" s="236">
        <v>8</v>
      </c>
      <c r="C21" s="258" t="str">
        <f>VLOOKUP(B21,Ce!$C$3:$D$15,2)</f>
        <v>ريف دمشق    أزهار المستقبل</v>
      </c>
      <c r="D21" s="236"/>
      <c r="E21" s="249">
        <v>2200</v>
      </c>
      <c r="F21" s="250">
        <v>1</v>
      </c>
      <c r="G21" s="237">
        <f t="shared" si="2"/>
        <v>2200</v>
      </c>
      <c r="H21" s="240"/>
      <c r="I21" s="236"/>
      <c r="J21" s="236"/>
      <c r="K21" s="236"/>
      <c r="L21" s="236"/>
    </row>
    <row r="22" spans="1:12" x14ac:dyDescent="0.45">
      <c r="A22" s="236">
        <v>9</v>
      </c>
      <c r="B22" s="236">
        <v>9</v>
      </c>
      <c r="C22" s="258" t="str">
        <f>VLOOKUP(B22,Ce!$C$3:$D$15,2)</f>
        <v xml:space="preserve">حلب  اتارب  </v>
      </c>
      <c r="D22" s="236"/>
      <c r="E22" s="249">
        <v>2200</v>
      </c>
      <c r="F22" s="250">
        <v>1</v>
      </c>
      <c r="G22" s="237">
        <f t="shared" si="2"/>
        <v>2200</v>
      </c>
      <c r="H22" s="240"/>
      <c r="I22" s="236"/>
      <c r="J22" s="236"/>
      <c r="K22" s="236"/>
      <c r="L22" s="236"/>
    </row>
    <row r="23" spans="1:12" x14ac:dyDescent="0.45">
      <c r="A23" s="236">
        <v>10</v>
      </c>
      <c r="B23" s="236">
        <v>10</v>
      </c>
      <c r="C23" s="258" t="str">
        <f>VLOOKUP(B23,Ce!$C$3:$D$15,2)</f>
        <v xml:space="preserve">درعا  الحراك </v>
      </c>
      <c r="D23" s="236"/>
      <c r="E23" s="249">
        <v>2200</v>
      </c>
      <c r="F23" s="250">
        <v>1</v>
      </c>
      <c r="G23" s="237">
        <f t="shared" si="2"/>
        <v>2200</v>
      </c>
      <c r="H23" s="240"/>
      <c r="I23" s="236"/>
      <c r="J23" s="236"/>
      <c r="K23" s="236"/>
      <c r="L23" s="236"/>
    </row>
    <row r="24" spans="1:12" x14ac:dyDescent="0.45">
      <c r="A24" s="236">
        <v>11</v>
      </c>
      <c r="B24" s="236">
        <v>11</v>
      </c>
      <c r="C24" s="258" t="str">
        <f>VLOOKUP(B24,Ce!$C$3:$D$15,2)</f>
        <v xml:space="preserve">درعا  الجيزة </v>
      </c>
      <c r="D24" s="236"/>
      <c r="E24" s="249">
        <v>2200</v>
      </c>
      <c r="F24" s="250">
        <v>1</v>
      </c>
      <c r="G24" s="237">
        <f t="shared" si="2"/>
        <v>2200</v>
      </c>
      <c r="H24" s="240"/>
      <c r="I24" s="236"/>
      <c r="J24" s="236"/>
      <c r="K24" s="236"/>
      <c r="L24" s="236"/>
    </row>
    <row r="25" spans="1:12" x14ac:dyDescent="0.45">
      <c r="A25" s="236">
        <v>12</v>
      </c>
      <c r="B25" s="236">
        <v>12</v>
      </c>
      <c r="C25" s="258" t="str">
        <f>VLOOKUP(B25,Ce!$C$3:$D$15,2)</f>
        <v xml:space="preserve">درعا  طفس </v>
      </c>
      <c r="D25" s="236"/>
      <c r="E25" s="249">
        <v>2200</v>
      </c>
      <c r="F25" s="250">
        <v>1</v>
      </c>
      <c r="G25" s="237">
        <f t="shared" si="2"/>
        <v>2200</v>
      </c>
      <c r="H25" s="240"/>
      <c r="I25" s="236"/>
      <c r="J25" s="236"/>
      <c r="K25" s="236"/>
      <c r="L25" s="236"/>
    </row>
    <row r="26" spans="1:12" x14ac:dyDescent="0.45">
      <c r="A26" s="236">
        <v>13</v>
      </c>
      <c r="B26" s="236">
        <v>0</v>
      </c>
      <c r="C26" s="258" t="str">
        <f>VLOOKUP(B26,Ce!$C$3:$D$15,2)</f>
        <v>إدارة المشروع</v>
      </c>
      <c r="D26" s="236"/>
      <c r="E26" s="249"/>
      <c r="F26" s="250"/>
      <c r="G26" s="237">
        <f t="shared" ref="G26:G33" si="3">E26*F26</f>
        <v>0</v>
      </c>
      <c r="H26" s="240"/>
      <c r="I26" s="236"/>
      <c r="J26" s="236"/>
      <c r="K26" s="236"/>
      <c r="L26" s="236"/>
    </row>
    <row r="27" spans="1:12" x14ac:dyDescent="0.45">
      <c r="A27" s="236">
        <v>14</v>
      </c>
      <c r="B27" s="236">
        <v>0</v>
      </c>
      <c r="C27" s="258" t="str">
        <f>VLOOKUP(B27,Ce!$C$3:$D$15,2)</f>
        <v>إدارة المشروع</v>
      </c>
      <c r="D27" s="236"/>
      <c r="E27" s="249"/>
      <c r="F27" s="250"/>
      <c r="G27" s="237">
        <f t="shared" si="3"/>
        <v>0</v>
      </c>
      <c r="H27" s="240"/>
      <c r="I27" s="236"/>
      <c r="J27" s="236"/>
      <c r="K27" s="236"/>
      <c r="L27" s="236"/>
    </row>
    <row r="28" spans="1:12" x14ac:dyDescent="0.45">
      <c r="A28" s="236">
        <v>15</v>
      </c>
      <c r="B28" s="236">
        <v>0</v>
      </c>
      <c r="C28" s="258" t="str">
        <f>VLOOKUP(B28,Ce!$C$3:$D$15,2)</f>
        <v>إدارة المشروع</v>
      </c>
      <c r="D28" s="236"/>
      <c r="E28" s="249"/>
      <c r="F28" s="250"/>
      <c r="G28" s="237">
        <f t="shared" si="3"/>
        <v>0</v>
      </c>
      <c r="H28" s="240"/>
      <c r="I28" s="236"/>
      <c r="J28" s="236"/>
      <c r="K28" s="236"/>
      <c r="L28" s="236"/>
    </row>
    <row r="29" spans="1:12" x14ac:dyDescent="0.45">
      <c r="A29" s="236">
        <v>16</v>
      </c>
      <c r="B29" s="236">
        <v>0</v>
      </c>
      <c r="C29" s="258" t="str">
        <f>VLOOKUP(B29,Ce!$C$3:$D$15,2)</f>
        <v>إدارة المشروع</v>
      </c>
      <c r="D29" s="236"/>
      <c r="E29" s="249"/>
      <c r="F29" s="250"/>
      <c r="G29" s="237">
        <f t="shared" si="3"/>
        <v>0</v>
      </c>
      <c r="H29" s="240"/>
      <c r="I29" s="236"/>
      <c r="J29" s="236"/>
      <c r="K29" s="236"/>
      <c r="L29" s="236"/>
    </row>
    <row r="30" spans="1:12" x14ac:dyDescent="0.45">
      <c r="A30" s="236">
        <v>17</v>
      </c>
      <c r="B30" s="236">
        <v>0</v>
      </c>
      <c r="C30" s="258" t="str">
        <f>VLOOKUP(B30,Ce!$C$3:$D$15,2)</f>
        <v>إدارة المشروع</v>
      </c>
      <c r="D30" s="236"/>
      <c r="E30" s="249"/>
      <c r="F30" s="250"/>
      <c r="G30" s="237">
        <f t="shared" si="3"/>
        <v>0</v>
      </c>
      <c r="H30" s="240"/>
      <c r="I30" s="236"/>
      <c r="J30" s="236"/>
      <c r="K30" s="236"/>
      <c r="L30" s="236"/>
    </row>
    <row r="31" spans="1:12" x14ac:dyDescent="0.45">
      <c r="A31" s="236">
        <v>18</v>
      </c>
      <c r="B31" s="236">
        <v>0</v>
      </c>
      <c r="C31" s="258" t="str">
        <f>VLOOKUP(B31,Ce!$C$3:$D$15,2)</f>
        <v>إدارة المشروع</v>
      </c>
      <c r="D31" s="236"/>
      <c r="E31" s="249"/>
      <c r="F31" s="250"/>
      <c r="G31" s="237">
        <f t="shared" si="3"/>
        <v>0</v>
      </c>
      <c r="H31" s="240"/>
      <c r="I31" s="236"/>
      <c r="J31" s="236"/>
      <c r="K31" s="236"/>
      <c r="L31" s="236"/>
    </row>
    <row r="32" spans="1:12" x14ac:dyDescent="0.45">
      <c r="A32" s="236">
        <v>19</v>
      </c>
      <c r="B32" s="236">
        <v>0</v>
      </c>
      <c r="C32" s="258" t="str">
        <f>VLOOKUP(B32,Ce!$C$3:$D$15,2)</f>
        <v>إدارة المشروع</v>
      </c>
      <c r="D32" s="236"/>
      <c r="E32" s="249"/>
      <c r="F32" s="250"/>
      <c r="G32" s="237">
        <f t="shared" si="3"/>
        <v>0</v>
      </c>
      <c r="H32" s="240"/>
      <c r="I32" s="236"/>
      <c r="J32" s="236"/>
      <c r="K32" s="236"/>
      <c r="L32" s="236"/>
    </row>
    <row r="33" spans="1:12" x14ac:dyDescent="0.45">
      <c r="A33" s="236">
        <v>20</v>
      </c>
      <c r="B33" s="236">
        <v>0</v>
      </c>
      <c r="C33" s="258" t="str">
        <f>VLOOKUP(B33,Ce!$C$3:$D$15,2)</f>
        <v>إدارة المشروع</v>
      </c>
      <c r="D33" s="236"/>
      <c r="E33" s="249"/>
      <c r="F33" s="250"/>
      <c r="G33" s="237">
        <f t="shared" si="3"/>
        <v>0</v>
      </c>
      <c r="H33" s="240"/>
      <c r="I33" s="236"/>
      <c r="J33" s="236"/>
      <c r="K33" s="236"/>
      <c r="L33" s="236"/>
    </row>
  </sheetData>
  <mergeCells count="3">
    <mergeCell ref="B1:C1"/>
    <mergeCell ref="F1:J1"/>
    <mergeCell ref="I7:L7"/>
  </mergeCells>
  <conditionalFormatting sqref="C5">
    <cfRule type="cellIs" dxfId="126" priority="1" operator="lessThan">
      <formula>0</formula>
    </cfRule>
    <cfRule type="cellIs" dxfId="125" priority="2" operator="greaterThan">
      <formula>$C$3</formula>
    </cfRule>
    <cfRule type="cellIs" dxfId="124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8"/>
  <sheetViews>
    <sheetView view="pageLayout" zoomScaleNormal="100" workbookViewId="0">
      <selection activeCell="D11" sqref="D11"/>
    </sheetView>
  </sheetViews>
  <sheetFormatPr defaultRowHeight="18.75" x14ac:dyDescent="0.45"/>
  <cols>
    <col min="1" max="1" width="4.5703125" style="239" customWidth="1"/>
    <col min="2" max="2" width="10.140625" style="239" customWidth="1"/>
    <col min="3" max="3" width="20.42578125" style="239" customWidth="1"/>
    <col min="4" max="4" width="13.28515625" style="239" customWidth="1"/>
    <col min="5" max="5" width="9.42578125" style="239" customWidth="1"/>
    <col min="6" max="6" width="9.140625" style="239" customWidth="1"/>
    <col min="7" max="7" width="10" style="239" customWidth="1"/>
    <col min="8" max="8" width="12.42578125" style="239" customWidth="1"/>
    <col min="9" max="9" width="10.140625" style="239" customWidth="1"/>
    <col min="10" max="10" width="9.140625" style="239" customWidth="1"/>
    <col min="11" max="16" width="9" style="239" customWidth="1"/>
    <col min="17" max="16384" width="9.140625" style="239"/>
  </cols>
  <sheetData>
    <row r="1" spans="1:12" ht="19.5" thickBot="1" x14ac:dyDescent="0.5">
      <c r="B1" s="297" t="str">
        <f>'He Exe'!B15</f>
        <v>3.5.4.1</v>
      </c>
      <c r="C1" s="298"/>
      <c r="E1" s="248" t="s">
        <v>383</v>
      </c>
      <c r="F1" s="296" t="str">
        <f>'He Exe'!C18</f>
        <v>جهاز كومبيوتر للمراكز والمشرفين</v>
      </c>
      <c r="G1" s="296"/>
      <c r="H1" s="296"/>
      <c r="I1" s="296"/>
      <c r="J1" s="296"/>
    </row>
    <row r="2" spans="1:12" ht="18" customHeight="1" x14ac:dyDescent="0.45">
      <c r="B2" s="236" t="s">
        <v>382</v>
      </c>
      <c r="C2" s="238" t="str">
        <f>'He Exe'!A18</f>
        <v>A9</v>
      </c>
      <c r="E2" s="242" t="s">
        <v>400</v>
      </c>
      <c r="F2" s="243" t="s">
        <v>401</v>
      </c>
      <c r="G2" s="242" t="s">
        <v>400</v>
      </c>
      <c r="H2" s="243" t="s">
        <v>401</v>
      </c>
      <c r="I2" s="242" t="s">
        <v>400</v>
      </c>
      <c r="J2" s="243" t="s">
        <v>401</v>
      </c>
      <c r="K2" s="242" t="s">
        <v>400</v>
      </c>
      <c r="L2" s="243" t="s">
        <v>401</v>
      </c>
    </row>
    <row r="3" spans="1:12" ht="18" customHeight="1" x14ac:dyDescent="0.45">
      <c r="B3" s="236" t="s">
        <v>396</v>
      </c>
      <c r="C3" s="237">
        <f>'He Exe'!I18</f>
        <v>27000</v>
      </c>
      <c r="E3" s="244">
        <v>1</v>
      </c>
      <c r="F3" s="245">
        <f>SUMIFS(G9:G28,B9:B28,1)</f>
        <v>0</v>
      </c>
      <c r="G3" s="244">
        <v>4</v>
      </c>
      <c r="H3" s="245">
        <f>SUMIFS(G9:G28,B9:B28,4)</f>
        <v>0</v>
      </c>
      <c r="I3" s="244">
        <v>7</v>
      </c>
      <c r="J3" s="245">
        <f>SUMIFS(G9:G28,B9:B28,7)</f>
        <v>0</v>
      </c>
      <c r="K3" s="244">
        <v>10</v>
      </c>
      <c r="L3" s="245">
        <f>SUMIFS(G9:G28,B9:B28,10)</f>
        <v>2250</v>
      </c>
    </row>
    <row r="4" spans="1:12" ht="18" customHeight="1" x14ac:dyDescent="0.45">
      <c r="B4" s="236" t="s">
        <v>398</v>
      </c>
      <c r="C4" s="237">
        <f>SUM(G9:G28)</f>
        <v>6750</v>
      </c>
      <c r="E4" s="244">
        <v>2</v>
      </c>
      <c r="F4" s="245">
        <f>SUMIFS(G9:G28,B9:B28,2)</f>
        <v>0</v>
      </c>
      <c r="G4" s="244">
        <v>5</v>
      </c>
      <c r="H4" s="245">
        <f>SUMIFS(G9:G28,B9:B28,5)</f>
        <v>0</v>
      </c>
      <c r="I4" s="244">
        <v>8</v>
      </c>
      <c r="J4" s="245">
        <f>SUMIFS(G9:G28,B9:B28,8)</f>
        <v>0</v>
      </c>
      <c r="K4" s="244">
        <v>11</v>
      </c>
      <c r="L4" s="245">
        <f>SUMIFS(G9:G28,B9:B28,11)</f>
        <v>2250</v>
      </c>
    </row>
    <row r="5" spans="1:12" ht="18" customHeight="1" thickBot="1" x14ac:dyDescent="0.5">
      <c r="B5" s="236" t="s">
        <v>399</v>
      </c>
      <c r="C5" s="252">
        <f>C3-C4</f>
        <v>20250</v>
      </c>
      <c r="E5" s="246">
        <v>3</v>
      </c>
      <c r="F5" s="247">
        <f>SUMIFS(G9:G28,B9:B28,3)</f>
        <v>0</v>
      </c>
      <c r="G5" s="246">
        <v>6</v>
      </c>
      <c r="H5" s="247">
        <f>SUMIFS(G9:G28,B9:B28,6)</f>
        <v>0</v>
      </c>
      <c r="I5" s="246">
        <v>9</v>
      </c>
      <c r="J5" s="247">
        <f>SUMIFS(G9:G28,B9:B28,9)</f>
        <v>0</v>
      </c>
      <c r="K5" s="246">
        <v>12</v>
      </c>
      <c r="L5" s="247">
        <f>SUMIFS(G9:G28,B9:B28,12)</f>
        <v>2250</v>
      </c>
    </row>
    <row r="6" spans="1:12" ht="19.5" thickBot="1" x14ac:dyDescent="0.5">
      <c r="E6" s="246">
        <v>0</v>
      </c>
      <c r="F6" s="247">
        <f>SUMIFS(G9:G28,B9:B28,0)</f>
        <v>0</v>
      </c>
    </row>
    <row r="7" spans="1:12" x14ac:dyDescent="0.45">
      <c r="I7" s="295" t="s">
        <v>389</v>
      </c>
      <c r="J7" s="295"/>
      <c r="K7" s="295"/>
      <c r="L7" s="295"/>
    </row>
    <row r="8" spans="1:12" x14ac:dyDescent="0.45">
      <c r="A8" s="241" t="s">
        <v>386</v>
      </c>
      <c r="B8" s="241" t="s">
        <v>384</v>
      </c>
      <c r="C8" s="241" t="s">
        <v>385</v>
      </c>
      <c r="D8" s="241" t="s">
        <v>387</v>
      </c>
      <c r="E8" s="241" t="s">
        <v>390</v>
      </c>
      <c r="F8" s="241" t="s">
        <v>388</v>
      </c>
      <c r="G8" s="241" t="s">
        <v>391</v>
      </c>
      <c r="H8" s="241" t="s">
        <v>397</v>
      </c>
      <c r="I8" s="241" t="s">
        <v>392</v>
      </c>
      <c r="J8" s="241" t="s">
        <v>393</v>
      </c>
      <c r="K8" s="241" t="s">
        <v>394</v>
      </c>
      <c r="L8" s="241" t="s">
        <v>395</v>
      </c>
    </row>
    <row r="9" spans="1:12" x14ac:dyDescent="0.45">
      <c r="A9" s="236">
        <v>1</v>
      </c>
      <c r="B9" s="236">
        <v>1</v>
      </c>
      <c r="C9" s="236" t="str">
        <f>VLOOKUP(B9,Ce!$C$3:$D$15,2)</f>
        <v>ادلب  اطمة</v>
      </c>
      <c r="D9" s="236"/>
      <c r="E9" s="249">
        <v>0</v>
      </c>
      <c r="F9" s="250">
        <v>5</v>
      </c>
      <c r="G9" s="237">
        <f>E9*F9</f>
        <v>0</v>
      </c>
      <c r="H9" s="240"/>
      <c r="I9" s="236"/>
      <c r="J9" s="236"/>
      <c r="K9" s="236"/>
      <c r="L9" s="236"/>
    </row>
    <row r="10" spans="1:12" x14ac:dyDescent="0.45">
      <c r="A10" s="236">
        <v>2</v>
      </c>
      <c r="B10" s="236">
        <v>2</v>
      </c>
      <c r="C10" s="236" t="str">
        <f>VLOOKUP(B10,Ce!$C$3:$D$15,2)</f>
        <v>ادلب  تجمع مخيمات سرمدا</v>
      </c>
      <c r="D10" s="236"/>
      <c r="E10" s="249">
        <v>0</v>
      </c>
      <c r="F10" s="250">
        <v>5</v>
      </c>
      <c r="G10" s="237">
        <f t="shared" ref="G10:G20" si="0">E10*F10</f>
        <v>0</v>
      </c>
      <c r="H10" s="240"/>
      <c r="I10" s="236"/>
      <c r="J10" s="236"/>
      <c r="K10" s="236"/>
      <c r="L10" s="236"/>
    </row>
    <row r="11" spans="1:12" x14ac:dyDescent="0.45">
      <c r="A11" s="236">
        <v>3</v>
      </c>
      <c r="B11" s="236">
        <v>3</v>
      </c>
      <c r="C11" s="236" t="str">
        <f>VLOOKUP(B11,Ce!$C$3:$D$15,2)</f>
        <v>ادلب  تجمع مخيمات سلقين</v>
      </c>
      <c r="D11" s="236"/>
      <c r="E11" s="249">
        <v>0</v>
      </c>
      <c r="F11" s="250">
        <v>5</v>
      </c>
      <c r="G11" s="237">
        <f t="shared" si="0"/>
        <v>0</v>
      </c>
      <c r="H11" s="240"/>
      <c r="I11" s="236"/>
      <c r="J11" s="236"/>
      <c r="K11" s="236"/>
      <c r="L11" s="236"/>
    </row>
    <row r="12" spans="1:12" x14ac:dyDescent="0.45">
      <c r="A12" s="236">
        <v>4</v>
      </c>
      <c r="B12" s="236">
        <v>4</v>
      </c>
      <c r="C12" s="236" t="str">
        <f>VLOOKUP(B12,Ce!$C$3:$D$15,2)</f>
        <v>ادلب مركز   4 مركز بالس</v>
      </c>
      <c r="D12" s="236"/>
      <c r="E12" s="249">
        <v>0</v>
      </c>
      <c r="F12" s="250">
        <v>5</v>
      </c>
      <c r="G12" s="237">
        <f t="shared" si="0"/>
        <v>0</v>
      </c>
      <c r="H12" s="240"/>
      <c r="I12" s="236"/>
      <c r="J12" s="236"/>
      <c r="K12" s="236"/>
      <c r="L12" s="236"/>
    </row>
    <row r="13" spans="1:12" x14ac:dyDescent="0.45">
      <c r="A13" s="236">
        <v>5</v>
      </c>
      <c r="B13" s="236">
        <v>5</v>
      </c>
      <c r="C13" s="236" t="str">
        <f>VLOOKUP(B13,Ce!$C$3:$D$15,2)</f>
        <v>ريف دمشق   بالعلم نرتقي</v>
      </c>
      <c r="D13" s="236"/>
      <c r="E13" s="249">
        <v>0</v>
      </c>
      <c r="F13" s="250">
        <v>5</v>
      </c>
      <c r="G13" s="237">
        <f t="shared" si="0"/>
        <v>0</v>
      </c>
      <c r="H13" s="240"/>
      <c r="I13" s="236"/>
      <c r="J13" s="236"/>
      <c r="K13" s="236"/>
      <c r="L13" s="236"/>
    </row>
    <row r="14" spans="1:12" x14ac:dyDescent="0.45">
      <c r="A14" s="236">
        <v>6</v>
      </c>
      <c r="B14" s="236">
        <v>6</v>
      </c>
      <c r="C14" s="236" t="str">
        <f>VLOOKUP(B14,Ce!$C$3:$D$15,2)</f>
        <v>ريف دمشق   أجيال الغد</v>
      </c>
      <c r="D14" s="236"/>
      <c r="E14" s="249">
        <v>0</v>
      </c>
      <c r="F14" s="250">
        <v>5</v>
      </c>
      <c r="G14" s="237">
        <f t="shared" si="0"/>
        <v>0</v>
      </c>
      <c r="H14" s="240"/>
      <c r="I14" s="236"/>
      <c r="J14" s="236"/>
      <c r="K14" s="236"/>
      <c r="L14" s="236"/>
    </row>
    <row r="15" spans="1:12" x14ac:dyDescent="0.45">
      <c r="A15" s="236">
        <v>7</v>
      </c>
      <c r="B15" s="236">
        <v>7</v>
      </c>
      <c r="C15" s="236" t="str">
        <f>VLOOKUP(B15,Ce!$C$3:$D$15,2)</f>
        <v>ريف دمشق   بسمات الامل</v>
      </c>
      <c r="D15" s="236"/>
      <c r="E15" s="249">
        <v>0</v>
      </c>
      <c r="F15" s="250">
        <v>5</v>
      </c>
      <c r="G15" s="237">
        <f t="shared" si="0"/>
        <v>0</v>
      </c>
      <c r="H15" s="240"/>
      <c r="I15" s="236"/>
      <c r="J15" s="236"/>
      <c r="K15" s="236"/>
      <c r="L15" s="236"/>
    </row>
    <row r="16" spans="1:12" x14ac:dyDescent="0.45">
      <c r="A16" s="236">
        <v>8</v>
      </c>
      <c r="B16" s="236">
        <v>8</v>
      </c>
      <c r="C16" s="236" t="str">
        <f>VLOOKUP(B16,Ce!$C$3:$D$15,2)</f>
        <v>ريف دمشق    أزهار المستقبل</v>
      </c>
      <c r="D16" s="236"/>
      <c r="E16" s="249">
        <v>0</v>
      </c>
      <c r="F16" s="250">
        <v>5</v>
      </c>
      <c r="G16" s="237">
        <f t="shared" si="0"/>
        <v>0</v>
      </c>
      <c r="H16" s="240"/>
      <c r="I16" s="236"/>
      <c r="J16" s="236"/>
      <c r="K16" s="236"/>
      <c r="L16" s="236"/>
    </row>
    <row r="17" spans="1:12" x14ac:dyDescent="0.45">
      <c r="A17" s="236">
        <v>9</v>
      </c>
      <c r="B17" s="236">
        <v>9</v>
      </c>
      <c r="C17" s="236" t="str">
        <f>VLOOKUP(B17,Ce!$C$3:$D$15,2)</f>
        <v xml:space="preserve">حلب  اتارب  </v>
      </c>
      <c r="D17" s="236"/>
      <c r="E17" s="249">
        <v>0</v>
      </c>
      <c r="F17" s="250">
        <v>5</v>
      </c>
      <c r="G17" s="237">
        <f t="shared" si="0"/>
        <v>0</v>
      </c>
      <c r="H17" s="240"/>
      <c r="I17" s="236"/>
      <c r="J17" s="236"/>
      <c r="K17" s="236"/>
      <c r="L17" s="236"/>
    </row>
    <row r="18" spans="1:12" x14ac:dyDescent="0.45">
      <c r="A18" s="236">
        <v>10</v>
      </c>
      <c r="B18" s="236">
        <v>10</v>
      </c>
      <c r="C18" s="236" t="str">
        <f>VLOOKUP(B18,Ce!$C$3:$D$15,2)</f>
        <v xml:space="preserve">درعا  الحراك </v>
      </c>
      <c r="D18" s="236"/>
      <c r="E18" s="249">
        <v>450</v>
      </c>
      <c r="F18" s="250">
        <v>5</v>
      </c>
      <c r="G18" s="237">
        <f t="shared" si="0"/>
        <v>2250</v>
      </c>
      <c r="H18" s="240"/>
      <c r="I18" s="236"/>
      <c r="J18" s="236"/>
      <c r="K18" s="236"/>
      <c r="L18" s="236"/>
    </row>
    <row r="19" spans="1:12" x14ac:dyDescent="0.45">
      <c r="A19" s="236">
        <v>11</v>
      </c>
      <c r="B19" s="236">
        <v>11</v>
      </c>
      <c r="C19" s="236" t="str">
        <f>VLOOKUP(B19,Ce!$C$3:$D$15,2)</f>
        <v xml:space="preserve">درعا  الجيزة </v>
      </c>
      <c r="D19" s="236"/>
      <c r="E19" s="249">
        <v>450</v>
      </c>
      <c r="F19" s="250">
        <v>5</v>
      </c>
      <c r="G19" s="237">
        <f t="shared" si="0"/>
        <v>2250</v>
      </c>
      <c r="H19" s="240"/>
      <c r="I19" s="236"/>
      <c r="J19" s="236"/>
      <c r="K19" s="236"/>
      <c r="L19" s="236"/>
    </row>
    <row r="20" spans="1:12" x14ac:dyDescent="0.45">
      <c r="A20" s="236">
        <v>12</v>
      </c>
      <c r="B20" s="236">
        <v>12</v>
      </c>
      <c r="C20" s="236" t="str">
        <f>VLOOKUP(B20,Ce!$C$3:$D$15,2)</f>
        <v xml:space="preserve">درعا  طفس </v>
      </c>
      <c r="D20" s="236"/>
      <c r="E20" s="249">
        <v>450</v>
      </c>
      <c r="F20" s="250">
        <v>5</v>
      </c>
      <c r="G20" s="237">
        <f t="shared" si="0"/>
        <v>2250</v>
      </c>
      <c r="H20" s="240"/>
      <c r="I20" s="236"/>
      <c r="J20" s="236"/>
      <c r="K20" s="236"/>
      <c r="L20" s="236"/>
    </row>
    <row r="21" spans="1:12" x14ac:dyDescent="0.45">
      <c r="A21" s="236">
        <v>13</v>
      </c>
      <c r="B21" s="236">
        <v>0</v>
      </c>
      <c r="C21" s="236" t="str">
        <f>VLOOKUP(B21,Ce!$C$3:$D$15,2)</f>
        <v>إدارة المشروع</v>
      </c>
      <c r="D21" s="236"/>
      <c r="E21" s="249"/>
      <c r="F21" s="250"/>
      <c r="G21" s="237">
        <f t="shared" ref="G21:G28" si="1">E21*F21</f>
        <v>0</v>
      </c>
      <c r="H21" s="240"/>
      <c r="I21" s="236"/>
      <c r="J21" s="236"/>
      <c r="K21" s="236"/>
      <c r="L21" s="236"/>
    </row>
    <row r="22" spans="1:12" x14ac:dyDescent="0.45">
      <c r="A22" s="236">
        <v>14</v>
      </c>
      <c r="B22" s="236">
        <v>0</v>
      </c>
      <c r="C22" s="236" t="str">
        <f>VLOOKUP(B22,Ce!$C$3:$D$15,2)</f>
        <v>إدارة المشروع</v>
      </c>
      <c r="D22" s="236"/>
      <c r="E22" s="249"/>
      <c r="F22" s="250"/>
      <c r="G22" s="237">
        <f t="shared" si="1"/>
        <v>0</v>
      </c>
      <c r="H22" s="240"/>
      <c r="I22" s="236"/>
      <c r="J22" s="236"/>
      <c r="K22" s="236"/>
      <c r="L22" s="236"/>
    </row>
    <row r="23" spans="1:12" x14ac:dyDescent="0.45">
      <c r="A23" s="236">
        <v>15</v>
      </c>
      <c r="B23" s="236">
        <v>0</v>
      </c>
      <c r="C23" s="236" t="str">
        <f>VLOOKUP(B23,Ce!$C$3:$D$15,2)</f>
        <v>إدارة المشروع</v>
      </c>
      <c r="D23" s="236"/>
      <c r="E23" s="249"/>
      <c r="F23" s="250"/>
      <c r="G23" s="237">
        <f t="shared" si="1"/>
        <v>0</v>
      </c>
      <c r="H23" s="240"/>
      <c r="I23" s="236"/>
      <c r="J23" s="236"/>
      <c r="K23" s="236"/>
      <c r="L23" s="236"/>
    </row>
    <row r="24" spans="1:12" x14ac:dyDescent="0.45">
      <c r="A24" s="236">
        <v>16</v>
      </c>
      <c r="B24" s="236">
        <v>0</v>
      </c>
      <c r="C24" s="236" t="str">
        <f>VLOOKUP(B24,Ce!$C$3:$D$15,2)</f>
        <v>إدارة المشروع</v>
      </c>
      <c r="D24" s="236"/>
      <c r="E24" s="249"/>
      <c r="F24" s="250"/>
      <c r="G24" s="237">
        <f t="shared" si="1"/>
        <v>0</v>
      </c>
      <c r="H24" s="240"/>
      <c r="I24" s="236"/>
      <c r="J24" s="236"/>
      <c r="K24" s="236"/>
      <c r="L24" s="236"/>
    </row>
    <row r="25" spans="1:12" x14ac:dyDescent="0.45">
      <c r="A25" s="236">
        <v>17</v>
      </c>
      <c r="B25" s="236">
        <v>0</v>
      </c>
      <c r="C25" s="236" t="str">
        <f>VLOOKUP(B25,Ce!$C$3:$D$15,2)</f>
        <v>إدارة المشروع</v>
      </c>
      <c r="D25" s="236"/>
      <c r="E25" s="249">
        <v>0</v>
      </c>
      <c r="F25" s="250">
        <v>0</v>
      </c>
      <c r="G25" s="237">
        <f t="shared" si="1"/>
        <v>0</v>
      </c>
      <c r="H25" s="240"/>
      <c r="I25" s="236"/>
      <c r="J25" s="236"/>
      <c r="K25" s="236"/>
      <c r="L25" s="236"/>
    </row>
    <row r="26" spans="1:12" x14ac:dyDescent="0.45">
      <c r="A26" s="236">
        <v>18</v>
      </c>
      <c r="B26" s="236">
        <v>0</v>
      </c>
      <c r="C26" s="236" t="str">
        <f>VLOOKUP(B26,Ce!$C$3:$D$15,2)</f>
        <v>إدارة المشروع</v>
      </c>
      <c r="D26" s="236"/>
      <c r="E26" s="249">
        <v>0</v>
      </c>
      <c r="F26" s="250">
        <v>0</v>
      </c>
      <c r="G26" s="237">
        <f t="shared" si="1"/>
        <v>0</v>
      </c>
      <c r="H26" s="240"/>
      <c r="I26" s="236"/>
      <c r="J26" s="236"/>
      <c r="K26" s="236"/>
      <c r="L26" s="236"/>
    </row>
    <row r="27" spans="1:12" x14ac:dyDescent="0.45">
      <c r="A27" s="236">
        <v>19</v>
      </c>
      <c r="B27" s="236">
        <v>0</v>
      </c>
      <c r="C27" s="236" t="str">
        <f>VLOOKUP(B27,Ce!$C$3:$D$15,2)</f>
        <v>إدارة المشروع</v>
      </c>
      <c r="D27" s="236"/>
      <c r="E27" s="249"/>
      <c r="F27" s="250"/>
      <c r="G27" s="237">
        <f t="shared" si="1"/>
        <v>0</v>
      </c>
      <c r="H27" s="240"/>
      <c r="I27" s="236"/>
      <c r="J27" s="236"/>
      <c r="K27" s="236"/>
      <c r="L27" s="236"/>
    </row>
    <row r="28" spans="1:12" x14ac:dyDescent="0.45">
      <c r="A28" s="236">
        <v>20</v>
      </c>
      <c r="B28" s="236">
        <v>0</v>
      </c>
      <c r="C28" s="236" t="str">
        <f>VLOOKUP(B28,Ce!$C$3:$D$15,2)</f>
        <v>إدارة المشروع</v>
      </c>
      <c r="D28" s="236"/>
      <c r="E28" s="249"/>
      <c r="F28" s="250"/>
      <c r="G28" s="237">
        <f t="shared" si="1"/>
        <v>0</v>
      </c>
      <c r="H28" s="240"/>
      <c r="I28" s="236"/>
      <c r="J28" s="236"/>
      <c r="K28" s="236"/>
      <c r="L28" s="236"/>
    </row>
  </sheetData>
  <mergeCells count="3">
    <mergeCell ref="B1:C1"/>
    <mergeCell ref="F1:J1"/>
    <mergeCell ref="I7:L7"/>
  </mergeCells>
  <conditionalFormatting sqref="C5">
    <cfRule type="cellIs" dxfId="123" priority="1" operator="lessThan">
      <formula>0</formula>
    </cfRule>
    <cfRule type="cellIs" dxfId="122" priority="2" operator="greaterThan">
      <formula>$C$3</formula>
    </cfRule>
    <cfRule type="cellIs" dxfId="121" priority="3" operator="between">
      <formula>$C$3</formula>
      <formula>0</formula>
    </cfRule>
  </conditionalFormatting>
  <pageMargins left="0.39583333333333331" right="0.25" top="0.75" bottom="0.75" header="0.3" footer="0.3"/>
  <pageSetup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Ce!$C$3:$C$15</xm:f>
          </x14:formula1>
          <xm:sqref>B9:B28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All Cen</vt:lpstr>
      <vt:lpstr>Ce</vt:lpstr>
      <vt:lpstr>A1</vt:lpstr>
      <vt:lpstr>A2</vt:lpstr>
      <vt:lpstr>A3</vt:lpstr>
      <vt:lpstr>A4</vt:lpstr>
      <vt:lpstr>A6</vt:lpstr>
      <vt:lpstr>A7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He Exe</vt:lpstr>
      <vt:lpstr>A18</vt:lpstr>
      <vt:lpstr>A19</vt:lpstr>
      <vt:lpstr>A20</vt:lpstr>
      <vt:lpstr>A21</vt:lpstr>
      <vt:lpstr>A22</vt:lpstr>
      <vt:lpstr>A26</vt:lpstr>
      <vt:lpstr>A27</vt:lpstr>
      <vt:lpstr>B1</vt:lpstr>
      <vt:lpstr>B2</vt:lpstr>
      <vt:lpstr>B3</vt:lpstr>
      <vt:lpstr>B4</vt:lpstr>
      <vt:lpstr>B5</vt:lpstr>
      <vt:lpstr>B6</vt:lpstr>
      <vt:lpstr>B7</vt:lpstr>
      <vt:lpstr>B8</vt:lpstr>
      <vt:lpstr>B9</vt:lpstr>
      <vt:lpstr>B10</vt:lpstr>
      <vt:lpstr>B11</vt:lpstr>
      <vt:lpstr>B12</vt:lpstr>
      <vt:lpstr>B13</vt:lpstr>
      <vt:lpstr>B14</vt:lpstr>
      <vt:lpstr>B15</vt:lpstr>
      <vt:lpstr>C1</vt:lpstr>
      <vt:lpstr>C2</vt:lpstr>
      <vt:lpstr>C3</vt:lpstr>
      <vt:lpstr>C4</vt:lpstr>
      <vt:lpstr>C5</vt:lpstr>
      <vt:lpstr>C6</vt:lpstr>
      <vt:lpstr>C7</vt:lpstr>
      <vt:lpstr>CC</vt:lpstr>
      <vt:lpstr>D</vt:lpstr>
      <vt:lpstr>D0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Elmonem Yuosef</dc:creator>
  <cp:lastModifiedBy>Windows User</cp:lastModifiedBy>
  <cp:lastPrinted>2017-11-13T12:17:56Z</cp:lastPrinted>
  <dcterms:created xsi:type="dcterms:W3CDTF">2017-05-04T03:39:53Z</dcterms:created>
  <dcterms:modified xsi:type="dcterms:W3CDTF">2017-11-13T15:30:25Z</dcterms:modified>
</cp:coreProperties>
</file>