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calcChain+xml" PartName="/xl/calcChain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evgeniya.kuzmina\Nextcloud\АльфаБанк\"/>
    </mc:Choice>
  </mc:AlternateContent>
  <xr:revisionPtr revIDLastSave="0" documentId="13_ncr:1_{9699F502-1BEF-400D-B8FE-5853CC1ACA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отрудники" sheetId="1" r:id="rId1"/>
    <sheet name="Расчеты общие" sheetId="2" r:id="rId2"/>
    <sheet name="TS_ Сент 2019" sheetId="3" r:id="rId3"/>
    <sheet name="Отчет Сент 2019" sheetId="4" r:id="rId4"/>
    <sheet name="TS Окт 2019" sheetId="5" r:id="rId5"/>
    <sheet name="Отчет Окт 2019" sheetId="6" r:id="rId6"/>
    <sheet name="TS Нояб 2019" sheetId="7" r:id="rId7"/>
    <sheet name="Отчет Нояб 2019" sheetId="8" r:id="rId8"/>
    <sheet name="TS Дек 2019" sheetId="9" r:id="rId9"/>
    <sheet name="Отчет Дек 2019" sheetId="10" r:id="rId10"/>
    <sheet name="TS Янв 2020" sheetId="11" r:id="rId11"/>
    <sheet name="Отчет Янв 2020" sheetId="12" r:id="rId12"/>
    <sheet name="TS Фев 2020" sheetId="13" r:id="rId13"/>
    <sheet name="Отчет Фев 2020" sheetId="14" r:id="rId14"/>
    <sheet name="TS Март 2020" sheetId="15" r:id="rId15"/>
    <sheet name="Отчет Март 2020" sheetId="16" r:id="rId16"/>
    <sheet name="TS Апрель 2020" sheetId="17" r:id="rId17"/>
    <sheet name="Отчет Апрель 2020" sheetId="18" r:id="rId18"/>
    <sheet name="TS Май 2020" sheetId="19" r:id="rId19"/>
    <sheet name="Отчет Май 2020" sheetId="20" r:id="rId20"/>
    <sheet name="TS Июнь 2020" sheetId="21" r:id="rId21"/>
    <sheet name="Отчет Июнь 2020" sheetId="22" r:id="rId22"/>
    <sheet name="TS Июль 2020" sheetId="23" r:id="rId23"/>
    <sheet name="Отчет Июль 2020" sheetId="24" r:id="rId24"/>
    <sheet name="TS Август 2020" sheetId="25" r:id="rId25"/>
    <sheet name="Отчет Август 2020" sheetId="26" r:id="rId26"/>
    <sheet name="TS Сентябрь 2020" sheetId="27" r:id="rId27"/>
    <sheet name="Отчет Сентябрь 2020" sheetId="28" r:id="rId28"/>
    <sheet name="TS Октябрь 2020" sheetId="29" r:id="rId29"/>
    <sheet name="Отчет Октябрь 2020" sheetId="30" r:id="rId30"/>
    <sheet name="TS Ноябрь 2020" sheetId="31" r:id="rId31"/>
    <sheet name="Отчет Ноябрь 2020" sheetId="32" r:id="rId32"/>
    <sheet name="TS Декабрь 2020" sheetId="33" r:id="rId33"/>
    <sheet name="Отчет Декабрь 2020" sheetId="34" r:id="rId34"/>
    <sheet name="TS Январь 2021" sheetId="35" r:id="rId35"/>
  </sheets>
  <externalReferences>
    <externalReference r:id="rId36"/>
  </externalReferences>
  <definedNames>
    <definedName name="_xlnm._FilterDatabase" localSheetId="0" hidden="1">Сотрудники!$A$3:$A$106</definedName>
    <definedName name="_xlnm.Print_Area" localSheetId="33">'Отчет Декабрь 2020'!$A$2:$L$82</definedName>
    <definedName name="_xlnm.Print_Area" localSheetId="31">'Отчет Ноябрь 2020'!$A$2:$L$81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73" i="35" l="1"/>
  <c r="C173" i="35"/>
  <c r="B173" i="35"/>
  <c r="AK172" i="35"/>
  <c r="C172" i="35"/>
  <c r="B172" i="35"/>
  <c r="AK171" i="35"/>
  <c r="C171" i="35"/>
  <c r="B171" i="35"/>
  <c r="AK170" i="35"/>
  <c r="C170" i="35"/>
  <c r="B170" i="35"/>
  <c r="AK169" i="35"/>
  <c r="C169" i="35"/>
  <c r="B169" i="35"/>
  <c r="AK168" i="35"/>
  <c r="C168" i="35"/>
  <c r="B168" i="35"/>
  <c r="AK167" i="35"/>
  <c r="C167" i="35"/>
  <c r="B167" i="35"/>
  <c r="AK166" i="35"/>
  <c r="C166" i="35"/>
  <c r="B166" i="35"/>
  <c r="AK165" i="35"/>
  <c r="C165" i="35"/>
  <c r="B165" i="35"/>
  <c r="AK164" i="35"/>
  <c r="C164" i="35"/>
  <c r="B164" i="35"/>
  <c r="AK163" i="35"/>
  <c r="C163" i="35"/>
  <c r="B163" i="35"/>
  <c r="AK162" i="35"/>
  <c r="C162" i="35"/>
  <c r="B162" i="35"/>
  <c r="AK161" i="35"/>
  <c r="C161" i="35"/>
  <c r="B161" i="35"/>
  <c r="AK160" i="35"/>
  <c r="C160" i="35"/>
  <c r="B160" i="35"/>
  <c r="AK159" i="35"/>
  <c r="C159" i="35"/>
  <c r="B159" i="35"/>
  <c r="AK158" i="35"/>
  <c r="C158" i="35"/>
  <c r="B158" i="35"/>
  <c r="AK157" i="35"/>
  <c r="C157" i="35"/>
  <c r="B157" i="35"/>
  <c r="AK156" i="35"/>
  <c r="C156" i="35"/>
  <c r="B156" i="35"/>
  <c r="AK155" i="35"/>
  <c r="C155" i="35"/>
  <c r="B155" i="35"/>
  <c r="AK154" i="35"/>
  <c r="C154" i="35"/>
  <c r="B154" i="35"/>
  <c r="AK153" i="35"/>
  <c r="C153" i="35"/>
  <c r="B153" i="35"/>
  <c r="AK152" i="35"/>
  <c r="C152" i="35"/>
  <c r="B152" i="35"/>
  <c r="AK151" i="35"/>
  <c r="C151" i="35"/>
  <c r="B151" i="35"/>
  <c r="AK150" i="35"/>
  <c r="C150" i="35"/>
  <c r="B150" i="35"/>
  <c r="AK149" i="35"/>
  <c r="C149" i="35"/>
  <c r="B149" i="35"/>
  <c r="AK148" i="35"/>
  <c r="C148" i="35"/>
  <c r="B148" i="35"/>
  <c r="AK147" i="35"/>
  <c r="C147" i="35"/>
  <c r="B147" i="35"/>
  <c r="AK146" i="35"/>
  <c r="C146" i="35"/>
  <c r="B146" i="35"/>
  <c r="AK145" i="35"/>
  <c r="C145" i="35"/>
  <c r="B145" i="35"/>
  <c r="AK144" i="35"/>
  <c r="C144" i="35"/>
  <c r="B144" i="35"/>
  <c r="AK143" i="35"/>
  <c r="C143" i="35"/>
  <c r="B143" i="35"/>
  <c r="AK142" i="35"/>
  <c r="C142" i="35"/>
  <c r="B142" i="35"/>
  <c r="AK141" i="35"/>
  <c r="C141" i="35"/>
  <c r="B141" i="35"/>
  <c r="AK140" i="35"/>
  <c r="C140" i="35"/>
  <c r="B140" i="35"/>
  <c r="AK139" i="35"/>
  <c r="C139" i="35"/>
  <c r="B139" i="35"/>
  <c r="AK138" i="35"/>
  <c r="C138" i="35"/>
  <c r="B138" i="35"/>
  <c r="AK137" i="35"/>
  <c r="C137" i="35"/>
  <c r="B137" i="35"/>
  <c r="AK136" i="35"/>
  <c r="C136" i="35"/>
  <c r="B136" i="35"/>
  <c r="AK135" i="35"/>
  <c r="C135" i="35"/>
  <c r="B135" i="35"/>
  <c r="AK134" i="35"/>
  <c r="C134" i="35"/>
  <c r="B134" i="35"/>
  <c r="AK133" i="35"/>
  <c r="C133" i="35"/>
  <c r="B133" i="35"/>
  <c r="AK132" i="35"/>
  <c r="C132" i="35"/>
  <c r="B132" i="35"/>
  <c r="AK131" i="35"/>
  <c r="C131" i="35"/>
  <c r="B131" i="35"/>
  <c r="AK130" i="35"/>
  <c r="C130" i="35"/>
  <c r="B130" i="35"/>
  <c r="AK129" i="35"/>
  <c r="C129" i="35"/>
  <c r="B129" i="35"/>
  <c r="AK128" i="35"/>
  <c r="C128" i="35"/>
  <c r="B128" i="35"/>
  <c r="AK127" i="35"/>
  <c r="C127" i="35"/>
  <c r="B127" i="35"/>
  <c r="AK126" i="35"/>
  <c r="C126" i="35"/>
  <c r="B126" i="35"/>
  <c r="AK125" i="35"/>
  <c r="C125" i="35"/>
  <c r="B125" i="35"/>
  <c r="AK124" i="35"/>
  <c r="C124" i="35"/>
  <c r="B124" i="35"/>
  <c r="AK123" i="35"/>
  <c r="C123" i="35"/>
  <c r="B123" i="35"/>
  <c r="AK122" i="35"/>
  <c r="C122" i="35"/>
  <c r="B122" i="35"/>
  <c r="AK121" i="35"/>
  <c r="C121" i="35"/>
  <c r="B121" i="35"/>
  <c r="AK120" i="35"/>
  <c r="C120" i="35"/>
  <c r="B120" i="35"/>
  <c r="AK119" i="35"/>
  <c r="C119" i="35"/>
  <c r="B119" i="35"/>
  <c r="AK118" i="35"/>
  <c r="C118" i="35"/>
  <c r="B118" i="35"/>
  <c r="AK117" i="35"/>
  <c r="C117" i="35"/>
  <c r="B117" i="35"/>
  <c r="AK116" i="35"/>
  <c r="C116" i="35"/>
  <c r="B116" i="35"/>
  <c r="AK115" i="35"/>
  <c r="C115" i="35"/>
  <c r="B115" i="35"/>
  <c r="AK114" i="35"/>
  <c r="C114" i="35"/>
  <c r="B114" i="35"/>
  <c r="AK113" i="35"/>
  <c r="C113" i="35"/>
  <c r="B113" i="35"/>
  <c r="AK112" i="35"/>
  <c r="C112" i="35"/>
  <c r="B112" i="35"/>
  <c r="AK111" i="35"/>
  <c r="C111" i="35"/>
  <c r="B111" i="35"/>
  <c r="AK110" i="35"/>
  <c r="C110" i="35"/>
  <c r="B110" i="35"/>
  <c r="AK109" i="35"/>
  <c r="C109" i="35"/>
  <c r="B109" i="35"/>
  <c r="AK108" i="35"/>
  <c r="C108" i="35"/>
  <c r="B108" i="35"/>
  <c r="AK107" i="35"/>
  <c r="C107" i="35"/>
  <c r="B107" i="35"/>
  <c r="AK106" i="35"/>
  <c r="C106" i="35"/>
  <c r="B106" i="35"/>
  <c r="AK105" i="35"/>
  <c r="C105" i="35"/>
  <c r="B105" i="35"/>
  <c r="AK104" i="35"/>
  <c r="C104" i="35"/>
  <c r="B104" i="35"/>
  <c r="AK103" i="35"/>
  <c r="C103" i="35"/>
  <c r="B103" i="35"/>
  <c r="AK102" i="35"/>
  <c r="C102" i="35"/>
  <c r="B102" i="35"/>
  <c r="AK101" i="35"/>
  <c r="C101" i="35"/>
  <c r="B101" i="35"/>
  <c r="AK100" i="35"/>
  <c r="C100" i="35"/>
  <c r="B100" i="35"/>
  <c r="AK99" i="35"/>
  <c r="C99" i="35"/>
  <c r="B99" i="35"/>
  <c r="AK98" i="35"/>
  <c r="C98" i="35"/>
  <c r="B98" i="35"/>
  <c r="AK97" i="35"/>
  <c r="C97" i="35"/>
  <c r="B97" i="35"/>
  <c r="AK96" i="35"/>
  <c r="C96" i="35"/>
  <c r="B96" i="35"/>
  <c r="AK95" i="35"/>
  <c r="C95" i="35"/>
  <c r="B95" i="35"/>
  <c r="AK94" i="35"/>
  <c r="C94" i="35"/>
  <c r="B94" i="35"/>
  <c r="AK93" i="35"/>
  <c r="C93" i="35"/>
  <c r="B93" i="35"/>
  <c r="AK92" i="35"/>
  <c r="C92" i="35"/>
  <c r="B92" i="35"/>
  <c r="AK91" i="35"/>
  <c r="C91" i="35"/>
  <c r="B91" i="35"/>
  <c r="AK90" i="35"/>
  <c r="C90" i="35"/>
  <c r="B90" i="35"/>
  <c r="AH86" i="35"/>
  <c r="AG8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B86" i="35"/>
  <c r="AH85" i="35"/>
  <c r="AG85" i="35"/>
  <c r="AF85" i="35"/>
  <c r="AE85" i="35"/>
  <c r="AD85" i="35"/>
  <c r="AC85" i="35"/>
  <c r="AB85" i="35"/>
  <c r="AA85" i="35"/>
  <c r="Z85" i="35"/>
  <c r="Y85" i="35"/>
  <c r="X85" i="35"/>
  <c r="W85" i="35"/>
  <c r="V85" i="35"/>
  <c r="U85" i="35"/>
  <c r="T85" i="35"/>
  <c r="S85" i="35"/>
  <c r="R85" i="35"/>
  <c r="Q85" i="35"/>
  <c r="P85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C85" i="35"/>
  <c r="B85" i="35"/>
  <c r="AH84" i="35"/>
  <c r="AG84" i="35"/>
  <c r="AF84" i="35"/>
  <c r="AE84" i="35"/>
  <c r="AD84" i="35"/>
  <c r="AC84" i="35"/>
  <c r="AB84" i="35"/>
  <c r="AA84" i="35"/>
  <c r="Z84" i="35"/>
  <c r="Y84" i="35"/>
  <c r="X84" i="35"/>
  <c r="W84" i="35"/>
  <c r="V84" i="35"/>
  <c r="U84" i="35"/>
  <c r="T84" i="35"/>
  <c r="S84" i="35"/>
  <c r="R84" i="35"/>
  <c r="Q84" i="35"/>
  <c r="P84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C84" i="35"/>
  <c r="B84" i="35"/>
  <c r="AH83" i="35"/>
  <c r="AG83" i="35"/>
  <c r="AF83" i="35"/>
  <c r="AE83" i="35"/>
  <c r="AD83" i="35"/>
  <c r="AC83" i="35"/>
  <c r="AB83" i="35"/>
  <c r="AA83" i="35"/>
  <c r="Z83" i="35"/>
  <c r="Y83" i="35"/>
  <c r="X83" i="35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C83" i="35"/>
  <c r="B83" i="35"/>
  <c r="AH82" i="35"/>
  <c r="AG82" i="35"/>
  <c r="AF82" i="35"/>
  <c r="AE82" i="35"/>
  <c r="AD82" i="35"/>
  <c r="AC82" i="35"/>
  <c r="AB82" i="35"/>
  <c r="AA82" i="35"/>
  <c r="Z82" i="35"/>
  <c r="Y82" i="35"/>
  <c r="X82" i="35"/>
  <c r="W82" i="35"/>
  <c r="V82" i="35"/>
  <c r="U82" i="35"/>
  <c r="T82" i="35"/>
  <c r="S82" i="35"/>
  <c r="R82" i="35"/>
  <c r="Q82" i="35"/>
  <c r="P82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C82" i="35"/>
  <c r="B82" i="35"/>
  <c r="AH81" i="35"/>
  <c r="AG81" i="35"/>
  <c r="AF81" i="35"/>
  <c r="AE81" i="35"/>
  <c r="AD81" i="35"/>
  <c r="AC81" i="35"/>
  <c r="AB81" i="35"/>
  <c r="AA81" i="35"/>
  <c r="Z81" i="35"/>
  <c r="Y81" i="35"/>
  <c r="X81" i="35"/>
  <c r="W81" i="35"/>
  <c r="V81" i="35"/>
  <c r="U81" i="35"/>
  <c r="T81" i="35"/>
  <c r="S81" i="35"/>
  <c r="R81" i="35"/>
  <c r="Q81" i="35"/>
  <c r="P81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C81" i="35"/>
  <c r="B81" i="35"/>
  <c r="AH80" i="35"/>
  <c r="AG80" i="35"/>
  <c r="AF80" i="35"/>
  <c r="AE80" i="35"/>
  <c r="AD80" i="35"/>
  <c r="AC80" i="35"/>
  <c r="AB80" i="35"/>
  <c r="AA80" i="35"/>
  <c r="Z80" i="35"/>
  <c r="Y80" i="35"/>
  <c r="X80" i="35"/>
  <c r="W80" i="35"/>
  <c r="V80" i="35"/>
  <c r="U80" i="35"/>
  <c r="T80" i="35"/>
  <c r="S80" i="35"/>
  <c r="R80" i="35"/>
  <c r="Q80" i="35"/>
  <c r="P80" i="35"/>
  <c r="O80" i="35"/>
  <c r="N80" i="35"/>
  <c r="M80" i="35"/>
  <c r="L80" i="35"/>
  <c r="K80" i="35"/>
  <c r="J80" i="35"/>
  <c r="I80" i="35"/>
  <c r="H80" i="35"/>
  <c r="G80" i="35"/>
  <c r="F80" i="35"/>
  <c r="E80" i="35"/>
  <c r="D80" i="35"/>
  <c r="C80" i="35"/>
  <c r="B80" i="35"/>
  <c r="AH79" i="35"/>
  <c r="AG79" i="35"/>
  <c r="AF79" i="35"/>
  <c r="AE79" i="35"/>
  <c r="AD79" i="35"/>
  <c r="AC79" i="35"/>
  <c r="AB79" i="35"/>
  <c r="AA79" i="35"/>
  <c r="Z79" i="35"/>
  <c r="Y79" i="35"/>
  <c r="X79" i="35"/>
  <c r="W79" i="35"/>
  <c r="V79" i="35"/>
  <c r="U79" i="35"/>
  <c r="T79" i="35"/>
  <c r="S79" i="35"/>
  <c r="R79" i="35"/>
  <c r="Q79" i="35"/>
  <c r="P79" i="35"/>
  <c r="O79" i="35"/>
  <c r="N79" i="35"/>
  <c r="M79" i="35"/>
  <c r="L79" i="35"/>
  <c r="K79" i="35"/>
  <c r="J79" i="35"/>
  <c r="I79" i="35"/>
  <c r="H79" i="35"/>
  <c r="G79" i="35"/>
  <c r="F79" i="35"/>
  <c r="E79" i="35"/>
  <c r="D79" i="35"/>
  <c r="C79" i="35"/>
  <c r="B79" i="35"/>
  <c r="AH78" i="35"/>
  <c r="AG78" i="35"/>
  <c r="AF78" i="35"/>
  <c r="AE78" i="35"/>
  <c r="AD78" i="35"/>
  <c r="AC78" i="35"/>
  <c r="AB78" i="35"/>
  <c r="AA78" i="35"/>
  <c r="Z78" i="35"/>
  <c r="Y78" i="35"/>
  <c r="X78" i="35"/>
  <c r="W78" i="35"/>
  <c r="V78" i="35"/>
  <c r="U78" i="35"/>
  <c r="T78" i="35"/>
  <c r="S78" i="35"/>
  <c r="R78" i="35"/>
  <c r="Q78" i="35"/>
  <c r="P78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C78" i="35"/>
  <c r="B78" i="35"/>
  <c r="AH77" i="35"/>
  <c r="AG77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AH76" i="35"/>
  <c r="AG76" i="35"/>
  <c r="AF76" i="35"/>
  <c r="AE76" i="35"/>
  <c r="AD76" i="35"/>
  <c r="AC76" i="35"/>
  <c r="AB76" i="35"/>
  <c r="AA76" i="35"/>
  <c r="Z76" i="35"/>
  <c r="Y76" i="35"/>
  <c r="X76" i="35"/>
  <c r="W76" i="35"/>
  <c r="V76" i="35"/>
  <c r="U76" i="35"/>
  <c r="T76" i="35"/>
  <c r="S76" i="35"/>
  <c r="R76" i="35"/>
  <c r="Q76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C76" i="35"/>
  <c r="B76" i="35"/>
  <c r="AH75" i="35"/>
  <c r="AG75" i="35"/>
  <c r="AF75" i="35"/>
  <c r="AE75" i="35"/>
  <c r="AD75" i="35"/>
  <c r="AC75" i="35"/>
  <c r="AB75" i="35"/>
  <c r="AA75" i="35"/>
  <c r="Z75" i="35"/>
  <c r="Y75" i="35"/>
  <c r="X75" i="35"/>
  <c r="W75" i="35"/>
  <c r="V75" i="35"/>
  <c r="U75" i="35"/>
  <c r="T75" i="35"/>
  <c r="S75" i="35"/>
  <c r="R75" i="35"/>
  <c r="Q75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C75" i="35"/>
  <c r="B75" i="35"/>
  <c r="AH74" i="35"/>
  <c r="AG74" i="35"/>
  <c r="AF74" i="35"/>
  <c r="AE74" i="35"/>
  <c r="AD74" i="35"/>
  <c r="AC74" i="35"/>
  <c r="AB74" i="35"/>
  <c r="AA74" i="35"/>
  <c r="Z74" i="35"/>
  <c r="Y74" i="35"/>
  <c r="X74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C74" i="35"/>
  <c r="B74" i="35"/>
  <c r="AH73" i="35"/>
  <c r="AG73" i="35"/>
  <c r="AF73" i="35"/>
  <c r="AE73" i="35"/>
  <c r="AD73" i="35"/>
  <c r="AC73" i="35"/>
  <c r="AB73" i="35"/>
  <c r="AA73" i="35"/>
  <c r="Z73" i="35"/>
  <c r="Y73" i="35"/>
  <c r="X73" i="35"/>
  <c r="W73" i="35"/>
  <c r="V73" i="35"/>
  <c r="U73" i="35"/>
  <c r="T73" i="35"/>
  <c r="S73" i="35"/>
  <c r="R73" i="35"/>
  <c r="Q73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C73" i="35"/>
  <c r="B73" i="35"/>
  <c r="AH72" i="35"/>
  <c r="AG72" i="35"/>
  <c r="AF72" i="35"/>
  <c r="AE72" i="35"/>
  <c r="AD72" i="35"/>
  <c r="AC72" i="35"/>
  <c r="AB72" i="35"/>
  <c r="AA72" i="35"/>
  <c r="Z72" i="35"/>
  <c r="Y72" i="35"/>
  <c r="X72" i="35"/>
  <c r="W72" i="35"/>
  <c r="V72" i="35"/>
  <c r="U72" i="35"/>
  <c r="T72" i="35"/>
  <c r="S72" i="35"/>
  <c r="R72" i="35"/>
  <c r="Q72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C72" i="35"/>
  <c r="B72" i="35"/>
  <c r="AH71" i="35"/>
  <c r="AG71" i="35"/>
  <c r="AF71" i="35"/>
  <c r="AE71" i="35"/>
  <c r="AD71" i="35"/>
  <c r="AC71" i="35"/>
  <c r="AB71" i="35"/>
  <c r="AA71" i="35"/>
  <c r="Z71" i="35"/>
  <c r="Y71" i="35"/>
  <c r="X71" i="35"/>
  <c r="W71" i="35"/>
  <c r="V71" i="35"/>
  <c r="U71" i="35"/>
  <c r="T71" i="35"/>
  <c r="S71" i="35"/>
  <c r="R71" i="35"/>
  <c r="Q71" i="35"/>
  <c r="P71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C71" i="35"/>
  <c r="B71" i="35"/>
  <c r="AH70" i="35"/>
  <c r="AG70" i="35"/>
  <c r="AF70" i="35"/>
  <c r="AE70" i="35"/>
  <c r="AD70" i="35"/>
  <c r="AC70" i="35"/>
  <c r="AB70" i="35"/>
  <c r="AA70" i="35"/>
  <c r="Z70" i="35"/>
  <c r="Y70" i="35"/>
  <c r="X70" i="35"/>
  <c r="W70" i="35"/>
  <c r="V70" i="35"/>
  <c r="U70" i="35"/>
  <c r="T70" i="35"/>
  <c r="S70" i="35"/>
  <c r="R70" i="35"/>
  <c r="Q70" i="35"/>
  <c r="P70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C70" i="35"/>
  <c r="B70" i="35"/>
  <c r="AH69" i="35"/>
  <c r="AG69" i="35"/>
  <c r="AF69" i="35"/>
  <c r="AE69" i="35"/>
  <c r="AD69" i="35"/>
  <c r="AC69" i="35"/>
  <c r="AB69" i="35"/>
  <c r="AA69" i="35"/>
  <c r="Z69" i="35"/>
  <c r="Y69" i="35"/>
  <c r="X69" i="35"/>
  <c r="W69" i="35"/>
  <c r="V69" i="35"/>
  <c r="U69" i="35"/>
  <c r="T69" i="35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AH68" i="35"/>
  <c r="AG68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AH67" i="35"/>
  <c r="AG67" i="35"/>
  <c r="AF67" i="35"/>
  <c r="AE67" i="35"/>
  <c r="AD67" i="35"/>
  <c r="AC67" i="35"/>
  <c r="AB67" i="35"/>
  <c r="AA67" i="35"/>
  <c r="Z67" i="35"/>
  <c r="Y67" i="35"/>
  <c r="X67" i="35"/>
  <c r="W67" i="35"/>
  <c r="V67" i="35"/>
  <c r="U67" i="35"/>
  <c r="T67" i="35"/>
  <c r="S67" i="35"/>
  <c r="R67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C67" i="35"/>
  <c r="B67" i="35"/>
  <c r="AH66" i="35"/>
  <c r="AG66" i="35"/>
  <c r="AF66" i="35"/>
  <c r="AE66" i="35"/>
  <c r="AD66" i="35"/>
  <c r="AC66" i="35"/>
  <c r="AB66" i="35"/>
  <c r="AA66" i="35"/>
  <c r="Z66" i="35"/>
  <c r="Y66" i="35"/>
  <c r="X66" i="35"/>
  <c r="W66" i="35"/>
  <c r="V66" i="35"/>
  <c r="U66" i="35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C66" i="35"/>
  <c r="B66" i="35"/>
  <c r="AH65" i="35"/>
  <c r="AG65" i="35"/>
  <c r="AF65" i="35"/>
  <c r="AE65" i="35"/>
  <c r="AD65" i="35"/>
  <c r="AC65" i="35"/>
  <c r="AB65" i="35"/>
  <c r="AA65" i="35"/>
  <c r="Z65" i="35"/>
  <c r="Y65" i="35"/>
  <c r="X65" i="35"/>
  <c r="W65" i="35"/>
  <c r="V65" i="35"/>
  <c r="U65" i="35"/>
  <c r="T65" i="35"/>
  <c r="S65" i="35"/>
  <c r="R65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C65" i="35"/>
  <c r="B65" i="35"/>
  <c r="AH64" i="35"/>
  <c r="AG64" i="35"/>
  <c r="AF64" i="35"/>
  <c r="AE64" i="35"/>
  <c r="AD64" i="35"/>
  <c r="AC64" i="35"/>
  <c r="AB64" i="35"/>
  <c r="AA64" i="35"/>
  <c r="Z64" i="35"/>
  <c r="Y64" i="35"/>
  <c r="X64" i="35"/>
  <c r="W64" i="35"/>
  <c r="V64" i="35"/>
  <c r="U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H63" i="35"/>
  <c r="AG63" i="35"/>
  <c r="AF63" i="35"/>
  <c r="AE63" i="35"/>
  <c r="AD63" i="35"/>
  <c r="AC63" i="35"/>
  <c r="AB63" i="35"/>
  <c r="AA63" i="35"/>
  <c r="Z63" i="35"/>
  <c r="Y63" i="35"/>
  <c r="X63" i="35"/>
  <c r="W63" i="35"/>
  <c r="V63" i="35"/>
  <c r="U63" i="35"/>
  <c r="T63" i="35"/>
  <c r="S63" i="35"/>
  <c r="R63" i="35"/>
  <c r="Q63" i="35"/>
  <c r="P63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C63" i="35"/>
  <c r="B63" i="35"/>
  <c r="AH62" i="35"/>
  <c r="AG62" i="35"/>
  <c r="AF62" i="35"/>
  <c r="AE62" i="35"/>
  <c r="AD62" i="35"/>
  <c r="AC62" i="35"/>
  <c r="AB62" i="35"/>
  <c r="AA62" i="35"/>
  <c r="Z62" i="35"/>
  <c r="Y62" i="35"/>
  <c r="X62" i="35"/>
  <c r="W62" i="35"/>
  <c r="V62" i="35"/>
  <c r="U62" i="35"/>
  <c r="T62" i="35"/>
  <c r="S62" i="35"/>
  <c r="R62" i="35"/>
  <c r="Q62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B62" i="35"/>
  <c r="AH61" i="35"/>
  <c r="AG61" i="35"/>
  <c r="AF61" i="35"/>
  <c r="AE61" i="35"/>
  <c r="AD61" i="35"/>
  <c r="AC61" i="35"/>
  <c r="AB61" i="35"/>
  <c r="AA61" i="35"/>
  <c r="Z61" i="35"/>
  <c r="Y61" i="35"/>
  <c r="X61" i="35"/>
  <c r="W61" i="35"/>
  <c r="V61" i="35"/>
  <c r="U61" i="35"/>
  <c r="T61" i="35"/>
  <c r="S61" i="35"/>
  <c r="R61" i="35"/>
  <c r="Q61" i="35"/>
  <c r="P61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C61" i="35"/>
  <c r="B61" i="35"/>
  <c r="AH60" i="35"/>
  <c r="AG60" i="35"/>
  <c r="AF60" i="35"/>
  <c r="AE60" i="35"/>
  <c r="AD60" i="35"/>
  <c r="AC60" i="35"/>
  <c r="AB60" i="35"/>
  <c r="AA60" i="35"/>
  <c r="Z60" i="35"/>
  <c r="Y60" i="35"/>
  <c r="X60" i="35"/>
  <c r="W60" i="35"/>
  <c r="V60" i="35"/>
  <c r="U60" i="35"/>
  <c r="T60" i="35"/>
  <c r="S60" i="35"/>
  <c r="R60" i="35"/>
  <c r="Q60" i="35"/>
  <c r="P60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C60" i="35"/>
  <c r="B60" i="35"/>
  <c r="AH59" i="35"/>
  <c r="AG59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H58" i="35"/>
  <c r="AG58" i="35"/>
  <c r="AF58" i="35"/>
  <c r="AE58" i="35"/>
  <c r="AD58" i="35"/>
  <c r="AC58" i="35"/>
  <c r="AB58" i="35"/>
  <c r="AA58" i="35"/>
  <c r="Z58" i="35"/>
  <c r="Y58" i="35"/>
  <c r="X58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C58" i="35"/>
  <c r="B58" i="35"/>
  <c r="AH57" i="35"/>
  <c r="AG57" i="35"/>
  <c r="AF57" i="35"/>
  <c r="AE57" i="35"/>
  <c r="AD57" i="35"/>
  <c r="AC57" i="35"/>
  <c r="AB57" i="35"/>
  <c r="AA57" i="35"/>
  <c r="Z57" i="35"/>
  <c r="Y57" i="35"/>
  <c r="X57" i="35"/>
  <c r="W57" i="35"/>
  <c r="V57" i="35"/>
  <c r="U57" i="35"/>
  <c r="T57" i="35"/>
  <c r="S57" i="35"/>
  <c r="R57" i="35"/>
  <c r="Q57" i="35"/>
  <c r="P57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C57" i="35"/>
  <c r="B57" i="35"/>
  <c r="AH56" i="35"/>
  <c r="AG56" i="35"/>
  <c r="AF56" i="35"/>
  <c r="AE56" i="35"/>
  <c r="AD56" i="35"/>
  <c r="AC56" i="35"/>
  <c r="AB56" i="35"/>
  <c r="AA56" i="35"/>
  <c r="Z56" i="35"/>
  <c r="Y56" i="35"/>
  <c r="X56" i="35"/>
  <c r="W56" i="35"/>
  <c r="V56" i="35"/>
  <c r="U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H55" i="35"/>
  <c r="AG55" i="35"/>
  <c r="AF55" i="35"/>
  <c r="AE55" i="35"/>
  <c r="AD55" i="35"/>
  <c r="AC55" i="35"/>
  <c r="AB55" i="35"/>
  <c r="AA55" i="35"/>
  <c r="Z55" i="35"/>
  <c r="Y55" i="35"/>
  <c r="X55" i="35"/>
  <c r="W55" i="35"/>
  <c r="V55" i="35"/>
  <c r="U55" i="35"/>
  <c r="T55" i="35"/>
  <c r="S55" i="35"/>
  <c r="R55" i="35"/>
  <c r="Q55" i="35"/>
  <c r="P55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C55" i="35"/>
  <c r="B55" i="35"/>
  <c r="AH54" i="35"/>
  <c r="AG54" i="35"/>
  <c r="AF54" i="35"/>
  <c r="AE54" i="35"/>
  <c r="AD54" i="35"/>
  <c r="AC54" i="35"/>
  <c r="AB54" i="35"/>
  <c r="AA54" i="35"/>
  <c r="Z54" i="35"/>
  <c r="Y54" i="35"/>
  <c r="X54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B54" i="35"/>
  <c r="AH53" i="35"/>
  <c r="AG53" i="35"/>
  <c r="AF53" i="35"/>
  <c r="AE53" i="35"/>
  <c r="AD53" i="35"/>
  <c r="AC53" i="35"/>
  <c r="AB53" i="35"/>
  <c r="AA53" i="35"/>
  <c r="Z53" i="35"/>
  <c r="Y53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B53" i="35"/>
  <c r="AJ52" i="35"/>
  <c r="AI52" i="35"/>
  <c r="AH52" i="35"/>
  <c r="AG52" i="35"/>
  <c r="AF52" i="35"/>
  <c r="AE52" i="35"/>
  <c r="AD52" i="35"/>
  <c r="AC52" i="35"/>
  <c r="AB52" i="35"/>
  <c r="AA52" i="35"/>
  <c r="Z52" i="35"/>
  <c r="Y52" i="35"/>
  <c r="X52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B52" i="35"/>
  <c r="AJ51" i="35"/>
  <c r="AI51" i="35"/>
  <c r="AH51" i="35"/>
  <c r="AG51" i="35"/>
  <c r="AF51" i="35"/>
  <c r="AE51" i="35"/>
  <c r="AD51" i="35"/>
  <c r="AC51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C51" i="35"/>
  <c r="B51" i="35"/>
  <c r="AJ50" i="35"/>
  <c r="AI50" i="35"/>
  <c r="AH50" i="35"/>
  <c r="AG50" i="35"/>
  <c r="AF50" i="35"/>
  <c r="AE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J49" i="35"/>
  <c r="AI49" i="35"/>
  <c r="AH49" i="35"/>
  <c r="AG49" i="35"/>
  <c r="AF49" i="35"/>
  <c r="AE49" i="35"/>
  <c r="AD49" i="35"/>
  <c r="AC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B49" i="35"/>
  <c r="AJ48" i="35"/>
  <c r="AI48" i="35"/>
  <c r="AH48" i="35"/>
  <c r="AG48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J47" i="35"/>
  <c r="AI47" i="35"/>
  <c r="AH47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J46" i="35"/>
  <c r="AI46" i="35"/>
  <c r="AH46" i="35"/>
  <c r="AG46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J45" i="35"/>
  <c r="AI45" i="35"/>
  <c r="AH45" i="35"/>
  <c r="AG45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J44" i="35"/>
  <c r="AI44" i="35"/>
  <c r="AH44" i="35"/>
  <c r="AG44" i="35"/>
  <c r="AF44" i="35"/>
  <c r="AE44" i="35"/>
  <c r="AD44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C44" i="35"/>
  <c r="B44" i="35"/>
  <c r="AJ43" i="35"/>
  <c r="AI43" i="35"/>
  <c r="AH43" i="35"/>
  <c r="AG43" i="35"/>
  <c r="AF43" i="35"/>
  <c r="AE43" i="35"/>
  <c r="AD43" i="35"/>
  <c r="AC43" i="35"/>
  <c r="AB43" i="35"/>
  <c r="AA43" i="35"/>
  <c r="Z43" i="35"/>
  <c r="Y43" i="35"/>
  <c r="X43" i="35"/>
  <c r="W43" i="35"/>
  <c r="V43" i="35"/>
  <c r="U43" i="35"/>
  <c r="T43" i="35"/>
  <c r="S43" i="35"/>
  <c r="R43" i="35"/>
  <c r="Q43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C43" i="35"/>
  <c r="B43" i="35"/>
  <c r="AJ42" i="35"/>
  <c r="AI42" i="35"/>
  <c r="AH42" i="35"/>
  <c r="AG42" i="35"/>
  <c r="AF42" i="35"/>
  <c r="AE42" i="35"/>
  <c r="AD42" i="35"/>
  <c r="AC42" i="35"/>
  <c r="AB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AH41" i="35"/>
  <c r="AG41" i="35"/>
  <c r="AF41" i="35"/>
  <c r="AE41" i="35"/>
  <c r="AD41" i="35"/>
  <c r="AC41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J40" i="35"/>
  <c r="AI40" i="35"/>
  <c r="AH40" i="35"/>
  <c r="AG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J39" i="35"/>
  <c r="AI39" i="35"/>
  <c r="AH39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AJ37" i="35"/>
  <c r="AI37" i="35"/>
  <c r="AH37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C37" i="35"/>
  <c r="B37" i="35"/>
  <c r="AJ36" i="35"/>
  <c r="AI36" i="35"/>
  <c r="AH36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AJ35" i="35"/>
  <c r="AI35" i="35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B34" i="35"/>
  <c r="AJ33" i="35"/>
  <c r="AI33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AJ32" i="35"/>
  <c r="AI32" i="35"/>
  <c r="AH32" i="35"/>
  <c r="AG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J31" i="35"/>
  <c r="AI31" i="35"/>
  <c r="AH31" i="35"/>
  <c r="AG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AJ28" i="35"/>
  <c r="AI28" i="35"/>
  <c r="AH28" i="35"/>
  <c r="AG28" i="35"/>
  <c r="AF28" i="35"/>
  <c r="AE28" i="35"/>
  <c r="AD28" i="35"/>
  <c r="AC28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AJ27" i="35"/>
  <c r="AI27" i="35"/>
  <c r="AH27" i="35"/>
  <c r="AG27" i="35"/>
  <c r="AF27" i="35"/>
  <c r="AE27" i="35"/>
  <c r="AD27" i="35"/>
  <c r="AC27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AJ26" i="35"/>
  <c r="AI26" i="35"/>
  <c r="AH26" i="35"/>
  <c r="AG26" i="35"/>
  <c r="AF26" i="35"/>
  <c r="AE26" i="35"/>
  <c r="AD26" i="35"/>
  <c r="AC26" i="35"/>
  <c r="AB26" i="35"/>
  <c r="AA26" i="35"/>
  <c r="Z26" i="35"/>
  <c r="Y26" i="35"/>
  <c r="X26" i="35"/>
  <c r="W26" i="35"/>
  <c r="V26" i="35"/>
  <c r="U26" i="35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C26" i="35"/>
  <c r="B26" i="35"/>
  <c r="AJ25" i="35"/>
  <c r="AI25" i="35"/>
  <c r="AH25" i="35"/>
  <c r="AG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B25" i="35"/>
  <c r="AJ24" i="35"/>
  <c r="AI24" i="35"/>
  <c r="AH24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J23" i="35"/>
  <c r="AI23" i="3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J22" i="35"/>
  <c r="AI22" i="35"/>
  <c r="AH22" i="35"/>
  <c r="AG22" i="35"/>
  <c r="AF22" i="35"/>
  <c r="AE22" i="35"/>
  <c r="AD22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B22" i="35"/>
  <c r="AJ21" i="35"/>
  <c r="AI21" i="35"/>
  <c r="AH21" i="35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AJ20" i="35"/>
  <c r="AI20" i="35"/>
  <c r="AH20" i="35"/>
  <c r="AG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AJ19" i="35"/>
  <c r="AI19" i="35"/>
  <c r="AH19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AJ18" i="35"/>
  <c r="AI18" i="35"/>
  <c r="AH18" i="35"/>
  <c r="AG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AJ17" i="35"/>
  <c r="AI17" i="35"/>
  <c r="AH17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J15" i="35"/>
  <c r="AI15" i="35"/>
  <c r="AH15" i="35"/>
  <c r="AG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AJ14" i="35"/>
  <c r="AI14" i="35"/>
  <c r="AH14" i="35"/>
  <c r="AG14" i="35"/>
  <c r="AF14" i="35"/>
  <c r="AE14" i="35"/>
  <c r="AD14" i="35"/>
  <c r="AC14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AJ13" i="35"/>
  <c r="AI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J12" i="35"/>
  <c r="AI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J11" i="35"/>
  <c r="AI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J10" i="35"/>
  <c r="AI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J9" i="35"/>
  <c r="AI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J7" i="35"/>
  <c r="AI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AJ6" i="35"/>
  <c r="AI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AJ5" i="35"/>
  <c r="AI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AJ4" i="35"/>
  <c r="AI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AJ3" i="35"/>
  <c r="AI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O2" i="35"/>
  <c r="P2" i="35" s="1"/>
  <c r="Q2" i="35" s="1"/>
  <c r="R2" i="35" s="1"/>
  <c r="S2" i="35" s="1"/>
  <c r="T2" i="35" s="1"/>
  <c r="U2" i="35" s="1"/>
  <c r="V2" i="35" s="1"/>
  <c r="W2" i="35" s="1"/>
  <c r="X2" i="35" s="1"/>
  <c r="Y2" i="35" s="1"/>
  <c r="Z2" i="35" s="1"/>
  <c r="AA2" i="35" s="1"/>
  <c r="AB2" i="35" s="1"/>
  <c r="AC2" i="35" s="1"/>
  <c r="AD2" i="35" s="1"/>
  <c r="AE2" i="35" s="1"/>
  <c r="AF2" i="35" s="1"/>
  <c r="AG2" i="35" s="1"/>
  <c r="AH2" i="35" s="1"/>
  <c r="AI2" i="35" s="1"/>
  <c r="AJ2" i="35" s="1"/>
  <c r="F2" i="35"/>
  <c r="G2" i="35" s="1"/>
  <c r="H2" i="35" s="1"/>
  <c r="I2" i="35" s="1"/>
  <c r="J2" i="35" s="1"/>
  <c r="K2" i="35" s="1"/>
  <c r="L2" i="35" s="1"/>
  <c r="M2" i="35" s="1"/>
  <c r="N2" i="35" s="1"/>
  <c r="E2" i="35"/>
  <c r="I88" i="34"/>
  <c r="J88" i="34" s="1"/>
  <c r="K88" i="34" s="1"/>
  <c r="F88" i="34"/>
  <c r="E88" i="34"/>
  <c r="D88" i="34"/>
  <c r="C88" i="34"/>
  <c r="B88" i="34"/>
  <c r="I87" i="34"/>
  <c r="J87" i="34" s="1"/>
  <c r="K87" i="34" s="1"/>
  <c r="F87" i="34"/>
  <c r="E87" i="34"/>
  <c r="D87" i="34"/>
  <c r="C87" i="34"/>
  <c r="B87" i="34"/>
  <c r="I86" i="34"/>
  <c r="J86" i="34" s="1"/>
  <c r="K86" i="34" s="1"/>
  <c r="F86" i="34"/>
  <c r="E86" i="34"/>
  <c r="D86" i="34"/>
  <c r="C86" i="34"/>
  <c r="B86" i="34"/>
  <c r="I85" i="34"/>
  <c r="J85" i="34" s="1"/>
  <c r="K85" i="34" s="1"/>
  <c r="F85" i="34"/>
  <c r="E85" i="34"/>
  <c r="D85" i="34"/>
  <c r="C85" i="34"/>
  <c r="B85" i="34"/>
  <c r="I84" i="34"/>
  <c r="J84" i="34" s="1"/>
  <c r="K84" i="34" s="1"/>
  <c r="F84" i="34"/>
  <c r="E84" i="34"/>
  <c r="D84" i="34"/>
  <c r="C84" i="34"/>
  <c r="B84" i="34"/>
  <c r="I83" i="34"/>
  <c r="J83" i="34" s="1"/>
  <c r="K83" i="34" s="1"/>
  <c r="F83" i="34"/>
  <c r="E83" i="34"/>
  <c r="D83" i="34"/>
  <c r="C83" i="34"/>
  <c r="B83" i="34"/>
  <c r="I82" i="34"/>
  <c r="J82" i="34" s="1"/>
  <c r="K82" i="34" s="1"/>
  <c r="F82" i="34"/>
  <c r="E82" i="34"/>
  <c r="D82" i="34"/>
  <c r="C82" i="34"/>
  <c r="B82" i="34"/>
  <c r="I81" i="34"/>
  <c r="J81" i="34" s="1"/>
  <c r="K81" i="34" s="1"/>
  <c r="F81" i="34"/>
  <c r="E81" i="34"/>
  <c r="D81" i="34"/>
  <c r="C81" i="34"/>
  <c r="B81" i="34"/>
  <c r="I80" i="34"/>
  <c r="J80" i="34" s="1"/>
  <c r="K80" i="34" s="1"/>
  <c r="F80" i="34"/>
  <c r="E80" i="34"/>
  <c r="D80" i="34"/>
  <c r="C80" i="34"/>
  <c r="B80" i="34"/>
  <c r="I79" i="34"/>
  <c r="J79" i="34" s="1"/>
  <c r="K79" i="34" s="1"/>
  <c r="F79" i="34"/>
  <c r="E79" i="34"/>
  <c r="D79" i="34"/>
  <c r="C79" i="34"/>
  <c r="B79" i="34"/>
  <c r="I78" i="34"/>
  <c r="J78" i="34" s="1"/>
  <c r="K78" i="34" s="1"/>
  <c r="F78" i="34"/>
  <c r="E78" i="34"/>
  <c r="D78" i="34"/>
  <c r="C78" i="34"/>
  <c r="B78" i="34"/>
  <c r="I77" i="34"/>
  <c r="J77" i="34" s="1"/>
  <c r="K77" i="34" s="1"/>
  <c r="F77" i="34"/>
  <c r="E77" i="34"/>
  <c r="D77" i="34"/>
  <c r="C77" i="34"/>
  <c r="B77" i="34"/>
  <c r="I76" i="34"/>
  <c r="J76" i="34" s="1"/>
  <c r="K76" i="34" s="1"/>
  <c r="F76" i="34"/>
  <c r="E76" i="34"/>
  <c r="D76" i="34"/>
  <c r="C76" i="34"/>
  <c r="B76" i="34"/>
  <c r="I75" i="34"/>
  <c r="J75" i="34" s="1"/>
  <c r="K75" i="34" s="1"/>
  <c r="F75" i="34"/>
  <c r="E75" i="34"/>
  <c r="D75" i="34"/>
  <c r="C75" i="34"/>
  <c r="B75" i="34"/>
  <c r="I74" i="34"/>
  <c r="J74" i="34" s="1"/>
  <c r="K74" i="34" s="1"/>
  <c r="F74" i="34"/>
  <c r="E74" i="34"/>
  <c r="D74" i="34"/>
  <c r="C74" i="34"/>
  <c r="B74" i="34"/>
  <c r="I73" i="34"/>
  <c r="J73" i="34" s="1"/>
  <c r="K73" i="34" s="1"/>
  <c r="F73" i="34"/>
  <c r="E73" i="34"/>
  <c r="D73" i="34"/>
  <c r="C73" i="34"/>
  <c r="B73" i="34"/>
  <c r="I72" i="34"/>
  <c r="J72" i="34" s="1"/>
  <c r="K72" i="34" s="1"/>
  <c r="F72" i="34"/>
  <c r="E72" i="34"/>
  <c r="D72" i="34"/>
  <c r="C72" i="34"/>
  <c r="B72" i="34"/>
  <c r="I71" i="34"/>
  <c r="J71" i="34" s="1"/>
  <c r="K71" i="34" s="1"/>
  <c r="F71" i="34"/>
  <c r="E71" i="34"/>
  <c r="D71" i="34"/>
  <c r="C71" i="34"/>
  <c r="B71" i="34"/>
  <c r="I70" i="34"/>
  <c r="J70" i="34" s="1"/>
  <c r="K70" i="34" s="1"/>
  <c r="F70" i="34"/>
  <c r="E70" i="34"/>
  <c r="D70" i="34"/>
  <c r="C70" i="34"/>
  <c r="B70" i="34"/>
  <c r="I69" i="34"/>
  <c r="J69" i="34" s="1"/>
  <c r="K69" i="34" s="1"/>
  <c r="F69" i="34"/>
  <c r="E69" i="34"/>
  <c r="D69" i="34"/>
  <c r="C69" i="34"/>
  <c r="B69" i="34"/>
  <c r="I68" i="34"/>
  <c r="J68" i="34" s="1"/>
  <c r="K68" i="34" s="1"/>
  <c r="F68" i="34"/>
  <c r="E68" i="34"/>
  <c r="D68" i="34"/>
  <c r="C68" i="34"/>
  <c r="B68" i="34"/>
  <c r="I67" i="34"/>
  <c r="J67" i="34" s="1"/>
  <c r="K67" i="34" s="1"/>
  <c r="F67" i="34"/>
  <c r="E67" i="34"/>
  <c r="D67" i="34"/>
  <c r="C67" i="34"/>
  <c r="B67" i="34"/>
  <c r="I66" i="34"/>
  <c r="J66" i="34" s="1"/>
  <c r="K66" i="34" s="1"/>
  <c r="F66" i="34"/>
  <c r="E66" i="34"/>
  <c r="D66" i="34"/>
  <c r="C66" i="34"/>
  <c r="B66" i="34"/>
  <c r="I65" i="34"/>
  <c r="J65" i="34" s="1"/>
  <c r="K65" i="34" s="1"/>
  <c r="F65" i="34"/>
  <c r="E65" i="34"/>
  <c r="D65" i="34"/>
  <c r="C65" i="34"/>
  <c r="B65" i="34"/>
  <c r="I64" i="34"/>
  <c r="J64" i="34" s="1"/>
  <c r="K64" i="34" s="1"/>
  <c r="F64" i="34"/>
  <c r="E64" i="34"/>
  <c r="D64" i="34"/>
  <c r="C64" i="34"/>
  <c r="B64" i="34"/>
  <c r="I63" i="34"/>
  <c r="J63" i="34" s="1"/>
  <c r="K63" i="34" s="1"/>
  <c r="F63" i="34"/>
  <c r="E63" i="34"/>
  <c r="D63" i="34"/>
  <c r="C63" i="34"/>
  <c r="B63" i="34"/>
  <c r="I62" i="34"/>
  <c r="J62" i="34" s="1"/>
  <c r="K62" i="34" s="1"/>
  <c r="F62" i="34"/>
  <c r="E62" i="34"/>
  <c r="D62" i="34"/>
  <c r="C62" i="34"/>
  <c r="B62" i="34"/>
  <c r="I61" i="34"/>
  <c r="J61" i="34" s="1"/>
  <c r="K61" i="34" s="1"/>
  <c r="F61" i="34"/>
  <c r="E61" i="34"/>
  <c r="D61" i="34"/>
  <c r="C61" i="34"/>
  <c r="B61" i="34"/>
  <c r="I60" i="34"/>
  <c r="J60" i="34" s="1"/>
  <c r="K60" i="34" s="1"/>
  <c r="F60" i="34"/>
  <c r="E60" i="34"/>
  <c r="D60" i="34"/>
  <c r="C60" i="34"/>
  <c r="B60" i="34"/>
  <c r="I59" i="34"/>
  <c r="J59" i="34" s="1"/>
  <c r="K59" i="34" s="1"/>
  <c r="F59" i="34"/>
  <c r="E59" i="34"/>
  <c r="D59" i="34"/>
  <c r="C59" i="34"/>
  <c r="B59" i="34"/>
  <c r="I58" i="34"/>
  <c r="J58" i="34" s="1"/>
  <c r="K58" i="34" s="1"/>
  <c r="F58" i="34"/>
  <c r="E58" i="34"/>
  <c r="D58" i="34"/>
  <c r="C58" i="34"/>
  <c r="B58" i="34"/>
  <c r="I57" i="34"/>
  <c r="J57" i="34" s="1"/>
  <c r="K57" i="34" s="1"/>
  <c r="F57" i="34"/>
  <c r="E57" i="34"/>
  <c r="D57" i="34"/>
  <c r="C57" i="34"/>
  <c r="B57" i="34"/>
  <c r="I56" i="34"/>
  <c r="J56" i="34" s="1"/>
  <c r="K56" i="34" s="1"/>
  <c r="F56" i="34"/>
  <c r="E56" i="34"/>
  <c r="D56" i="34"/>
  <c r="C56" i="34"/>
  <c r="B56" i="34"/>
  <c r="I55" i="34"/>
  <c r="J55" i="34" s="1"/>
  <c r="K55" i="34" s="1"/>
  <c r="F55" i="34"/>
  <c r="D55" i="34"/>
  <c r="C55" i="34"/>
  <c r="B55" i="34"/>
  <c r="I54" i="34"/>
  <c r="J54" i="34" s="1"/>
  <c r="K54" i="34" s="1"/>
  <c r="F54" i="34"/>
  <c r="E54" i="34"/>
  <c r="D54" i="34"/>
  <c r="C54" i="34"/>
  <c r="B54" i="34"/>
  <c r="I53" i="34"/>
  <c r="J53" i="34" s="1"/>
  <c r="K53" i="34" s="1"/>
  <c r="F53" i="34"/>
  <c r="E53" i="34"/>
  <c r="D53" i="34"/>
  <c r="C53" i="34"/>
  <c r="B53" i="34"/>
  <c r="I52" i="34"/>
  <c r="J52" i="34" s="1"/>
  <c r="K52" i="34" s="1"/>
  <c r="F52" i="34"/>
  <c r="E52" i="34"/>
  <c r="D52" i="34"/>
  <c r="C52" i="34"/>
  <c r="B52" i="34"/>
  <c r="I51" i="34"/>
  <c r="J51" i="34" s="1"/>
  <c r="K51" i="34" s="1"/>
  <c r="F51" i="34"/>
  <c r="E51" i="34"/>
  <c r="D51" i="34"/>
  <c r="C51" i="34"/>
  <c r="B51" i="34"/>
  <c r="I50" i="34"/>
  <c r="J50" i="34" s="1"/>
  <c r="K50" i="34" s="1"/>
  <c r="F50" i="34"/>
  <c r="E50" i="34"/>
  <c r="D50" i="34"/>
  <c r="C50" i="34"/>
  <c r="B50" i="34"/>
  <c r="I49" i="34"/>
  <c r="J49" i="34" s="1"/>
  <c r="K49" i="34" s="1"/>
  <c r="F49" i="34"/>
  <c r="E49" i="34"/>
  <c r="D49" i="34"/>
  <c r="C49" i="34"/>
  <c r="B49" i="34"/>
  <c r="I48" i="34"/>
  <c r="J48" i="34" s="1"/>
  <c r="K48" i="34" s="1"/>
  <c r="F48" i="34"/>
  <c r="E48" i="34"/>
  <c r="D48" i="34"/>
  <c r="C48" i="34"/>
  <c r="B48" i="34"/>
  <c r="I47" i="34"/>
  <c r="J47" i="34" s="1"/>
  <c r="K47" i="34" s="1"/>
  <c r="F47" i="34"/>
  <c r="E47" i="34"/>
  <c r="D47" i="34"/>
  <c r="C47" i="34"/>
  <c r="B47" i="34"/>
  <c r="I46" i="34"/>
  <c r="J46" i="34" s="1"/>
  <c r="K46" i="34" s="1"/>
  <c r="F46" i="34"/>
  <c r="E46" i="34"/>
  <c r="D46" i="34"/>
  <c r="C46" i="34"/>
  <c r="B46" i="34"/>
  <c r="I45" i="34"/>
  <c r="J45" i="34" s="1"/>
  <c r="K45" i="34" s="1"/>
  <c r="F45" i="34"/>
  <c r="E45" i="34"/>
  <c r="D45" i="34"/>
  <c r="C45" i="34"/>
  <c r="B45" i="34"/>
  <c r="I44" i="34"/>
  <c r="J44" i="34" s="1"/>
  <c r="K44" i="34" s="1"/>
  <c r="F44" i="34"/>
  <c r="E44" i="34"/>
  <c r="D44" i="34"/>
  <c r="C44" i="34"/>
  <c r="B44" i="34"/>
  <c r="I43" i="34"/>
  <c r="J43" i="34" s="1"/>
  <c r="K43" i="34" s="1"/>
  <c r="F43" i="34"/>
  <c r="E43" i="34"/>
  <c r="D43" i="34"/>
  <c r="C43" i="34"/>
  <c r="B43" i="34"/>
  <c r="I42" i="34"/>
  <c r="J42" i="34" s="1"/>
  <c r="K42" i="34" s="1"/>
  <c r="F42" i="34"/>
  <c r="E42" i="34"/>
  <c r="D42" i="34"/>
  <c r="C42" i="34"/>
  <c r="B42" i="34"/>
  <c r="I41" i="34"/>
  <c r="J41" i="34" s="1"/>
  <c r="K41" i="34" s="1"/>
  <c r="F41" i="34"/>
  <c r="E41" i="34"/>
  <c r="D41" i="34"/>
  <c r="C41" i="34"/>
  <c r="B41" i="34"/>
  <c r="I40" i="34"/>
  <c r="J40" i="34" s="1"/>
  <c r="K40" i="34" s="1"/>
  <c r="F40" i="34"/>
  <c r="E40" i="34"/>
  <c r="D40" i="34"/>
  <c r="C40" i="34"/>
  <c r="B40" i="34"/>
  <c r="I39" i="34"/>
  <c r="J39" i="34" s="1"/>
  <c r="K39" i="34" s="1"/>
  <c r="F39" i="34"/>
  <c r="E39" i="34"/>
  <c r="D39" i="34"/>
  <c r="C39" i="34"/>
  <c r="B39" i="34"/>
  <c r="I38" i="34"/>
  <c r="J38" i="34" s="1"/>
  <c r="K38" i="34" s="1"/>
  <c r="F38" i="34"/>
  <c r="E38" i="34"/>
  <c r="D38" i="34"/>
  <c r="C38" i="34"/>
  <c r="B38" i="34"/>
  <c r="I37" i="34"/>
  <c r="J37" i="34" s="1"/>
  <c r="K37" i="34" s="1"/>
  <c r="F37" i="34"/>
  <c r="E37" i="34"/>
  <c r="D37" i="34"/>
  <c r="C37" i="34"/>
  <c r="B37" i="34"/>
  <c r="I36" i="34"/>
  <c r="J36" i="34" s="1"/>
  <c r="K36" i="34" s="1"/>
  <c r="F36" i="34"/>
  <c r="E36" i="34"/>
  <c r="D36" i="34"/>
  <c r="C36" i="34"/>
  <c r="B36" i="34"/>
  <c r="I35" i="34"/>
  <c r="J35" i="34" s="1"/>
  <c r="K35" i="34" s="1"/>
  <c r="F35" i="34"/>
  <c r="E35" i="34"/>
  <c r="D35" i="34"/>
  <c r="C35" i="34"/>
  <c r="B35" i="34"/>
  <c r="I34" i="34"/>
  <c r="J34" i="34" s="1"/>
  <c r="K34" i="34" s="1"/>
  <c r="F34" i="34"/>
  <c r="E34" i="34"/>
  <c r="D34" i="34"/>
  <c r="C34" i="34"/>
  <c r="B34" i="34"/>
  <c r="I33" i="34"/>
  <c r="J33" i="34" s="1"/>
  <c r="K33" i="34" s="1"/>
  <c r="F33" i="34"/>
  <c r="E33" i="34"/>
  <c r="D33" i="34"/>
  <c r="C33" i="34"/>
  <c r="B33" i="34"/>
  <c r="I32" i="34"/>
  <c r="J32" i="34" s="1"/>
  <c r="K32" i="34" s="1"/>
  <c r="F32" i="34"/>
  <c r="E32" i="34"/>
  <c r="D32" i="34"/>
  <c r="C32" i="34"/>
  <c r="B32" i="34"/>
  <c r="I31" i="34"/>
  <c r="J31" i="34" s="1"/>
  <c r="K31" i="34" s="1"/>
  <c r="F31" i="34"/>
  <c r="E31" i="34"/>
  <c r="D31" i="34"/>
  <c r="C31" i="34"/>
  <c r="B31" i="34"/>
  <c r="I30" i="34"/>
  <c r="J30" i="34" s="1"/>
  <c r="K30" i="34" s="1"/>
  <c r="F30" i="34"/>
  <c r="E30" i="34"/>
  <c r="D30" i="34"/>
  <c r="C30" i="34"/>
  <c r="B30" i="34"/>
  <c r="I29" i="34"/>
  <c r="J29" i="34" s="1"/>
  <c r="K29" i="34" s="1"/>
  <c r="F29" i="34"/>
  <c r="E29" i="34"/>
  <c r="D29" i="34"/>
  <c r="C29" i="34"/>
  <c r="B29" i="34"/>
  <c r="I28" i="34"/>
  <c r="J28" i="34" s="1"/>
  <c r="K28" i="34" s="1"/>
  <c r="F28" i="34"/>
  <c r="E28" i="34"/>
  <c r="D28" i="34"/>
  <c r="C28" i="34"/>
  <c r="B28" i="34"/>
  <c r="I27" i="34"/>
  <c r="J27" i="34" s="1"/>
  <c r="K27" i="34" s="1"/>
  <c r="F27" i="34"/>
  <c r="E27" i="34"/>
  <c r="D27" i="34"/>
  <c r="C27" i="34"/>
  <c r="B27" i="34"/>
  <c r="I26" i="34"/>
  <c r="J26" i="34" s="1"/>
  <c r="K26" i="34" s="1"/>
  <c r="F26" i="34"/>
  <c r="E26" i="34"/>
  <c r="D26" i="34"/>
  <c r="C26" i="34"/>
  <c r="B26" i="34"/>
  <c r="I25" i="34"/>
  <c r="J25" i="34" s="1"/>
  <c r="K25" i="34" s="1"/>
  <c r="F25" i="34"/>
  <c r="E25" i="34"/>
  <c r="D25" i="34"/>
  <c r="C25" i="34"/>
  <c r="B25" i="34"/>
  <c r="I24" i="34"/>
  <c r="J24" i="34" s="1"/>
  <c r="K24" i="34" s="1"/>
  <c r="F24" i="34"/>
  <c r="E24" i="34"/>
  <c r="D24" i="34"/>
  <c r="C24" i="34"/>
  <c r="B24" i="34"/>
  <c r="I23" i="34"/>
  <c r="J23" i="34" s="1"/>
  <c r="K23" i="34" s="1"/>
  <c r="F23" i="34"/>
  <c r="E23" i="34"/>
  <c r="D23" i="34"/>
  <c r="C23" i="34"/>
  <c r="B23" i="34"/>
  <c r="I22" i="34"/>
  <c r="J22" i="34" s="1"/>
  <c r="K22" i="34" s="1"/>
  <c r="F22" i="34"/>
  <c r="E22" i="34"/>
  <c r="D22" i="34"/>
  <c r="C22" i="34"/>
  <c r="B22" i="34"/>
  <c r="I21" i="34"/>
  <c r="J21" i="34" s="1"/>
  <c r="K21" i="34" s="1"/>
  <c r="F21" i="34"/>
  <c r="E21" i="34"/>
  <c r="D21" i="34"/>
  <c r="C21" i="34"/>
  <c r="B21" i="34"/>
  <c r="I20" i="34"/>
  <c r="J20" i="34" s="1"/>
  <c r="K20" i="34" s="1"/>
  <c r="F20" i="34"/>
  <c r="E20" i="34"/>
  <c r="D20" i="34"/>
  <c r="C20" i="34"/>
  <c r="B20" i="34"/>
  <c r="I19" i="34"/>
  <c r="J19" i="34" s="1"/>
  <c r="K19" i="34" s="1"/>
  <c r="F19" i="34"/>
  <c r="E19" i="34"/>
  <c r="D19" i="34"/>
  <c r="C19" i="34"/>
  <c r="B19" i="34"/>
  <c r="I18" i="34"/>
  <c r="J18" i="34" s="1"/>
  <c r="K18" i="34" s="1"/>
  <c r="F18" i="34"/>
  <c r="E18" i="34"/>
  <c r="D18" i="34"/>
  <c r="C18" i="34"/>
  <c r="B18" i="34"/>
  <c r="I17" i="34"/>
  <c r="J17" i="34" s="1"/>
  <c r="K17" i="34" s="1"/>
  <c r="F17" i="34"/>
  <c r="E17" i="34"/>
  <c r="D17" i="34"/>
  <c r="C17" i="34"/>
  <c r="B17" i="34"/>
  <c r="I16" i="34"/>
  <c r="J16" i="34" s="1"/>
  <c r="K16" i="34" s="1"/>
  <c r="F16" i="34"/>
  <c r="E16" i="34"/>
  <c r="D16" i="34"/>
  <c r="C16" i="34"/>
  <c r="B16" i="34"/>
  <c r="I15" i="34"/>
  <c r="J15" i="34" s="1"/>
  <c r="K15" i="34" s="1"/>
  <c r="F15" i="34"/>
  <c r="E15" i="34"/>
  <c r="D15" i="34"/>
  <c r="C15" i="34"/>
  <c r="B15" i="34"/>
  <c r="I14" i="34"/>
  <c r="J14" i="34" s="1"/>
  <c r="K14" i="34" s="1"/>
  <c r="F14" i="34"/>
  <c r="E14" i="34"/>
  <c r="D14" i="34"/>
  <c r="C14" i="34"/>
  <c r="B14" i="34"/>
  <c r="I13" i="34"/>
  <c r="J13" i="34" s="1"/>
  <c r="K13" i="34" s="1"/>
  <c r="F13" i="34"/>
  <c r="E13" i="34"/>
  <c r="D13" i="34"/>
  <c r="C13" i="34"/>
  <c r="B13" i="34"/>
  <c r="I12" i="34"/>
  <c r="J12" i="34" s="1"/>
  <c r="K12" i="34" s="1"/>
  <c r="F12" i="34"/>
  <c r="E12" i="34"/>
  <c r="D12" i="34"/>
  <c r="C12" i="34"/>
  <c r="B12" i="34"/>
  <c r="I11" i="34"/>
  <c r="J11" i="34" s="1"/>
  <c r="K11" i="34" s="1"/>
  <c r="F11" i="34"/>
  <c r="E11" i="34"/>
  <c r="D11" i="34"/>
  <c r="C11" i="34"/>
  <c r="B11" i="34"/>
  <c r="I10" i="34"/>
  <c r="J10" i="34" s="1"/>
  <c r="K10" i="34" s="1"/>
  <c r="F10" i="34"/>
  <c r="E10" i="34"/>
  <c r="D10" i="34"/>
  <c r="C10" i="34"/>
  <c r="B10" i="34"/>
  <c r="I9" i="34"/>
  <c r="J9" i="34" s="1"/>
  <c r="K9" i="34" s="1"/>
  <c r="F9" i="34"/>
  <c r="E9" i="34"/>
  <c r="D9" i="34"/>
  <c r="C9" i="34"/>
  <c r="B9" i="34"/>
  <c r="I8" i="34"/>
  <c r="J8" i="34" s="1"/>
  <c r="K8" i="34" s="1"/>
  <c r="F8" i="34"/>
  <c r="E8" i="34"/>
  <c r="D8" i="34"/>
  <c r="C8" i="34"/>
  <c r="B8" i="34"/>
  <c r="I7" i="34"/>
  <c r="J7" i="34" s="1"/>
  <c r="K7" i="34" s="1"/>
  <c r="F7" i="34"/>
  <c r="E7" i="34"/>
  <c r="D7" i="34"/>
  <c r="C7" i="34"/>
  <c r="B7" i="34"/>
  <c r="I6" i="34"/>
  <c r="J6" i="34" s="1"/>
  <c r="K6" i="34" s="1"/>
  <c r="F6" i="34"/>
  <c r="E6" i="34"/>
  <c r="D6" i="34"/>
  <c r="C6" i="34"/>
  <c r="B6" i="34"/>
  <c r="I5" i="34"/>
  <c r="J5" i="34" s="1"/>
  <c r="K5" i="34" s="1"/>
  <c r="F5" i="34"/>
  <c r="E5" i="34"/>
  <c r="D5" i="34"/>
  <c r="C5" i="34"/>
  <c r="B5" i="34"/>
  <c r="AK173" i="33"/>
  <c r="C173" i="33"/>
  <c r="B173" i="33"/>
  <c r="AK172" i="33"/>
  <c r="C172" i="33"/>
  <c r="B172" i="33"/>
  <c r="AK171" i="33"/>
  <c r="C171" i="33"/>
  <c r="B171" i="33"/>
  <c r="AK170" i="33"/>
  <c r="C170" i="33"/>
  <c r="B170" i="33"/>
  <c r="AK169" i="33"/>
  <c r="C169" i="33"/>
  <c r="B169" i="33"/>
  <c r="AK168" i="33"/>
  <c r="C168" i="33"/>
  <c r="B168" i="33"/>
  <c r="AK167" i="33"/>
  <c r="C167" i="33"/>
  <c r="B167" i="33"/>
  <c r="AK166" i="33"/>
  <c r="C166" i="33"/>
  <c r="B166" i="33"/>
  <c r="AK165" i="33"/>
  <c r="C165" i="33"/>
  <c r="B165" i="33"/>
  <c r="AK164" i="33"/>
  <c r="C164" i="33"/>
  <c r="B164" i="33"/>
  <c r="AK163" i="33"/>
  <c r="C163" i="33"/>
  <c r="B163" i="33"/>
  <c r="AK162" i="33"/>
  <c r="C162" i="33"/>
  <c r="B162" i="33"/>
  <c r="AK161" i="33"/>
  <c r="C161" i="33"/>
  <c r="B161" i="33"/>
  <c r="AK160" i="33"/>
  <c r="C160" i="33"/>
  <c r="B160" i="33"/>
  <c r="AK159" i="33"/>
  <c r="C159" i="33"/>
  <c r="B159" i="33"/>
  <c r="AK158" i="33"/>
  <c r="C158" i="33"/>
  <c r="B158" i="33"/>
  <c r="AK157" i="33"/>
  <c r="C157" i="33"/>
  <c r="B157" i="33"/>
  <c r="AK156" i="33"/>
  <c r="C156" i="33"/>
  <c r="B156" i="33"/>
  <c r="AK155" i="33"/>
  <c r="C155" i="33"/>
  <c r="B155" i="33"/>
  <c r="AK154" i="33"/>
  <c r="C154" i="33"/>
  <c r="B154" i="33"/>
  <c r="AK153" i="33"/>
  <c r="C153" i="33"/>
  <c r="B153" i="33"/>
  <c r="AK152" i="33"/>
  <c r="C152" i="33"/>
  <c r="B152" i="33"/>
  <c r="AK151" i="33"/>
  <c r="C151" i="33"/>
  <c r="B151" i="33"/>
  <c r="AK150" i="33"/>
  <c r="C150" i="33"/>
  <c r="B150" i="33"/>
  <c r="AK149" i="33"/>
  <c r="C149" i="33"/>
  <c r="B149" i="33"/>
  <c r="AK148" i="33"/>
  <c r="C148" i="33"/>
  <c r="B148" i="33"/>
  <c r="AK147" i="33"/>
  <c r="C147" i="33"/>
  <c r="B147" i="33"/>
  <c r="AK146" i="33"/>
  <c r="C146" i="33"/>
  <c r="B146" i="33"/>
  <c r="AK145" i="33"/>
  <c r="C145" i="33"/>
  <c r="B145" i="33"/>
  <c r="AK144" i="33"/>
  <c r="C144" i="33"/>
  <c r="B144" i="33"/>
  <c r="AK143" i="33"/>
  <c r="C143" i="33"/>
  <c r="B143" i="33"/>
  <c r="AK142" i="33"/>
  <c r="C142" i="33"/>
  <c r="B142" i="33"/>
  <c r="AK141" i="33"/>
  <c r="C141" i="33"/>
  <c r="B141" i="33"/>
  <c r="AK140" i="33"/>
  <c r="C140" i="33"/>
  <c r="B140" i="33"/>
  <c r="AK139" i="33"/>
  <c r="C139" i="33"/>
  <c r="B139" i="33"/>
  <c r="AK138" i="33"/>
  <c r="C138" i="33"/>
  <c r="B138" i="33"/>
  <c r="AK137" i="33"/>
  <c r="C137" i="33"/>
  <c r="B137" i="33"/>
  <c r="AK136" i="33"/>
  <c r="C136" i="33"/>
  <c r="B136" i="33"/>
  <c r="AK135" i="33"/>
  <c r="C135" i="33"/>
  <c r="B135" i="33"/>
  <c r="AK134" i="33"/>
  <c r="C134" i="33"/>
  <c r="B134" i="33"/>
  <c r="AK133" i="33"/>
  <c r="C133" i="33"/>
  <c r="B133" i="33"/>
  <c r="AK132" i="33"/>
  <c r="C132" i="33"/>
  <c r="B132" i="33"/>
  <c r="AK131" i="33"/>
  <c r="C131" i="33"/>
  <c r="B131" i="33"/>
  <c r="AK130" i="33"/>
  <c r="C130" i="33"/>
  <c r="B130" i="33"/>
  <c r="AK129" i="33"/>
  <c r="C129" i="33"/>
  <c r="B129" i="33"/>
  <c r="AK128" i="33"/>
  <c r="C128" i="33"/>
  <c r="B128" i="33"/>
  <c r="AK127" i="33"/>
  <c r="C127" i="33"/>
  <c r="B127" i="33"/>
  <c r="AK126" i="33"/>
  <c r="C126" i="33"/>
  <c r="B126" i="33"/>
  <c r="AK125" i="33"/>
  <c r="C125" i="33"/>
  <c r="B125" i="33"/>
  <c r="AK124" i="33"/>
  <c r="C124" i="33"/>
  <c r="B124" i="33"/>
  <c r="AK123" i="33"/>
  <c r="C123" i="33"/>
  <c r="B123" i="33"/>
  <c r="AK122" i="33"/>
  <c r="C122" i="33"/>
  <c r="B122" i="33"/>
  <c r="AK121" i="33"/>
  <c r="C121" i="33"/>
  <c r="B121" i="33"/>
  <c r="AK120" i="33"/>
  <c r="C120" i="33"/>
  <c r="B120" i="33"/>
  <c r="AK119" i="33"/>
  <c r="C119" i="33"/>
  <c r="B119" i="33"/>
  <c r="AK118" i="33"/>
  <c r="C118" i="33"/>
  <c r="B118" i="33"/>
  <c r="AK117" i="33"/>
  <c r="C117" i="33"/>
  <c r="B117" i="33"/>
  <c r="AK116" i="33"/>
  <c r="C116" i="33"/>
  <c r="B116" i="33"/>
  <c r="AK115" i="33"/>
  <c r="C115" i="33"/>
  <c r="B115" i="33"/>
  <c r="AK114" i="33"/>
  <c r="C114" i="33"/>
  <c r="B114" i="33"/>
  <c r="AK113" i="33"/>
  <c r="C113" i="33"/>
  <c r="B113" i="33"/>
  <c r="AK112" i="33"/>
  <c r="C112" i="33"/>
  <c r="B112" i="33"/>
  <c r="AK111" i="33"/>
  <c r="C111" i="33"/>
  <c r="B111" i="33"/>
  <c r="AK110" i="33"/>
  <c r="C110" i="33"/>
  <c r="B110" i="33"/>
  <c r="AK109" i="33"/>
  <c r="C109" i="33"/>
  <c r="B109" i="33"/>
  <c r="AK108" i="33"/>
  <c r="C108" i="33"/>
  <c r="B108" i="33"/>
  <c r="AK107" i="33"/>
  <c r="C107" i="33"/>
  <c r="B107" i="33"/>
  <c r="AK106" i="33"/>
  <c r="C106" i="33"/>
  <c r="B106" i="33"/>
  <c r="AK105" i="33"/>
  <c r="C105" i="33"/>
  <c r="B105" i="33"/>
  <c r="AK104" i="33"/>
  <c r="C104" i="33"/>
  <c r="B104" i="33"/>
  <c r="AK103" i="33"/>
  <c r="C103" i="33"/>
  <c r="B103" i="33"/>
  <c r="AK102" i="33"/>
  <c r="C102" i="33"/>
  <c r="B102" i="33"/>
  <c r="AK101" i="33"/>
  <c r="C101" i="33"/>
  <c r="B101" i="33"/>
  <c r="AK100" i="33"/>
  <c r="C100" i="33"/>
  <c r="B100" i="33"/>
  <c r="AK99" i="33"/>
  <c r="C99" i="33"/>
  <c r="B99" i="33"/>
  <c r="AK98" i="33"/>
  <c r="C98" i="33"/>
  <c r="B98" i="33"/>
  <c r="AK97" i="33"/>
  <c r="C97" i="33"/>
  <c r="B97" i="33"/>
  <c r="AK96" i="33"/>
  <c r="C96" i="33"/>
  <c r="B96" i="33"/>
  <c r="AK95" i="33"/>
  <c r="C95" i="33"/>
  <c r="B95" i="33"/>
  <c r="AK94" i="33"/>
  <c r="C94" i="33"/>
  <c r="B94" i="33"/>
  <c r="AK93" i="33"/>
  <c r="C93" i="33"/>
  <c r="B93" i="33"/>
  <c r="AK92" i="33"/>
  <c r="C92" i="33"/>
  <c r="B92" i="33"/>
  <c r="AK91" i="33"/>
  <c r="C91" i="33"/>
  <c r="B91" i="33"/>
  <c r="AK90" i="33"/>
  <c r="C90" i="33"/>
  <c r="B90" i="33"/>
  <c r="AH86" i="33"/>
  <c r="AG86" i="33"/>
  <c r="AF86" i="33"/>
  <c r="AE86" i="33"/>
  <c r="AD86" i="33"/>
  <c r="AC86" i="33"/>
  <c r="AB86" i="33"/>
  <c r="AA86" i="33"/>
  <c r="Z86" i="33"/>
  <c r="Y86" i="33"/>
  <c r="X86" i="33"/>
  <c r="W86" i="33"/>
  <c r="V86" i="33"/>
  <c r="U86" i="33"/>
  <c r="T86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AH85" i="33"/>
  <c r="AG85" i="33"/>
  <c r="AF85" i="33"/>
  <c r="AE85" i="33"/>
  <c r="AD85" i="33"/>
  <c r="AC85" i="33"/>
  <c r="AB85" i="33"/>
  <c r="AA85" i="33"/>
  <c r="Z85" i="33"/>
  <c r="Y85" i="33"/>
  <c r="X85" i="33"/>
  <c r="W85" i="33"/>
  <c r="V85" i="33"/>
  <c r="U85" i="33"/>
  <c r="T85" i="33"/>
  <c r="S85" i="33"/>
  <c r="R85" i="33"/>
  <c r="Q85" i="33"/>
  <c r="P85" i="33"/>
  <c r="O85" i="33"/>
  <c r="N85" i="33"/>
  <c r="M85" i="33"/>
  <c r="L85" i="33"/>
  <c r="K85" i="33"/>
  <c r="J85" i="33"/>
  <c r="I85" i="33"/>
  <c r="H85" i="33"/>
  <c r="G85" i="33"/>
  <c r="F85" i="33"/>
  <c r="E85" i="33"/>
  <c r="D85" i="33"/>
  <c r="C85" i="33"/>
  <c r="B85" i="33"/>
  <c r="AH84" i="33"/>
  <c r="AG84" i="33"/>
  <c r="AF84" i="33"/>
  <c r="AE84" i="33"/>
  <c r="AD84" i="33"/>
  <c r="AC84" i="33"/>
  <c r="AB84" i="33"/>
  <c r="AA84" i="33"/>
  <c r="Z84" i="33"/>
  <c r="Y84" i="33"/>
  <c r="X84" i="33"/>
  <c r="W84" i="33"/>
  <c r="V84" i="33"/>
  <c r="U84" i="33"/>
  <c r="T84" i="33"/>
  <c r="S84" i="33"/>
  <c r="R84" i="33"/>
  <c r="Q84" i="33"/>
  <c r="P84" i="33"/>
  <c r="O84" i="33"/>
  <c r="N84" i="33"/>
  <c r="M84" i="33"/>
  <c r="L84" i="33"/>
  <c r="K84" i="33"/>
  <c r="J84" i="33"/>
  <c r="I84" i="33"/>
  <c r="H84" i="33"/>
  <c r="G84" i="33"/>
  <c r="F84" i="33"/>
  <c r="E84" i="33"/>
  <c r="D84" i="33"/>
  <c r="C84" i="33"/>
  <c r="B84" i="33"/>
  <c r="AH83" i="33"/>
  <c r="AG83" i="33"/>
  <c r="AF83" i="33"/>
  <c r="AE83" i="33"/>
  <c r="AD83" i="33"/>
  <c r="AC83" i="33"/>
  <c r="AB83" i="33"/>
  <c r="AA83" i="33"/>
  <c r="Z83" i="33"/>
  <c r="Y83" i="33"/>
  <c r="X83" i="33"/>
  <c r="W83" i="33"/>
  <c r="V83" i="33"/>
  <c r="U83" i="33"/>
  <c r="T83" i="33"/>
  <c r="S83" i="33"/>
  <c r="R83" i="33"/>
  <c r="Q83" i="33"/>
  <c r="P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C83" i="33"/>
  <c r="B83" i="33"/>
  <c r="AH82" i="33"/>
  <c r="AG82" i="33"/>
  <c r="AF82" i="33"/>
  <c r="AE82" i="33"/>
  <c r="AD82" i="33"/>
  <c r="AC82" i="33"/>
  <c r="AB82" i="33"/>
  <c r="AA82" i="33"/>
  <c r="Z82" i="33"/>
  <c r="Y82" i="33"/>
  <c r="X82" i="33"/>
  <c r="W82" i="33"/>
  <c r="V82" i="33"/>
  <c r="U82" i="33"/>
  <c r="T82" i="33"/>
  <c r="S82" i="33"/>
  <c r="R82" i="33"/>
  <c r="Q82" i="33"/>
  <c r="P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C82" i="33"/>
  <c r="B82" i="33"/>
  <c r="AH81" i="33"/>
  <c r="AG81" i="33"/>
  <c r="AF81" i="33"/>
  <c r="AE81" i="33"/>
  <c r="AD81" i="33"/>
  <c r="AC81" i="33"/>
  <c r="AB81" i="33"/>
  <c r="AA81" i="33"/>
  <c r="Z81" i="33"/>
  <c r="Y81" i="33"/>
  <c r="X81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C81" i="33"/>
  <c r="B81" i="33"/>
  <c r="AH80" i="33"/>
  <c r="AG80" i="33"/>
  <c r="AF80" i="33"/>
  <c r="AE80" i="33"/>
  <c r="AD80" i="33"/>
  <c r="AC80" i="33"/>
  <c r="AB80" i="33"/>
  <c r="AA80" i="33"/>
  <c r="Z80" i="33"/>
  <c r="Y80" i="33"/>
  <c r="X80" i="33"/>
  <c r="W80" i="33"/>
  <c r="V80" i="33"/>
  <c r="U80" i="33"/>
  <c r="T80" i="33"/>
  <c r="S80" i="33"/>
  <c r="R80" i="33"/>
  <c r="Q80" i="33"/>
  <c r="P80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C80" i="33"/>
  <c r="B80" i="33"/>
  <c r="AH79" i="33"/>
  <c r="AG79" i="33"/>
  <c r="AF79" i="33"/>
  <c r="AE79" i="33"/>
  <c r="AD79" i="33"/>
  <c r="AC79" i="33"/>
  <c r="AB79" i="33"/>
  <c r="AA79" i="33"/>
  <c r="Z79" i="33"/>
  <c r="Y79" i="33"/>
  <c r="X79" i="33"/>
  <c r="W79" i="33"/>
  <c r="V79" i="33"/>
  <c r="U79" i="33"/>
  <c r="T79" i="33"/>
  <c r="S79" i="33"/>
  <c r="R79" i="33"/>
  <c r="Q79" i="33"/>
  <c r="P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C79" i="33"/>
  <c r="B79" i="33"/>
  <c r="AH78" i="33"/>
  <c r="AG78" i="33"/>
  <c r="AF78" i="33"/>
  <c r="AE78" i="33"/>
  <c r="AD78" i="33"/>
  <c r="AC78" i="33"/>
  <c r="AB78" i="33"/>
  <c r="AA78" i="33"/>
  <c r="Z78" i="33"/>
  <c r="Y78" i="33"/>
  <c r="X78" i="33"/>
  <c r="W78" i="33"/>
  <c r="V78" i="33"/>
  <c r="U78" i="33"/>
  <c r="T78" i="33"/>
  <c r="S78" i="33"/>
  <c r="R78" i="33"/>
  <c r="Q78" i="33"/>
  <c r="P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C78" i="33"/>
  <c r="B78" i="33"/>
  <c r="AH77" i="33"/>
  <c r="AG77" i="33"/>
  <c r="AF77" i="33"/>
  <c r="AE77" i="33"/>
  <c r="AD77" i="33"/>
  <c r="AC77" i="33"/>
  <c r="AB77" i="33"/>
  <c r="AA77" i="33"/>
  <c r="Z77" i="33"/>
  <c r="Y77" i="33"/>
  <c r="X77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77" i="33"/>
  <c r="AH76" i="33"/>
  <c r="AG76" i="33"/>
  <c r="AF76" i="33"/>
  <c r="AE76" i="33"/>
  <c r="AD76" i="33"/>
  <c r="AC76" i="33"/>
  <c r="AB76" i="33"/>
  <c r="AA76" i="33"/>
  <c r="Z76" i="33"/>
  <c r="Y76" i="33"/>
  <c r="X76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76" i="33"/>
  <c r="AH75" i="33"/>
  <c r="AG75" i="33"/>
  <c r="AF75" i="33"/>
  <c r="AE75" i="33"/>
  <c r="AD75" i="33"/>
  <c r="AC75" i="33"/>
  <c r="AB75" i="33"/>
  <c r="AA75" i="33"/>
  <c r="Z75" i="33"/>
  <c r="Y75" i="33"/>
  <c r="X75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C75" i="33"/>
  <c r="B75" i="33"/>
  <c r="AH74" i="33"/>
  <c r="AG74" i="33"/>
  <c r="AF74" i="33"/>
  <c r="AE74" i="33"/>
  <c r="AD74" i="33"/>
  <c r="AC74" i="33"/>
  <c r="AB74" i="33"/>
  <c r="AA74" i="33"/>
  <c r="Z74" i="33"/>
  <c r="Y74" i="33"/>
  <c r="X74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C74" i="33"/>
  <c r="B74" i="33"/>
  <c r="AH73" i="33"/>
  <c r="AG73" i="33"/>
  <c r="AF73" i="33"/>
  <c r="AE73" i="33"/>
  <c r="AD73" i="33"/>
  <c r="AC73" i="33"/>
  <c r="AB73" i="33"/>
  <c r="AA73" i="33"/>
  <c r="Z73" i="33"/>
  <c r="Y73" i="33"/>
  <c r="X73" i="33"/>
  <c r="W73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C73" i="33"/>
  <c r="B73" i="33"/>
  <c r="AH72" i="33"/>
  <c r="AG72" i="33"/>
  <c r="AF72" i="33"/>
  <c r="AE72" i="33"/>
  <c r="AD72" i="33"/>
  <c r="AC72" i="33"/>
  <c r="AB72" i="33"/>
  <c r="AA72" i="33"/>
  <c r="Z72" i="33"/>
  <c r="Y72" i="33"/>
  <c r="X72" i="33"/>
  <c r="W72" i="33"/>
  <c r="V72" i="33"/>
  <c r="U72" i="33"/>
  <c r="T72" i="33"/>
  <c r="S72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C72" i="33"/>
  <c r="B72" i="33"/>
  <c r="AH71" i="33"/>
  <c r="AG71" i="33"/>
  <c r="AF71" i="33"/>
  <c r="AE71" i="33"/>
  <c r="AD71" i="33"/>
  <c r="AC71" i="33"/>
  <c r="AB71" i="33"/>
  <c r="AA71" i="33"/>
  <c r="Z71" i="33"/>
  <c r="Y71" i="33"/>
  <c r="X71" i="33"/>
  <c r="W71" i="33"/>
  <c r="V71" i="33"/>
  <c r="U71" i="33"/>
  <c r="T71" i="33"/>
  <c r="S71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C71" i="33"/>
  <c r="B71" i="33"/>
  <c r="AH70" i="33"/>
  <c r="AG70" i="33"/>
  <c r="AF70" i="33"/>
  <c r="AE70" i="33"/>
  <c r="AD70" i="33"/>
  <c r="AC70" i="33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C70" i="33"/>
  <c r="B70" i="33"/>
  <c r="AH69" i="33"/>
  <c r="AG69" i="33"/>
  <c r="AF69" i="33"/>
  <c r="AE69" i="33"/>
  <c r="AD69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C69" i="33"/>
  <c r="B69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68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B67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B66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65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B64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C63" i="33"/>
  <c r="B63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B62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B61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C60" i="33"/>
  <c r="B60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C57" i="33"/>
  <c r="B57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B52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51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50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49" i="33"/>
  <c r="AJ48" i="33"/>
  <c r="AI48" i="33"/>
  <c r="AH48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J47" i="33"/>
  <c r="AI47" i="33"/>
  <c r="AH47" i="33"/>
  <c r="AG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J46" i="33"/>
  <c r="AI46" i="33"/>
  <c r="AH46" i="33"/>
  <c r="AG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J45" i="33"/>
  <c r="AI45" i="33"/>
  <c r="AH45" i="33"/>
  <c r="AG45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J44" i="33"/>
  <c r="AI44" i="33"/>
  <c r="AH44" i="33"/>
  <c r="AG44" i="33"/>
  <c r="AF44" i="33"/>
  <c r="AE44" i="33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44" i="33"/>
  <c r="AJ43" i="33"/>
  <c r="AI43" i="33"/>
  <c r="AH43" i="33"/>
  <c r="AG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AH41" i="33"/>
  <c r="AG41" i="33"/>
  <c r="AF41" i="33"/>
  <c r="AE41" i="33"/>
  <c r="AD41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41" i="33"/>
  <c r="AJ40" i="33"/>
  <c r="AI40" i="33"/>
  <c r="AH40" i="33"/>
  <c r="AG40" i="33"/>
  <c r="AF40" i="33"/>
  <c r="AE40" i="33"/>
  <c r="AD40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AJ39" i="33"/>
  <c r="AI39" i="33"/>
  <c r="AH39" i="33"/>
  <c r="AG39" i="33"/>
  <c r="AF39" i="33"/>
  <c r="AE39" i="33"/>
  <c r="AD39" i="33"/>
  <c r="AC39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AJ37" i="33"/>
  <c r="AI37" i="33"/>
  <c r="AH37" i="33"/>
  <c r="AG37" i="33"/>
  <c r="AF37" i="33"/>
  <c r="AE37" i="33"/>
  <c r="AD37" i="33"/>
  <c r="AC37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AJ36" i="33"/>
  <c r="AI36" i="33"/>
  <c r="AH36" i="33"/>
  <c r="AG36" i="33"/>
  <c r="AF36" i="33"/>
  <c r="AE36" i="33"/>
  <c r="AD36" i="33"/>
  <c r="AC36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AJ35" i="33"/>
  <c r="AI35" i="33"/>
  <c r="AH35" i="33"/>
  <c r="AG35" i="33"/>
  <c r="AF35" i="33"/>
  <c r="AE35" i="33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35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AJ32" i="33"/>
  <c r="AI32" i="33"/>
  <c r="AH32" i="33"/>
  <c r="AG32" i="33"/>
  <c r="AF32" i="33"/>
  <c r="AE32" i="33"/>
  <c r="AD32" i="33"/>
  <c r="AC32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AJ31" i="33"/>
  <c r="AI31" i="33"/>
  <c r="AH31" i="33"/>
  <c r="AG31" i="33"/>
  <c r="AF31" i="33"/>
  <c r="AE31" i="33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AJ30" i="33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AJ28" i="33"/>
  <c r="AI28" i="33"/>
  <c r="AH28" i="33"/>
  <c r="AG28" i="33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AJ27" i="33"/>
  <c r="AI27" i="33"/>
  <c r="AH27" i="33"/>
  <c r="AG27" i="33"/>
  <c r="AF27" i="33"/>
  <c r="AE27" i="33"/>
  <c r="AD27" i="33"/>
  <c r="AC27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AJ26" i="33"/>
  <c r="AI26" i="33"/>
  <c r="AH26" i="33"/>
  <c r="AG26" i="33"/>
  <c r="AF26" i="33"/>
  <c r="AE26" i="33"/>
  <c r="AD26" i="33"/>
  <c r="AC26" i="33"/>
  <c r="AB26" i="33"/>
  <c r="AA26" i="33"/>
  <c r="Z26" i="33"/>
  <c r="Y26" i="33"/>
  <c r="X26" i="33"/>
  <c r="W26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AJ25" i="33"/>
  <c r="AI25" i="33"/>
  <c r="AH25" i="33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AJ24" i="33"/>
  <c r="AI24" i="33"/>
  <c r="AH24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AJ23" i="33"/>
  <c r="AI23" i="33"/>
  <c r="AH23" i="33"/>
  <c r="AG23" i="33"/>
  <c r="AF23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AJ22" i="33"/>
  <c r="AI22" i="33"/>
  <c r="AH22" i="33"/>
  <c r="AG22" i="33"/>
  <c r="AF22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B22" i="33"/>
  <c r="AJ21" i="33"/>
  <c r="AI21" i="33"/>
  <c r="AH21" i="33"/>
  <c r="AG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B20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19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B18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17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G2" i="33"/>
  <c r="H2" i="33" s="1"/>
  <c r="I2" i="33" s="1"/>
  <c r="J2" i="33" s="1"/>
  <c r="K2" i="33" s="1"/>
  <c r="L2" i="33" s="1"/>
  <c r="M2" i="33" s="1"/>
  <c r="N2" i="33" s="1"/>
  <c r="O2" i="33" s="1"/>
  <c r="P2" i="33" s="1"/>
  <c r="Q2" i="33" s="1"/>
  <c r="R2" i="33" s="1"/>
  <c r="S2" i="33" s="1"/>
  <c r="T2" i="33" s="1"/>
  <c r="U2" i="33" s="1"/>
  <c r="V2" i="33" s="1"/>
  <c r="W2" i="33" s="1"/>
  <c r="X2" i="33" s="1"/>
  <c r="Y2" i="33" s="1"/>
  <c r="Z2" i="33" s="1"/>
  <c r="AA2" i="33" s="1"/>
  <c r="AB2" i="33" s="1"/>
  <c r="AC2" i="33" s="1"/>
  <c r="AD2" i="33" s="1"/>
  <c r="AE2" i="33" s="1"/>
  <c r="AF2" i="33" s="1"/>
  <c r="AG2" i="33" s="1"/>
  <c r="AH2" i="33" s="1"/>
  <c r="AI2" i="33" s="1"/>
  <c r="AJ2" i="33" s="1"/>
  <c r="F2" i="33"/>
  <c r="E2" i="33"/>
  <c r="I79" i="32"/>
  <c r="J79" i="32" s="1"/>
  <c r="K79" i="32" s="1"/>
  <c r="F79" i="32"/>
  <c r="E79" i="32"/>
  <c r="D79" i="32"/>
  <c r="C79" i="32"/>
  <c r="B79" i="32"/>
  <c r="I78" i="32"/>
  <c r="J78" i="32" s="1"/>
  <c r="K78" i="32" s="1"/>
  <c r="F78" i="32"/>
  <c r="E78" i="32"/>
  <c r="D78" i="32"/>
  <c r="C78" i="32"/>
  <c r="B78" i="32"/>
  <c r="I77" i="32"/>
  <c r="J77" i="32" s="1"/>
  <c r="K77" i="32" s="1"/>
  <c r="F77" i="32"/>
  <c r="E77" i="32"/>
  <c r="D77" i="32"/>
  <c r="C77" i="32"/>
  <c r="B77" i="32"/>
  <c r="I76" i="32"/>
  <c r="J76" i="32" s="1"/>
  <c r="K76" i="32" s="1"/>
  <c r="F76" i="32"/>
  <c r="E76" i="32"/>
  <c r="D76" i="32"/>
  <c r="C76" i="32"/>
  <c r="B76" i="32"/>
  <c r="I75" i="32"/>
  <c r="J75" i="32" s="1"/>
  <c r="K75" i="32" s="1"/>
  <c r="F75" i="32"/>
  <c r="E75" i="32"/>
  <c r="D75" i="32"/>
  <c r="C75" i="32"/>
  <c r="B75" i="32"/>
  <c r="I74" i="32"/>
  <c r="J74" i="32" s="1"/>
  <c r="K74" i="32" s="1"/>
  <c r="F74" i="32"/>
  <c r="E74" i="32"/>
  <c r="D74" i="32"/>
  <c r="C74" i="32"/>
  <c r="B74" i="32"/>
  <c r="I73" i="32"/>
  <c r="J73" i="32" s="1"/>
  <c r="K73" i="32" s="1"/>
  <c r="F73" i="32"/>
  <c r="E73" i="32"/>
  <c r="D73" i="32"/>
  <c r="C73" i="32"/>
  <c r="B73" i="32"/>
  <c r="I72" i="32"/>
  <c r="J72" i="32" s="1"/>
  <c r="K72" i="32" s="1"/>
  <c r="F72" i="32"/>
  <c r="E72" i="32"/>
  <c r="D72" i="32"/>
  <c r="C72" i="32"/>
  <c r="B72" i="32"/>
  <c r="I71" i="32"/>
  <c r="J71" i="32" s="1"/>
  <c r="K71" i="32" s="1"/>
  <c r="F71" i="32"/>
  <c r="E71" i="32"/>
  <c r="D71" i="32"/>
  <c r="C71" i="32"/>
  <c r="B71" i="32"/>
  <c r="I70" i="32"/>
  <c r="J70" i="32" s="1"/>
  <c r="K70" i="32" s="1"/>
  <c r="F70" i="32"/>
  <c r="E70" i="32"/>
  <c r="D70" i="32"/>
  <c r="C70" i="32"/>
  <c r="B70" i="32"/>
  <c r="I69" i="32"/>
  <c r="J69" i="32" s="1"/>
  <c r="K69" i="32" s="1"/>
  <c r="F69" i="32"/>
  <c r="E69" i="32"/>
  <c r="D69" i="32"/>
  <c r="C69" i="32"/>
  <c r="B69" i="32"/>
  <c r="I68" i="32"/>
  <c r="J68" i="32" s="1"/>
  <c r="K68" i="32" s="1"/>
  <c r="F68" i="32"/>
  <c r="E68" i="32"/>
  <c r="D68" i="32"/>
  <c r="C68" i="32"/>
  <c r="B68" i="32"/>
  <c r="I67" i="32"/>
  <c r="J67" i="32" s="1"/>
  <c r="K67" i="32" s="1"/>
  <c r="F67" i="32"/>
  <c r="E67" i="32"/>
  <c r="D67" i="32"/>
  <c r="C67" i="32"/>
  <c r="B67" i="32"/>
  <c r="I66" i="32"/>
  <c r="J66" i="32" s="1"/>
  <c r="K66" i="32" s="1"/>
  <c r="F66" i="32"/>
  <c r="E66" i="32"/>
  <c r="D66" i="32"/>
  <c r="C66" i="32"/>
  <c r="B66" i="32"/>
  <c r="I65" i="32"/>
  <c r="J65" i="32" s="1"/>
  <c r="K65" i="32" s="1"/>
  <c r="F65" i="32"/>
  <c r="E65" i="32"/>
  <c r="D65" i="32"/>
  <c r="C65" i="32"/>
  <c r="B65" i="32"/>
  <c r="I64" i="32"/>
  <c r="J64" i="32" s="1"/>
  <c r="K64" i="32" s="1"/>
  <c r="F64" i="32"/>
  <c r="E64" i="32"/>
  <c r="D64" i="32"/>
  <c r="C64" i="32"/>
  <c r="B64" i="32"/>
  <c r="I63" i="32"/>
  <c r="J63" i="32" s="1"/>
  <c r="K63" i="32" s="1"/>
  <c r="F63" i="32"/>
  <c r="E63" i="32"/>
  <c r="D63" i="32"/>
  <c r="C63" i="32"/>
  <c r="B63" i="32"/>
  <c r="I62" i="32"/>
  <c r="J62" i="32" s="1"/>
  <c r="K62" i="32" s="1"/>
  <c r="F62" i="32"/>
  <c r="E62" i="32"/>
  <c r="D62" i="32"/>
  <c r="C62" i="32"/>
  <c r="B62" i="32"/>
  <c r="I61" i="32"/>
  <c r="J61" i="32" s="1"/>
  <c r="K61" i="32" s="1"/>
  <c r="F61" i="32"/>
  <c r="E61" i="32"/>
  <c r="D61" i="32"/>
  <c r="C61" i="32"/>
  <c r="B61" i="32"/>
  <c r="I60" i="32"/>
  <c r="J60" i="32" s="1"/>
  <c r="K60" i="32" s="1"/>
  <c r="F60" i="32"/>
  <c r="E60" i="32"/>
  <c r="D60" i="32"/>
  <c r="C60" i="32"/>
  <c r="B60" i="32"/>
  <c r="I59" i="32"/>
  <c r="J59" i="32" s="1"/>
  <c r="K59" i="32" s="1"/>
  <c r="F59" i="32"/>
  <c r="E59" i="32"/>
  <c r="D59" i="32"/>
  <c r="C59" i="32"/>
  <c r="B59" i="32"/>
  <c r="I58" i="32"/>
  <c r="J58" i="32" s="1"/>
  <c r="K58" i="32" s="1"/>
  <c r="F58" i="32"/>
  <c r="E58" i="32"/>
  <c r="D58" i="32"/>
  <c r="C58" i="32"/>
  <c r="B58" i="32"/>
  <c r="I57" i="32"/>
  <c r="J57" i="32" s="1"/>
  <c r="K57" i="32" s="1"/>
  <c r="F57" i="32"/>
  <c r="D57" i="32"/>
  <c r="C57" i="32"/>
  <c r="B57" i="32"/>
  <c r="I56" i="32"/>
  <c r="J56" i="32" s="1"/>
  <c r="K56" i="32" s="1"/>
  <c r="F56" i="32"/>
  <c r="E56" i="32"/>
  <c r="D56" i="32"/>
  <c r="C56" i="32"/>
  <c r="B56" i="32"/>
  <c r="I55" i="32"/>
  <c r="J55" i="32" s="1"/>
  <c r="K55" i="32" s="1"/>
  <c r="F55" i="32"/>
  <c r="E55" i="32"/>
  <c r="D55" i="32"/>
  <c r="C55" i="32"/>
  <c r="B55" i="32"/>
  <c r="I54" i="32"/>
  <c r="J54" i="32" s="1"/>
  <c r="K54" i="32" s="1"/>
  <c r="F54" i="32"/>
  <c r="E54" i="32"/>
  <c r="D54" i="32"/>
  <c r="C54" i="32"/>
  <c r="B54" i="32"/>
  <c r="I53" i="32"/>
  <c r="J53" i="32" s="1"/>
  <c r="K53" i="32" s="1"/>
  <c r="F53" i="32"/>
  <c r="E53" i="32"/>
  <c r="D53" i="32"/>
  <c r="C53" i="32"/>
  <c r="B53" i="32"/>
  <c r="I52" i="32"/>
  <c r="J52" i="32" s="1"/>
  <c r="K52" i="32" s="1"/>
  <c r="F52" i="32"/>
  <c r="E52" i="32"/>
  <c r="D52" i="32"/>
  <c r="C52" i="32"/>
  <c r="B52" i="32"/>
  <c r="I51" i="32"/>
  <c r="J51" i="32" s="1"/>
  <c r="K51" i="32" s="1"/>
  <c r="F51" i="32"/>
  <c r="E51" i="32"/>
  <c r="D51" i="32"/>
  <c r="C51" i="32"/>
  <c r="B51" i="32"/>
  <c r="I50" i="32"/>
  <c r="J50" i="32" s="1"/>
  <c r="K50" i="32" s="1"/>
  <c r="F50" i="32"/>
  <c r="E50" i="32"/>
  <c r="D50" i="32"/>
  <c r="C50" i="32"/>
  <c r="B50" i="32"/>
  <c r="I49" i="32"/>
  <c r="J49" i="32" s="1"/>
  <c r="K49" i="32" s="1"/>
  <c r="F49" i="32"/>
  <c r="E49" i="32"/>
  <c r="D49" i="32"/>
  <c r="C49" i="32"/>
  <c r="B49" i="32"/>
  <c r="I48" i="32"/>
  <c r="J48" i="32" s="1"/>
  <c r="K48" i="32" s="1"/>
  <c r="F48" i="32"/>
  <c r="E48" i="32"/>
  <c r="D48" i="32"/>
  <c r="C48" i="32"/>
  <c r="B48" i="32"/>
  <c r="I47" i="32"/>
  <c r="J47" i="32" s="1"/>
  <c r="K47" i="32" s="1"/>
  <c r="F47" i="32"/>
  <c r="E47" i="32"/>
  <c r="D47" i="32"/>
  <c r="C47" i="32"/>
  <c r="B47" i="32"/>
  <c r="I46" i="32"/>
  <c r="J46" i="32" s="1"/>
  <c r="K46" i="32" s="1"/>
  <c r="F46" i="32"/>
  <c r="E46" i="32"/>
  <c r="D46" i="32"/>
  <c r="C46" i="32"/>
  <c r="B46" i="32"/>
  <c r="I45" i="32"/>
  <c r="J45" i="32" s="1"/>
  <c r="K45" i="32" s="1"/>
  <c r="F45" i="32"/>
  <c r="E45" i="32"/>
  <c r="D45" i="32"/>
  <c r="C45" i="32"/>
  <c r="B45" i="32"/>
  <c r="I44" i="32"/>
  <c r="J44" i="32" s="1"/>
  <c r="K44" i="32" s="1"/>
  <c r="F44" i="32"/>
  <c r="E44" i="32"/>
  <c r="D44" i="32"/>
  <c r="C44" i="32"/>
  <c r="B44" i="32"/>
  <c r="I43" i="32"/>
  <c r="J43" i="32" s="1"/>
  <c r="K43" i="32" s="1"/>
  <c r="F43" i="32"/>
  <c r="E43" i="32"/>
  <c r="D43" i="32"/>
  <c r="C43" i="32"/>
  <c r="B43" i="32"/>
  <c r="I42" i="32"/>
  <c r="J42" i="32" s="1"/>
  <c r="K42" i="32" s="1"/>
  <c r="F42" i="32"/>
  <c r="E42" i="32"/>
  <c r="D42" i="32"/>
  <c r="C42" i="32"/>
  <c r="B42" i="32"/>
  <c r="I41" i="32"/>
  <c r="J41" i="32" s="1"/>
  <c r="K41" i="32" s="1"/>
  <c r="F41" i="32"/>
  <c r="E41" i="32"/>
  <c r="D41" i="32"/>
  <c r="C41" i="32"/>
  <c r="B41" i="32"/>
  <c r="I40" i="32"/>
  <c r="J40" i="32" s="1"/>
  <c r="K40" i="32" s="1"/>
  <c r="F40" i="32"/>
  <c r="E40" i="32"/>
  <c r="D40" i="32"/>
  <c r="C40" i="32"/>
  <c r="B40" i="32"/>
  <c r="I39" i="32"/>
  <c r="J39" i="32" s="1"/>
  <c r="K39" i="32" s="1"/>
  <c r="F39" i="32"/>
  <c r="E39" i="32"/>
  <c r="D39" i="32"/>
  <c r="C39" i="32"/>
  <c r="B39" i="32"/>
  <c r="I38" i="32"/>
  <c r="J38" i="32" s="1"/>
  <c r="K38" i="32" s="1"/>
  <c r="F38" i="32"/>
  <c r="E38" i="32"/>
  <c r="D38" i="32"/>
  <c r="C38" i="32"/>
  <c r="B38" i="32"/>
  <c r="I37" i="32"/>
  <c r="J37" i="32" s="1"/>
  <c r="K37" i="32" s="1"/>
  <c r="F37" i="32"/>
  <c r="E37" i="32"/>
  <c r="D37" i="32"/>
  <c r="C37" i="32"/>
  <c r="B37" i="32"/>
  <c r="I36" i="32"/>
  <c r="J36" i="32" s="1"/>
  <c r="K36" i="32" s="1"/>
  <c r="F36" i="32"/>
  <c r="E36" i="32"/>
  <c r="D36" i="32"/>
  <c r="C36" i="32"/>
  <c r="B36" i="32"/>
  <c r="I35" i="32"/>
  <c r="J35" i="32" s="1"/>
  <c r="K35" i="32" s="1"/>
  <c r="F35" i="32"/>
  <c r="E35" i="32"/>
  <c r="D35" i="32"/>
  <c r="C35" i="32"/>
  <c r="B35" i="32"/>
  <c r="I34" i="32"/>
  <c r="J34" i="32" s="1"/>
  <c r="K34" i="32" s="1"/>
  <c r="F34" i="32"/>
  <c r="E34" i="32"/>
  <c r="D34" i="32"/>
  <c r="C34" i="32"/>
  <c r="B34" i="32"/>
  <c r="I33" i="32"/>
  <c r="J33" i="32" s="1"/>
  <c r="K33" i="32" s="1"/>
  <c r="F33" i="32"/>
  <c r="E33" i="32"/>
  <c r="D33" i="32"/>
  <c r="C33" i="32"/>
  <c r="B33" i="32"/>
  <c r="I32" i="32"/>
  <c r="J32" i="32" s="1"/>
  <c r="K32" i="32" s="1"/>
  <c r="F32" i="32"/>
  <c r="E32" i="32"/>
  <c r="D32" i="32"/>
  <c r="C32" i="32"/>
  <c r="B32" i="32"/>
  <c r="I31" i="32"/>
  <c r="J31" i="32" s="1"/>
  <c r="K31" i="32" s="1"/>
  <c r="F31" i="32"/>
  <c r="E31" i="32"/>
  <c r="D31" i="32"/>
  <c r="C31" i="32"/>
  <c r="B31" i="32"/>
  <c r="I30" i="32"/>
  <c r="J30" i="32" s="1"/>
  <c r="K30" i="32" s="1"/>
  <c r="F30" i="32"/>
  <c r="E30" i="32"/>
  <c r="D30" i="32"/>
  <c r="C30" i="32"/>
  <c r="B30" i="32"/>
  <c r="I29" i="32"/>
  <c r="J29" i="32" s="1"/>
  <c r="K29" i="32" s="1"/>
  <c r="F29" i="32"/>
  <c r="E29" i="32"/>
  <c r="D29" i="32"/>
  <c r="C29" i="32"/>
  <c r="B29" i="32"/>
  <c r="I28" i="32"/>
  <c r="J28" i="32" s="1"/>
  <c r="K28" i="32" s="1"/>
  <c r="F28" i="32"/>
  <c r="E28" i="32"/>
  <c r="D28" i="32"/>
  <c r="C28" i="32"/>
  <c r="B28" i="32"/>
  <c r="I27" i="32"/>
  <c r="J27" i="32" s="1"/>
  <c r="K27" i="32" s="1"/>
  <c r="F27" i="32"/>
  <c r="E27" i="32"/>
  <c r="D27" i="32"/>
  <c r="C27" i="32"/>
  <c r="B27" i="32"/>
  <c r="I26" i="32"/>
  <c r="J26" i="32" s="1"/>
  <c r="K26" i="32" s="1"/>
  <c r="F26" i="32"/>
  <c r="E26" i="32"/>
  <c r="D26" i="32"/>
  <c r="C26" i="32"/>
  <c r="B26" i="32"/>
  <c r="I25" i="32"/>
  <c r="J25" i="32" s="1"/>
  <c r="K25" i="32" s="1"/>
  <c r="F25" i="32"/>
  <c r="E25" i="32"/>
  <c r="D25" i="32"/>
  <c r="C25" i="32"/>
  <c r="B25" i="32"/>
  <c r="I24" i="32"/>
  <c r="J24" i="32" s="1"/>
  <c r="K24" i="32" s="1"/>
  <c r="F24" i="32"/>
  <c r="E24" i="32"/>
  <c r="D24" i="32"/>
  <c r="C24" i="32"/>
  <c r="B24" i="32"/>
  <c r="I23" i="32"/>
  <c r="J23" i="32" s="1"/>
  <c r="K23" i="32" s="1"/>
  <c r="F23" i="32"/>
  <c r="E23" i="32"/>
  <c r="D23" i="32"/>
  <c r="C23" i="32"/>
  <c r="B23" i="32"/>
  <c r="I22" i="32"/>
  <c r="J22" i="32" s="1"/>
  <c r="K22" i="32" s="1"/>
  <c r="F22" i="32"/>
  <c r="E22" i="32"/>
  <c r="D22" i="32"/>
  <c r="C22" i="32"/>
  <c r="B22" i="32"/>
  <c r="I21" i="32"/>
  <c r="J21" i="32" s="1"/>
  <c r="K21" i="32" s="1"/>
  <c r="F21" i="32"/>
  <c r="E21" i="32"/>
  <c r="D21" i="32"/>
  <c r="C21" i="32"/>
  <c r="B21" i="32"/>
  <c r="I20" i="32"/>
  <c r="J20" i="32" s="1"/>
  <c r="K20" i="32" s="1"/>
  <c r="F20" i="32"/>
  <c r="E20" i="32"/>
  <c r="D20" i="32"/>
  <c r="C20" i="32"/>
  <c r="B20" i="32"/>
  <c r="I19" i="32"/>
  <c r="J19" i="32" s="1"/>
  <c r="K19" i="32" s="1"/>
  <c r="F19" i="32"/>
  <c r="E19" i="32"/>
  <c r="D19" i="32"/>
  <c r="C19" i="32"/>
  <c r="B19" i="32"/>
  <c r="I18" i="32"/>
  <c r="J18" i="32" s="1"/>
  <c r="K18" i="32" s="1"/>
  <c r="F18" i="32"/>
  <c r="E18" i="32"/>
  <c r="D18" i="32"/>
  <c r="C18" i="32"/>
  <c r="B18" i="32"/>
  <c r="I17" i="32"/>
  <c r="J17" i="32" s="1"/>
  <c r="K17" i="32" s="1"/>
  <c r="F17" i="32"/>
  <c r="E17" i="32"/>
  <c r="D17" i="32"/>
  <c r="C17" i="32"/>
  <c r="B17" i="32"/>
  <c r="I16" i="32"/>
  <c r="J16" i="32" s="1"/>
  <c r="K16" i="32" s="1"/>
  <c r="F16" i="32"/>
  <c r="E16" i="32"/>
  <c r="D16" i="32"/>
  <c r="C16" i="32"/>
  <c r="B16" i="32"/>
  <c r="I15" i="32"/>
  <c r="J15" i="32" s="1"/>
  <c r="K15" i="32" s="1"/>
  <c r="F15" i="32"/>
  <c r="E15" i="32"/>
  <c r="D15" i="32"/>
  <c r="C15" i="32"/>
  <c r="B15" i="32"/>
  <c r="I14" i="32"/>
  <c r="J14" i="32" s="1"/>
  <c r="K14" i="32" s="1"/>
  <c r="F14" i="32"/>
  <c r="E14" i="32"/>
  <c r="D14" i="32"/>
  <c r="C14" i="32"/>
  <c r="B14" i="32"/>
  <c r="I13" i="32"/>
  <c r="J13" i="32" s="1"/>
  <c r="K13" i="32" s="1"/>
  <c r="F13" i="32"/>
  <c r="E13" i="32"/>
  <c r="D13" i="32"/>
  <c r="C13" i="32"/>
  <c r="B13" i="32"/>
  <c r="I12" i="32"/>
  <c r="J12" i="32" s="1"/>
  <c r="K12" i="32" s="1"/>
  <c r="F12" i="32"/>
  <c r="E12" i="32"/>
  <c r="D12" i="32"/>
  <c r="C12" i="32"/>
  <c r="B12" i="32"/>
  <c r="I11" i="32"/>
  <c r="J11" i="32" s="1"/>
  <c r="K11" i="32" s="1"/>
  <c r="F11" i="32"/>
  <c r="E11" i="32"/>
  <c r="D11" i="32"/>
  <c r="C11" i="32"/>
  <c r="B11" i="32"/>
  <c r="I10" i="32"/>
  <c r="J10" i="32" s="1"/>
  <c r="K10" i="32" s="1"/>
  <c r="F10" i="32"/>
  <c r="E10" i="32"/>
  <c r="D10" i="32"/>
  <c r="C10" i="32"/>
  <c r="B10" i="32"/>
  <c r="I9" i="32"/>
  <c r="J9" i="32" s="1"/>
  <c r="K9" i="32" s="1"/>
  <c r="F9" i="32"/>
  <c r="E9" i="32"/>
  <c r="D9" i="32"/>
  <c r="C9" i="32"/>
  <c r="B9" i="32"/>
  <c r="I8" i="32"/>
  <c r="J8" i="32" s="1"/>
  <c r="K8" i="32" s="1"/>
  <c r="F8" i="32"/>
  <c r="E8" i="32"/>
  <c r="D8" i="32"/>
  <c r="C8" i="32"/>
  <c r="B8" i="32"/>
  <c r="I7" i="32"/>
  <c r="J7" i="32" s="1"/>
  <c r="K7" i="32" s="1"/>
  <c r="F7" i="32"/>
  <c r="E7" i="32"/>
  <c r="D7" i="32"/>
  <c r="C7" i="32"/>
  <c r="B7" i="32"/>
  <c r="I6" i="32"/>
  <c r="J6" i="32" s="1"/>
  <c r="K6" i="32" s="1"/>
  <c r="F6" i="32"/>
  <c r="E6" i="32"/>
  <c r="D6" i="32"/>
  <c r="C6" i="32"/>
  <c r="B6" i="32"/>
  <c r="I5" i="32"/>
  <c r="J5" i="32" s="1"/>
  <c r="K5" i="32" s="1"/>
  <c r="K80" i="32" s="1"/>
  <c r="F5" i="32"/>
  <c r="E5" i="32"/>
  <c r="D5" i="32"/>
  <c r="C5" i="32"/>
  <c r="B5" i="32"/>
  <c r="AK155" i="31"/>
  <c r="C155" i="31"/>
  <c r="B155" i="31"/>
  <c r="AK154" i="31"/>
  <c r="C154" i="31"/>
  <c r="B154" i="31"/>
  <c r="AK153" i="31"/>
  <c r="C153" i="31"/>
  <c r="B153" i="31"/>
  <c r="AK152" i="31"/>
  <c r="C152" i="31"/>
  <c r="B152" i="31"/>
  <c r="AK151" i="31"/>
  <c r="C151" i="31"/>
  <c r="B151" i="31"/>
  <c r="AK150" i="31"/>
  <c r="C150" i="31"/>
  <c r="B150" i="31"/>
  <c r="AK149" i="31"/>
  <c r="C149" i="31"/>
  <c r="B149" i="31"/>
  <c r="AK148" i="31"/>
  <c r="C148" i="31"/>
  <c r="B148" i="31"/>
  <c r="AK147" i="31"/>
  <c r="C147" i="31"/>
  <c r="B147" i="31"/>
  <c r="AK146" i="31"/>
  <c r="C146" i="31"/>
  <c r="B146" i="31"/>
  <c r="AK145" i="31"/>
  <c r="C145" i="31"/>
  <c r="B145" i="31"/>
  <c r="AK144" i="31"/>
  <c r="C144" i="31"/>
  <c r="B144" i="31"/>
  <c r="AK143" i="31"/>
  <c r="C143" i="31"/>
  <c r="B143" i="31"/>
  <c r="AK142" i="31"/>
  <c r="C142" i="31"/>
  <c r="B142" i="31"/>
  <c r="AK141" i="31"/>
  <c r="C141" i="31"/>
  <c r="B141" i="31"/>
  <c r="AK140" i="31"/>
  <c r="C140" i="31"/>
  <c r="B140" i="31"/>
  <c r="AK139" i="31"/>
  <c r="C139" i="31"/>
  <c r="B139" i="31"/>
  <c r="AK138" i="31"/>
  <c r="C138" i="31"/>
  <c r="B138" i="31"/>
  <c r="AK137" i="31"/>
  <c r="C137" i="31"/>
  <c r="B137" i="31"/>
  <c r="AK136" i="31"/>
  <c r="C136" i="31"/>
  <c r="B136" i="31"/>
  <c r="AK135" i="31"/>
  <c r="C135" i="31"/>
  <c r="B135" i="31"/>
  <c r="AK134" i="31"/>
  <c r="C134" i="31"/>
  <c r="B134" i="31"/>
  <c r="AK133" i="31"/>
  <c r="C133" i="31"/>
  <c r="B133" i="31"/>
  <c r="AK132" i="31"/>
  <c r="C132" i="31"/>
  <c r="B132" i="31"/>
  <c r="AK131" i="31"/>
  <c r="C131" i="31"/>
  <c r="B131" i="31"/>
  <c r="AK130" i="31"/>
  <c r="C130" i="31"/>
  <c r="B130" i="31"/>
  <c r="AK129" i="31"/>
  <c r="C129" i="31"/>
  <c r="B129" i="31"/>
  <c r="AK128" i="31"/>
  <c r="C128" i="31"/>
  <c r="B128" i="31"/>
  <c r="AK127" i="31"/>
  <c r="C127" i="31"/>
  <c r="B127" i="31"/>
  <c r="AK126" i="31"/>
  <c r="C126" i="31"/>
  <c r="B126" i="31"/>
  <c r="AK125" i="31"/>
  <c r="C125" i="31"/>
  <c r="B125" i="31"/>
  <c r="AK124" i="31"/>
  <c r="C124" i="31"/>
  <c r="B124" i="31"/>
  <c r="AK123" i="31"/>
  <c r="C123" i="31"/>
  <c r="B123" i="31"/>
  <c r="AK122" i="31"/>
  <c r="C122" i="31"/>
  <c r="B122" i="31"/>
  <c r="AK121" i="31"/>
  <c r="C121" i="31"/>
  <c r="B121" i="31"/>
  <c r="AK120" i="31"/>
  <c r="C120" i="31"/>
  <c r="B120" i="31"/>
  <c r="AK119" i="31"/>
  <c r="C119" i="31"/>
  <c r="B119" i="31"/>
  <c r="AK118" i="31"/>
  <c r="C118" i="31"/>
  <c r="B118" i="31"/>
  <c r="AK117" i="31"/>
  <c r="C117" i="31"/>
  <c r="B117" i="31"/>
  <c r="AK116" i="31"/>
  <c r="C116" i="31"/>
  <c r="B116" i="31"/>
  <c r="AK115" i="31"/>
  <c r="C115" i="31"/>
  <c r="B115" i="31"/>
  <c r="AK114" i="31"/>
  <c r="C114" i="31"/>
  <c r="B114" i="31"/>
  <c r="AK113" i="31"/>
  <c r="C113" i="31"/>
  <c r="B113" i="31"/>
  <c r="AK112" i="31"/>
  <c r="C112" i="31"/>
  <c r="B112" i="31"/>
  <c r="AK111" i="31"/>
  <c r="C111" i="31"/>
  <c r="B111" i="31"/>
  <c r="AK110" i="31"/>
  <c r="C110" i="31"/>
  <c r="B110" i="31"/>
  <c r="AK109" i="31"/>
  <c r="C109" i="31"/>
  <c r="B109" i="31"/>
  <c r="AK108" i="31"/>
  <c r="C108" i="31"/>
  <c r="B108" i="31"/>
  <c r="AK107" i="31"/>
  <c r="C107" i="31"/>
  <c r="B107" i="31"/>
  <c r="AK106" i="31"/>
  <c r="C106" i="31"/>
  <c r="B106" i="31"/>
  <c r="AK105" i="31"/>
  <c r="C105" i="31"/>
  <c r="B105" i="31"/>
  <c r="AK104" i="31"/>
  <c r="C104" i="31"/>
  <c r="B104" i="31"/>
  <c r="AK103" i="31"/>
  <c r="C103" i="31"/>
  <c r="B103" i="31"/>
  <c r="AK102" i="31"/>
  <c r="C102" i="31"/>
  <c r="B102" i="31"/>
  <c r="AK101" i="31"/>
  <c r="C101" i="31"/>
  <c r="B101" i="31"/>
  <c r="AK100" i="31"/>
  <c r="C100" i="31"/>
  <c r="B100" i="31"/>
  <c r="AK99" i="31"/>
  <c r="C99" i="31"/>
  <c r="B99" i="31"/>
  <c r="AK98" i="31"/>
  <c r="C98" i="31"/>
  <c r="B98" i="31"/>
  <c r="AK97" i="31"/>
  <c r="C97" i="31"/>
  <c r="B97" i="31"/>
  <c r="AK96" i="31"/>
  <c r="C96" i="31"/>
  <c r="B96" i="31"/>
  <c r="AK95" i="31"/>
  <c r="C95" i="31"/>
  <c r="B95" i="31"/>
  <c r="AK94" i="31"/>
  <c r="C94" i="31"/>
  <c r="B94" i="31"/>
  <c r="AK93" i="31"/>
  <c r="C93" i="31"/>
  <c r="B93" i="31"/>
  <c r="AK92" i="31"/>
  <c r="C92" i="31"/>
  <c r="B92" i="31"/>
  <c r="AK91" i="31"/>
  <c r="C91" i="31"/>
  <c r="B91" i="31"/>
  <c r="AK90" i="31"/>
  <c r="C90" i="31"/>
  <c r="B90" i="31"/>
  <c r="AK89" i="31"/>
  <c r="C89" i="31"/>
  <c r="B89" i="31"/>
  <c r="AK88" i="31"/>
  <c r="C88" i="31"/>
  <c r="B88" i="31"/>
  <c r="AK87" i="31"/>
  <c r="C87" i="31"/>
  <c r="B87" i="31"/>
  <c r="AK86" i="31"/>
  <c r="C86" i="31"/>
  <c r="B86" i="31"/>
  <c r="AK85" i="31"/>
  <c r="C85" i="31"/>
  <c r="B85" i="31"/>
  <c r="AK84" i="31"/>
  <c r="C84" i="31"/>
  <c r="B84" i="31"/>
  <c r="AK83" i="31"/>
  <c r="C83" i="31"/>
  <c r="B83" i="31"/>
  <c r="AK82" i="31"/>
  <c r="C82" i="31"/>
  <c r="B82" i="31"/>
  <c r="AK81" i="31"/>
  <c r="C81" i="31"/>
  <c r="B81" i="31"/>
  <c r="AG77" i="31"/>
  <c r="AF77" i="31"/>
  <c r="AE77" i="31"/>
  <c r="AD77" i="31"/>
  <c r="AC77" i="31"/>
  <c r="AB77" i="31"/>
  <c r="AA77" i="31"/>
  <c r="Z77" i="31"/>
  <c r="W77" i="31"/>
  <c r="V77" i="31"/>
  <c r="U77" i="31"/>
  <c r="T77" i="31"/>
  <c r="S77" i="31"/>
  <c r="R77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C77" i="31"/>
  <c r="B77" i="31"/>
  <c r="AG76" i="31"/>
  <c r="AF76" i="31"/>
  <c r="AE76" i="31"/>
  <c r="AD76" i="31"/>
  <c r="AC76" i="31"/>
  <c r="AB76" i="31"/>
  <c r="AA76" i="31"/>
  <c r="Z76" i="31"/>
  <c r="W76" i="31"/>
  <c r="V76" i="31"/>
  <c r="U76" i="31"/>
  <c r="T76" i="31"/>
  <c r="S76" i="31"/>
  <c r="R76" i="31"/>
  <c r="Q76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C76" i="31"/>
  <c r="B76" i="31"/>
  <c r="AG75" i="31"/>
  <c r="AF75" i="31"/>
  <c r="AE75" i="31"/>
  <c r="AD75" i="31"/>
  <c r="AC75" i="31"/>
  <c r="AB75" i="31"/>
  <c r="AA75" i="31"/>
  <c r="Z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B75" i="31"/>
  <c r="AG74" i="31"/>
  <c r="AF74" i="31"/>
  <c r="AE74" i="31"/>
  <c r="AD74" i="31"/>
  <c r="AC74" i="31"/>
  <c r="AB74" i="31"/>
  <c r="AA74" i="31"/>
  <c r="Z74" i="31"/>
  <c r="W74" i="31"/>
  <c r="V74" i="31"/>
  <c r="U74" i="31"/>
  <c r="T74" i="31"/>
  <c r="S74" i="31"/>
  <c r="R74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B74" i="31"/>
  <c r="AG73" i="31"/>
  <c r="AF73" i="31"/>
  <c r="AE73" i="31"/>
  <c r="AD73" i="31"/>
  <c r="AC73" i="31"/>
  <c r="AB73" i="31"/>
  <c r="AA73" i="31"/>
  <c r="Z73" i="31"/>
  <c r="W73" i="31"/>
  <c r="V73" i="31"/>
  <c r="U73" i="31"/>
  <c r="T73" i="31"/>
  <c r="S73" i="31"/>
  <c r="R73" i="31"/>
  <c r="Q73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B73" i="31"/>
  <c r="AG72" i="31"/>
  <c r="AF72" i="31"/>
  <c r="AE72" i="31"/>
  <c r="AD72" i="31"/>
  <c r="AC72" i="31"/>
  <c r="AB72" i="31"/>
  <c r="AA72" i="31"/>
  <c r="Z72" i="31"/>
  <c r="W72" i="31"/>
  <c r="V72" i="31"/>
  <c r="U72" i="31"/>
  <c r="T72" i="31"/>
  <c r="S72" i="31"/>
  <c r="R72" i="31"/>
  <c r="Q72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B72" i="31"/>
  <c r="AG71" i="31"/>
  <c r="AF71" i="31"/>
  <c r="AE71" i="31"/>
  <c r="AD71" i="31"/>
  <c r="AC71" i="31"/>
  <c r="AB71" i="31"/>
  <c r="AA71" i="31"/>
  <c r="Z71" i="31"/>
  <c r="W71" i="31"/>
  <c r="V71" i="31"/>
  <c r="U71" i="31"/>
  <c r="T71" i="31"/>
  <c r="S71" i="31"/>
  <c r="R71" i="31"/>
  <c r="Q71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C71" i="31"/>
  <c r="B71" i="31"/>
  <c r="AG70" i="31"/>
  <c r="AF70" i="31"/>
  <c r="AE70" i="31"/>
  <c r="AD70" i="31"/>
  <c r="AC70" i="31"/>
  <c r="AB70" i="31"/>
  <c r="AA70" i="31"/>
  <c r="Z70" i="31"/>
  <c r="W70" i="31"/>
  <c r="V70" i="31"/>
  <c r="U70" i="31"/>
  <c r="T70" i="31"/>
  <c r="S70" i="31"/>
  <c r="R70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B70" i="31"/>
  <c r="AG69" i="31"/>
  <c r="AF69" i="31"/>
  <c r="AE69" i="31"/>
  <c r="AD69" i="31"/>
  <c r="AC69" i="31"/>
  <c r="AB69" i="31"/>
  <c r="AA69" i="31"/>
  <c r="Z69" i="31"/>
  <c r="W69" i="31"/>
  <c r="V69" i="31"/>
  <c r="U69" i="31"/>
  <c r="T69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AG68" i="31"/>
  <c r="AF68" i="31"/>
  <c r="AE68" i="31"/>
  <c r="AD68" i="31"/>
  <c r="AC68" i="31"/>
  <c r="AB68" i="31"/>
  <c r="AA68" i="31"/>
  <c r="Z68" i="31"/>
  <c r="W68" i="31"/>
  <c r="V68" i="31"/>
  <c r="U68" i="31"/>
  <c r="T68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AG67" i="31"/>
  <c r="AF67" i="31"/>
  <c r="AE67" i="31"/>
  <c r="AD67" i="31"/>
  <c r="AC67" i="31"/>
  <c r="AB67" i="31"/>
  <c r="AA67" i="31"/>
  <c r="Z67" i="31"/>
  <c r="W67" i="31"/>
  <c r="V67" i="31"/>
  <c r="U67" i="31"/>
  <c r="T67" i="31"/>
  <c r="S67" i="31"/>
  <c r="R67" i="31"/>
  <c r="Q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C67" i="31"/>
  <c r="B67" i="31"/>
  <c r="AG66" i="31"/>
  <c r="AF66" i="31"/>
  <c r="AE66" i="31"/>
  <c r="AD66" i="31"/>
  <c r="AC66" i="31"/>
  <c r="AB66" i="31"/>
  <c r="AA66" i="31"/>
  <c r="Z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B66" i="31"/>
  <c r="AG65" i="31"/>
  <c r="AF65" i="31"/>
  <c r="AE65" i="31"/>
  <c r="AD65" i="31"/>
  <c r="AC65" i="31"/>
  <c r="AB65" i="31"/>
  <c r="AA65" i="31"/>
  <c r="Z65" i="31"/>
  <c r="W65" i="31"/>
  <c r="V65" i="31"/>
  <c r="U65" i="31"/>
  <c r="T65" i="31"/>
  <c r="S65" i="31"/>
  <c r="R65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C65" i="31"/>
  <c r="B65" i="31"/>
  <c r="AG64" i="31"/>
  <c r="AF64" i="31"/>
  <c r="AE64" i="31"/>
  <c r="AD64" i="31"/>
  <c r="AC64" i="31"/>
  <c r="AB64" i="31"/>
  <c r="AA64" i="31"/>
  <c r="Z64" i="31"/>
  <c r="W64" i="31"/>
  <c r="V64" i="31"/>
  <c r="U64" i="31"/>
  <c r="T64" i="31"/>
  <c r="S64" i="31"/>
  <c r="R64" i="31"/>
  <c r="Q64" i="31"/>
  <c r="P64" i="31"/>
  <c r="O64" i="31"/>
  <c r="N64" i="31"/>
  <c r="M64" i="31"/>
  <c r="L64" i="31"/>
  <c r="K64" i="31"/>
  <c r="J64" i="31"/>
  <c r="I64" i="31"/>
  <c r="H64" i="31"/>
  <c r="G64" i="31"/>
  <c r="F64" i="31"/>
  <c r="E64" i="31"/>
  <c r="D64" i="31"/>
  <c r="C64" i="31"/>
  <c r="B64" i="31"/>
  <c r="AG63" i="31"/>
  <c r="AF63" i="31"/>
  <c r="AE63" i="31"/>
  <c r="AD63" i="31"/>
  <c r="AC63" i="31"/>
  <c r="AB63" i="31"/>
  <c r="AA63" i="31"/>
  <c r="Z63" i="31"/>
  <c r="W63" i="31"/>
  <c r="V63" i="31"/>
  <c r="U63" i="31"/>
  <c r="T63" i="31"/>
  <c r="S63" i="31"/>
  <c r="R63" i="31"/>
  <c r="Q63" i="31"/>
  <c r="P63" i="31"/>
  <c r="O63" i="31"/>
  <c r="N63" i="31"/>
  <c r="M63" i="31"/>
  <c r="L63" i="31"/>
  <c r="K63" i="31"/>
  <c r="J63" i="31"/>
  <c r="I63" i="31"/>
  <c r="H63" i="31"/>
  <c r="G63" i="31"/>
  <c r="F63" i="31"/>
  <c r="E63" i="31"/>
  <c r="D63" i="31"/>
  <c r="C63" i="31"/>
  <c r="B63" i="31"/>
  <c r="AG62" i="31"/>
  <c r="AF62" i="31"/>
  <c r="AE62" i="31"/>
  <c r="AD62" i="31"/>
  <c r="AC62" i="31"/>
  <c r="AB62" i="31"/>
  <c r="AA62" i="31"/>
  <c r="Z62" i="31"/>
  <c r="W62" i="31"/>
  <c r="V62" i="31"/>
  <c r="U62" i="31"/>
  <c r="T62" i="31"/>
  <c r="S62" i="31"/>
  <c r="R62" i="31"/>
  <c r="Q62" i="31"/>
  <c r="P62" i="31"/>
  <c r="O62" i="31"/>
  <c r="N62" i="31"/>
  <c r="M62" i="31"/>
  <c r="L62" i="31"/>
  <c r="K62" i="31"/>
  <c r="J62" i="31"/>
  <c r="I62" i="31"/>
  <c r="H62" i="31"/>
  <c r="G62" i="31"/>
  <c r="F62" i="31"/>
  <c r="E62" i="31"/>
  <c r="D62" i="31"/>
  <c r="C62" i="31"/>
  <c r="B62" i="31"/>
  <c r="AG61" i="31"/>
  <c r="AF61" i="31"/>
  <c r="AE61" i="31"/>
  <c r="AD61" i="31"/>
  <c r="AC61" i="31"/>
  <c r="AB61" i="31"/>
  <c r="AA61" i="31"/>
  <c r="Z61" i="31"/>
  <c r="W61" i="31"/>
  <c r="V61" i="31"/>
  <c r="U61" i="31"/>
  <c r="T61" i="31"/>
  <c r="S61" i="31"/>
  <c r="R61" i="31"/>
  <c r="Q61" i="31"/>
  <c r="P61" i="31"/>
  <c r="O61" i="31"/>
  <c r="N61" i="31"/>
  <c r="M61" i="31"/>
  <c r="L61" i="31"/>
  <c r="K61" i="31"/>
  <c r="J61" i="31"/>
  <c r="I61" i="31"/>
  <c r="H61" i="31"/>
  <c r="G61" i="31"/>
  <c r="F61" i="31"/>
  <c r="E61" i="31"/>
  <c r="D61" i="31"/>
  <c r="C61" i="31"/>
  <c r="B61" i="31"/>
  <c r="AG60" i="31"/>
  <c r="AF60" i="31"/>
  <c r="AE60" i="31"/>
  <c r="AD60" i="31"/>
  <c r="AC60" i="31"/>
  <c r="AB60" i="31"/>
  <c r="AA60" i="31"/>
  <c r="Z60" i="31"/>
  <c r="W60" i="31"/>
  <c r="V60" i="31"/>
  <c r="U60" i="31"/>
  <c r="T60" i="31"/>
  <c r="S60" i="31"/>
  <c r="R60" i="31"/>
  <c r="Q60" i="31"/>
  <c r="P60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C60" i="31"/>
  <c r="B60" i="31"/>
  <c r="AG59" i="31"/>
  <c r="AF59" i="31"/>
  <c r="AE59" i="31"/>
  <c r="AD59" i="31"/>
  <c r="AC59" i="31"/>
  <c r="AB59" i="31"/>
  <c r="AA59" i="31"/>
  <c r="Z59" i="31"/>
  <c r="W59" i="31"/>
  <c r="V59" i="31"/>
  <c r="U59" i="31"/>
  <c r="T59" i="31"/>
  <c r="S59" i="31"/>
  <c r="R59" i="31"/>
  <c r="Q59" i="31"/>
  <c r="P59" i="31"/>
  <c r="O59" i="31"/>
  <c r="N59" i="31"/>
  <c r="M59" i="31"/>
  <c r="L59" i="31"/>
  <c r="K59" i="31"/>
  <c r="J59" i="31"/>
  <c r="I59" i="31"/>
  <c r="H59" i="31"/>
  <c r="G59" i="31"/>
  <c r="F59" i="31"/>
  <c r="E59" i="31"/>
  <c r="D59" i="31"/>
  <c r="C59" i="31"/>
  <c r="B59" i="31"/>
  <c r="AG58" i="31"/>
  <c r="AF58" i="31"/>
  <c r="AE58" i="31"/>
  <c r="AD58" i="31"/>
  <c r="AC58" i="31"/>
  <c r="AB58" i="31"/>
  <c r="AA58" i="31"/>
  <c r="Z58" i="31"/>
  <c r="W58" i="31"/>
  <c r="V58" i="31"/>
  <c r="U58" i="31"/>
  <c r="T58" i="31"/>
  <c r="S58" i="31"/>
  <c r="R58" i="31"/>
  <c r="Q58" i="31"/>
  <c r="P58" i="31"/>
  <c r="O58" i="31"/>
  <c r="N58" i="31"/>
  <c r="M58" i="31"/>
  <c r="L58" i="31"/>
  <c r="K58" i="31"/>
  <c r="J58" i="31"/>
  <c r="I58" i="31"/>
  <c r="H58" i="31"/>
  <c r="G58" i="31"/>
  <c r="F58" i="31"/>
  <c r="E58" i="31"/>
  <c r="D58" i="31"/>
  <c r="C58" i="31"/>
  <c r="B58" i="31"/>
  <c r="AG57" i="31"/>
  <c r="AF57" i="31"/>
  <c r="AE57" i="31"/>
  <c r="AD57" i="31"/>
  <c r="AC57" i="31"/>
  <c r="AB57" i="31"/>
  <c r="AA57" i="31"/>
  <c r="Z57" i="31"/>
  <c r="W57" i="31"/>
  <c r="V57" i="31"/>
  <c r="U57" i="31"/>
  <c r="T57" i="31"/>
  <c r="S57" i="31"/>
  <c r="R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B57" i="31"/>
  <c r="AG56" i="31"/>
  <c r="AF56" i="31"/>
  <c r="AE56" i="31"/>
  <c r="AD56" i="31"/>
  <c r="AC56" i="31"/>
  <c r="AB56" i="31"/>
  <c r="AA56" i="31"/>
  <c r="Z56" i="31"/>
  <c r="W56" i="31"/>
  <c r="V56" i="31"/>
  <c r="U56" i="31"/>
  <c r="T56" i="31"/>
  <c r="S56" i="31"/>
  <c r="R56" i="31"/>
  <c r="Q56" i="31"/>
  <c r="P56" i="31"/>
  <c r="O56" i="31"/>
  <c r="N56" i="31"/>
  <c r="M56" i="31"/>
  <c r="L56" i="31"/>
  <c r="K56" i="31"/>
  <c r="J56" i="31"/>
  <c r="I56" i="31"/>
  <c r="H56" i="31"/>
  <c r="G56" i="31"/>
  <c r="F56" i="31"/>
  <c r="E56" i="31"/>
  <c r="D56" i="31"/>
  <c r="C56" i="31"/>
  <c r="B56" i="31"/>
  <c r="AG55" i="31"/>
  <c r="AF55" i="31"/>
  <c r="AE55" i="31"/>
  <c r="AD55" i="31"/>
  <c r="AC55" i="31"/>
  <c r="AB55" i="31"/>
  <c r="AA55" i="31"/>
  <c r="Z55" i="31"/>
  <c r="W55" i="31"/>
  <c r="V55" i="31"/>
  <c r="U55" i="31"/>
  <c r="T55" i="31"/>
  <c r="S55" i="31"/>
  <c r="R55" i="31"/>
  <c r="Q55" i="31"/>
  <c r="P55" i="31"/>
  <c r="O55" i="31"/>
  <c r="N55" i="31"/>
  <c r="M55" i="31"/>
  <c r="L55" i="31"/>
  <c r="K55" i="31"/>
  <c r="J55" i="31"/>
  <c r="I55" i="31"/>
  <c r="H55" i="31"/>
  <c r="G55" i="31"/>
  <c r="F55" i="31"/>
  <c r="E55" i="31"/>
  <c r="D55" i="31"/>
  <c r="C55" i="31"/>
  <c r="B55" i="31"/>
  <c r="AJ54" i="31"/>
  <c r="AI54" i="31"/>
  <c r="AH54" i="31"/>
  <c r="AG54" i="31"/>
  <c r="AF54" i="31"/>
  <c r="AE54" i="31"/>
  <c r="AD54" i="31"/>
  <c r="AC54" i="31"/>
  <c r="AB54" i="31"/>
  <c r="AA54" i="31"/>
  <c r="Z54" i="31"/>
  <c r="Y54" i="31"/>
  <c r="X54" i="31"/>
  <c r="W54" i="31"/>
  <c r="V54" i="31"/>
  <c r="U54" i="31"/>
  <c r="T54" i="31"/>
  <c r="S54" i="31"/>
  <c r="R54" i="31"/>
  <c r="Q54" i="31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B54" i="31"/>
  <c r="AJ53" i="31"/>
  <c r="AI53" i="31"/>
  <c r="AH53" i="31"/>
  <c r="AG53" i="31"/>
  <c r="AF53" i="31"/>
  <c r="AE53" i="31"/>
  <c r="AD53" i="31"/>
  <c r="AC53" i="31"/>
  <c r="AB53" i="31"/>
  <c r="AA53" i="31"/>
  <c r="Z53" i="31"/>
  <c r="Y53" i="31"/>
  <c r="X53" i="31"/>
  <c r="W53" i="31"/>
  <c r="V53" i="31"/>
  <c r="U53" i="31"/>
  <c r="T53" i="31"/>
  <c r="S53" i="31"/>
  <c r="R53" i="31"/>
  <c r="Q53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53" i="31"/>
  <c r="AJ52" i="31"/>
  <c r="AI52" i="31"/>
  <c r="AH52" i="31"/>
  <c r="AG52" i="31"/>
  <c r="AF52" i="31"/>
  <c r="AE52" i="31"/>
  <c r="AD52" i="31"/>
  <c r="AC52" i="31"/>
  <c r="AB52" i="31"/>
  <c r="AA52" i="31"/>
  <c r="Z52" i="31"/>
  <c r="Y52" i="31"/>
  <c r="X52" i="31"/>
  <c r="W52" i="31"/>
  <c r="V52" i="31"/>
  <c r="U52" i="31"/>
  <c r="T52" i="31"/>
  <c r="S52" i="31"/>
  <c r="R52" i="31"/>
  <c r="Q52" i="31"/>
  <c r="P52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C52" i="31"/>
  <c r="B52" i="31"/>
  <c r="AJ51" i="31"/>
  <c r="AI51" i="31"/>
  <c r="AH51" i="31"/>
  <c r="AG51" i="31"/>
  <c r="AF51" i="31"/>
  <c r="AE51" i="31"/>
  <c r="AD51" i="31"/>
  <c r="AC51" i="31"/>
  <c r="AB51" i="31"/>
  <c r="AA51" i="31"/>
  <c r="Z51" i="31"/>
  <c r="Y51" i="31"/>
  <c r="X51" i="31"/>
  <c r="W51" i="31"/>
  <c r="V51" i="31"/>
  <c r="U51" i="31"/>
  <c r="T51" i="3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51" i="31"/>
  <c r="AJ50" i="31"/>
  <c r="AI50" i="31"/>
  <c r="AH50" i="31"/>
  <c r="AG50" i="31"/>
  <c r="AF50" i="31"/>
  <c r="AE50" i="31"/>
  <c r="AD50" i="31"/>
  <c r="AC50" i="31"/>
  <c r="AB50" i="31"/>
  <c r="AA50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50" i="31"/>
  <c r="AJ49" i="31"/>
  <c r="AI49" i="31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49" i="31"/>
  <c r="AJ48" i="31"/>
  <c r="AI48" i="31"/>
  <c r="AH48" i="31"/>
  <c r="AG48" i="31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J47" i="31"/>
  <c r="AI47" i="31"/>
  <c r="AH47" i="31"/>
  <c r="AG47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J46" i="31"/>
  <c r="AI46" i="31"/>
  <c r="AH46" i="31"/>
  <c r="AG46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J45" i="31"/>
  <c r="AI45" i="31"/>
  <c r="AH45" i="31"/>
  <c r="AG45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J44" i="31"/>
  <c r="AI44" i="31"/>
  <c r="AH44" i="31"/>
  <c r="AG44" i="31"/>
  <c r="AF44" i="31"/>
  <c r="AE44" i="31"/>
  <c r="AD44" i="31"/>
  <c r="AC44" i="31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AJ43" i="31"/>
  <c r="AI43" i="31"/>
  <c r="AH43" i="31"/>
  <c r="AG43" i="31"/>
  <c r="AF43" i="31"/>
  <c r="AE43" i="31"/>
  <c r="AD43" i="31"/>
  <c r="AC43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AH42" i="31"/>
  <c r="AG42" i="31"/>
  <c r="AF42" i="31"/>
  <c r="AE42" i="31"/>
  <c r="AD42" i="31"/>
  <c r="AC42" i="31"/>
  <c r="AB42" i="31"/>
  <c r="AA42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/>
  <c r="AJ41" i="31"/>
  <c r="AI41" i="31"/>
  <c r="AH41" i="31"/>
  <c r="AG41" i="31"/>
  <c r="AF41" i="31"/>
  <c r="AE41" i="31"/>
  <c r="AD41" i="31"/>
  <c r="AC41" i="31"/>
  <c r="AB41" i="31"/>
  <c r="AA41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AJ40" i="31"/>
  <c r="AI40" i="31"/>
  <c r="AH40" i="31"/>
  <c r="AG40" i="31"/>
  <c r="AF40" i="31"/>
  <c r="AE40" i="31"/>
  <c r="AD40" i="31"/>
  <c r="AC40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J39" i="31"/>
  <c r="AI39" i="31"/>
  <c r="AH39" i="31"/>
  <c r="AG39" i="31"/>
  <c r="AF39" i="31"/>
  <c r="AE39" i="31"/>
  <c r="AD39" i="31"/>
  <c r="AC39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J37" i="31"/>
  <c r="AI37" i="31"/>
  <c r="AH37" i="31"/>
  <c r="AG37" i="31"/>
  <c r="AF37" i="31"/>
  <c r="AE37" i="31"/>
  <c r="AD37" i="31"/>
  <c r="AC37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AJ34" i="31"/>
  <c r="AI34" i="31"/>
  <c r="AH34" i="31"/>
  <c r="AG34" i="31"/>
  <c r="AF34" i="31"/>
  <c r="AE34" i="31"/>
  <c r="AD34" i="31"/>
  <c r="AC34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AJ33" i="31"/>
  <c r="AI33" i="31"/>
  <c r="AH33" i="31"/>
  <c r="AG33" i="31"/>
  <c r="AF33" i="31"/>
  <c r="AE33" i="31"/>
  <c r="AD33" i="31"/>
  <c r="AC33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AJ32" i="31"/>
  <c r="AI32" i="31"/>
  <c r="AH32" i="31"/>
  <c r="AG32" i="31"/>
  <c r="AF32" i="31"/>
  <c r="AE32" i="31"/>
  <c r="AD32" i="31"/>
  <c r="AC32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AJ31" i="31"/>
  <c r="AI31" i="31"/>
  <c r="AH31" i="31"/>
  <c r="AG31" i="31"/>
  <c r="AF31" i="31"/>
  <c r="AE31" i="31"/>
  <c r="AD31" i="31"/>
  <c r="AC31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AJ30" i="31"/>
  <c r="AI30" i="31"/>
  <c r="AH30" i="31"/>
  <c r="AG30" i="31"/>
  <c r="AF30" i="31"/>
  <c r="AE30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J29" i="31"/>
  <c r="AI29" i="31"/>
  <c r="AH29" i="31"/>
  <c r="AG29" i="31"/>
  <c r="AF29" i="31"/>
  <c r="AE29" i="31"/>
  <c r="AD29" i="31"/>
  <c r="AC29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AJ28" i="31"/>
  <c r="AI28" i="31"/>
  <c r="AH28" i="31"/>
  <c r="AG28" i="31"/>
  <c r="AF28" i="31"/>
  <c r="AE28" i="31"/>
  <c r="AD28" i="31"/>
  <c r="AC28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AJ27" i="31"/>
  <c r="AI27" i="31"/>
  <c r="AH27" i="31"/>
  <c r="AG27" i="31"/>
  <c r="AF27" i="31"/>
  <c r="AE27" i="31"/>
  <c r="AD27" i="31"/>
  <c r="AC27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AJ26" i="31"/>
  <c r="AI26" i="31"/>
  <c r="AH26" i="31"/>
  <c r="AG26" i="31"/>
  <c r="AF26" i="31"/>
  <c r="AE26" i="31"/>
  <c r="AD26" i="31"/>
  <c r="AC26" i="31"/>
  <c r="AB26" i="31"/>
  <c r="AA26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AJ25" i="31"/>
  <c r="AI25" i="31"/>
  <c r="AH25" i="31"/>
  <c r="AG25" i="31"/>
  <c r="AF25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J24" i="31"/>
  <c r="AI24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AJ23" i="31"/>
  <c r="AI23" i="31"/>
  <c r="AH23" i="31"/>
  <c r="AG23" i="31"/>
  <c r="AF23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AJ22" i="31"/>
  <c r="AI22" i="31"/>
  <c r="AH22" i="31"/>
  <c r="AG22" i="31"/>
  <c r="AF22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AJ21" i="31"/>
  <c r="AI21" i="31"/>
  <c r="AH21" i="31"/>
  <c r="AG21" i="31"/>
  <c r="AF21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J20" i="31"/>
  <c r="AI20" i="31"/>
  <c r="AH20" i="31"/>
  <c r="AG20" i="31"/>
  <c r="AF20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AJ19" i="31"/>
  <c r="AI19" i="31"/>
  <c r="AH19" i="31"/>
  <c r="AG19" i="31"/>
  <c r="AF19" i="31"/>
  <c r="AE19" i="31"/>
  <c r="AD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AJ17" i="31"/>
  <c r="AI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J16" i="31"/>
  <c r="AI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J15" i="31"/>
  <c r="AI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J14" i="31"/>
  <c r="AI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J1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J12" i="31"/>
  <c r="AI12" i="31"/>
  <c r="AH12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J11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J9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AJ5" i="31"/>
  <c r="AI5" i="31"/>
  <c r="AH5" i="31"/>
  <c r="AG5" i="31"/>
  <c r="AF5" i="31"/>
  <c r="AE5" i="31"/>
  <c r="AD5" i="31"/>
  <c r="AC5" i="31"/>
  <c r="AB5" i="31"/>
  <c r="AA5" i="31"/>
  <c r="Z5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AJ4" i="31"/>
  <c r="AI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AJ3" i="31"/>
  <c r="AI3" i="31"/>
  <c r="AH3" i="31"/>
  <c r="AG3" i="31"/>
  <c r="AF3" i="31"/>
  <c r="AE3" i="31"/>
  <c r="AD3" i="31"/>
  <c r="AC3" i="31"/>
  <c r="AB3" i="31"/>
  <c r="AA3" i="31"/>
  <c r="Z3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H2" i="31"/>
  <c r="I2" i="31" s="1"/>
  <c r="J2" i="31" s="1"/>
  <c r="K2" i="31" s="1"/>
  <c r="L2" i="31" s="1"/>
  <c r="M2" i="31" s="1"/>
  <c r="N2" i="31" s="1"/>
  <c r="O2" i="31" s="1"/>
  <c r="P2" i="31" s="1"/>
  <c r="Q2" i="31" s="1"/>
  <c r="R2" i="31" s="1"/>
  <c r="S2" i="31" s="1"/>
  <c r="T2" i="31" s="1"/>
  <c r="U2" i="31" s="1"/>
  <c r="V2" i="31" s="1"/>
  <c r="W2" i="31" s="1"/>
  <c r="X2" i="31" s="1"/>
  <c r="Y2" i="31" s="1"/>
  <c r="Z2" i="31" s="1"/>
  <c r="AA2" i="31" s="1"/>
  <c r="AB2" i="31" s="1"/>
  <c r="AC2" i="31" s="1"/>
  <c r="AD2" i="31" s="1"/>
  <c r="AE2" i="31" s="1"/>
  <c r="AF2" i="31" s="1"/>
  <c r="AG2" i="31" s="1"/>
  <c r="AH2" i="31" s="1"/>
  <c r="AI2" i="31" s="1"/>
  <c r="AJ2" i="31" s="1"/>
  <c r="F2" i="31"/>
  <c r="G2" i="31" s="1"/>
  <c r="E2" i="31"/>
  <c r="I75" i="30"/>
  <c r="J75" i="30" s="1"/>
  <c r="K75" i="30" s="1"/>
  <c r="F75" i="30"/>
  <c r="E75" i="30"/>
  <c r="D75" i="30"/>
  <c r="C75" i="30"/>
  <c r="B75" i="30"/>
  <c r="I74" i="30"/>
  <c r="J74" i="30" s="1"/>
  <c r="K74" i="30" s="1"/>
  <c r="F74" i="30"/>
  <c r="E74" i="30"/>
  <c r="D74" i="30"/>
  <c r="C74" i="30"/>
  <c r="B74" i="30"/>
  <c r="I73" i="30"/>
  <c r="J73" i="30" s="1"/>
  <c r="K73" i="30" s="1"/>
  <c r="F73" i="30"/>
  <c r="E73" i="30"/>
  <c r="D73" i="30"/>
  <c r="C73" i="30"/>
  <c r="B73" i="30"/>
  <c r="I72" i="30"/>
  <c r="J72" i="30" s="1"/>
  <c r="K72" i="30" s="1"/>
  <c r="F72" i="30"/>
  <c r="E72" i="30"/>
  <c r="D72" i="30"/>
  <c r="C72" i="30"/>
  <c r="B72" i="30"/>
  <c r="I71" i="30"/>
  <c r="J71" i="30" s="1"/>
  <c r="K71" i="30" s="1"/>
  <c r="F71" i="30"/>
  <c r="E71" i="30"/>
  <c r="D71" i="30"/>
  <c r="C71" i="30"/>
  <c r="B71" i="30"/>
  <c r="I70" i="30"/>
  <c r="J70" i="30" s="1"/>
  <c r="K70" i="30" s="1"/>
  <c r="F70" i="30"/>
  <c r="E70" i="30"/>
  <c r="D70" i="30"/>
  <c r="C70" i="30"/>
  <c r="B70" i="30"/>
  <c r="I69" i="30"/>
  <c r="J69" i="30" s="1"/>
  <c r="K69" i="30" s="1"/>
  <c r="F69" i="30"/>
  <c r="E69" i="30"/>
  <c r="D69" i="30"/>
  <c r="C69" i="30"/>
  <c r="B69" i="30"/>
  <c r="I68" i="30"/>
  <c r="J68" i="30" s="1"/>
  <c r="K68" i="30" s="1"/>
  <c r="F68" i="30"/>
  <c r="E68" i="30"/>
  <c r="D68" i="30"/>
  <c r="C68" i="30"/>
  <c r="B68" i="30"/>
  <c r="I67" i="30"/>
  <c r="J67" i="30" s="1"/>
  <c r="K67" i="30" s="1"/>
  <c r="F67" i="30"/>
  <c r="E67" i="30"/>
  <c r="D67" i="30"/>
  <c r="C67" i="30"/>
  <c r="B67" i="30"/>
  <c r="I66" i="30"/>
  <c r="J66" i="30" s="1"/>
  <c r="K66" i="30" s="1"/>
  <c r="F66" i="30"/>
  <c r="E66" i="30"/>
  <c r="D66" i="30"/>
  <c r="C66" i="30"/>
  <c r="B66" i="30"/>
  <c r="I65" i="30"/>
  <c r="J65" i="30" s="1"/>
  <c r="K65" i="30" s="1"/>
  <c r="F65" i="30"/>
  <c r="E65" i="30"/>
  <c r="D65" i="30"/>
  <c r="C65" i="30"/>
  <c r="B65" i="30"/>
  <c r="I64" i="30"/>
  <c r="J64" i="30" s="1"/>
  <c r="K64" i="30" s="1"/>
  <c r="F64" i="30"/>
  <c r="E64" i="30"/>
  <c r="D64" i="30"/>
  <c r="C64" i="30"/>
  <c r="B64" i="30"/>
  <c r="I63" i="30"/>
  <c r="J63" i="30" s="1"/>
  <c r="K63" i="30" s="1"/>
  <c r="F63" i="30"/>
  <c r="E63" i="30"/>
  <c r="D63" i="30"/>
  <c r="C63" i="30"/>
  <c r="B63" i="30"/>
  <c r="I62" i="30"/>
  <c r="J62" i="30" s="1"/>
  <c r="K62" i="30" s="1"/>
  <c r="F62" i="30"/>
  <c r="E62" i="30"/>
  <c r="D62" i="30"/>
  <c r="C62" i="30"/>
  <c r="B62" i="30"/>
  <c r="I61" i="30"/>
  <c r="J61" i="30" s="1"/>
  <c r="K61" i="30" s="1"/>
  <c r="F61" i="30"/>
  <c r="E61" i="30"/>
  <c r="D61" i="30"/>
  <c r="C61" i="30"/>
  <c r="B61" i="30"/>
  <c r="I60" i="30"/>
  <c r="J60" i="30" s="1"/>
  <c r="K60" i="30" s="1"/>
  <c r="F60" i="30"/>
  <c r="E60" i="30"/>
  <c r="D60" i="30"/>
  <c r="C60" i="30"/>
  <c r="B60" i="30"/>
  <c r="I59" i="30"/>
  <c r="J59" i="30" s="1"/>
  <c r="K59" i="30" s="1"/>
  <c r="F59" i="30"/>
  <c r="E59" i="30"/>
  <c r="D59" i="30"/>
  <c r="C59" i="30"/>
  <c r="B59" i="30"/>
  <c r="I58" i="30"/>
  <c r="J58" i="30" s="1"/>
  <c r="K58" i="30" s="1"/>
  <c r="F58" i="30"/>
  <c r="E58" i="30"/>
  <c r="D58" i="30"/>
  <c r="C58" i="30"/>
  <c r="B58" i="30"/>
  <c r="I57" i="30"/>
  <c r="J57" i="30" s="1"/>
  <c r="K57" i="30" s="1"/>
  <c r="F57" i="30"/>
  <c r="D57" i="30"/>
  <c r="C57" i="30"/>
  <c r="B57" i="30"/>
  <c r="I56" i="30"/>
  <c r="J56" i="30" s="1"/>
  <c r="K56" i="30" s="1"/>
  <c r="F56" i="30"/>
  <c r="E56" i="30"/>
  <c r="D56" i="30"/>
  <c r="C56" i="30"/>
  <c r="B56" i="30"/>
  <c r="I55" i="30"/>
  <c r="J55" i="30" s="1"/>
  <c r="K55" i="30" s="1"/>
  <c r="F55" i="30"/>
  <c r="E55" i="30"/>
  <c r="D55" i="30"/>
  <c r="C55" i="30"/>
  <c r="B55" i="30"/>
  <c r="I54" i="30"/>
  <c r="J54" i="30" s="1"/>
  <c r="K54" i="30" s="1"/>
  <c r="F54" i="30"/>
  <c r="E54" i="30"/>
  <c r="D54" i="30"/>
  <c r="C54" i="30"/>
  <c r="B54" i="30"/>
  <c r="I53" i="30"/>
  <c r="J53" i="30" s="1"/>
  <c r="K53" i="30" s="1"/>
  <c r="F53" i="30"/>
  <c r="E53" i="30"/>
  <c r="D53" i="30"/>
  <c r="C53" i="30"/>
  <c r="B53" i="30"/>
  <c r="I52" i="30"/>
  <c r="J52" i="30" s="1"/>
  <c r="K52" i="30" s="1"/>
  <c r="F52" i="30"/>
  <c r="E52" i="30"/>
  <c r="D52" i="30"/>
  <c r="C52" i="30"/>
  <c r="B52" i="30"/>
  <c r="I51" i="30"/>
  <c r="J51" i="30" s="1"/>
  <c r="K51" i="30" s="1"/>
  <c r="F51" i="30"/>
  <c r="E51" i="30"/>
  <c r="D51" i="30"/>
  <c r="C51" i="30"/>
  <c r="B51" i="30"/>
  <c r="I50" i="30"/>
  <c r="J50" i="30" s="1"/>
  <c r="K50" i="30" s="1"/>
  <c r="F50" i="30"/>
  <c r="E50" i="30"/>
  <c r="D50" i="30"/>
  <c r="C50" i="30"/>
  <c r="B50" i="30"/>
  <c r="I49" i="30"/>
  <c r="J49" i="30" s="1"/>
  <c r="K49" i="30" s="1"/>
  <c r="F49" i="30"/>
  <c r="E49" i="30"/>
  <c r="D49" i="30"/>
  <c r="C49" i="30"/>
  <c r="B49" i="30"/>
  <c r="I48" i="30"/>
  <c r="J48" i="30" s="1"/>
  <c r="K48" i="30" s="1"/>
  <c r="F48" i="30"/>
  <c r="E48" i="30"/>
  <c r="D48" i="30"/>
  <c r="C48" i="30"/>
  <c r="B48" i="30"/>
  <c r="I47" i="30"/>
  <c r="J47" i="30" s="1"/>
  <c r="K47" i="30" s="1"/>
  <c r="F47" i="30"/>
  <c r="E47" i="30"/>
  <c r="D47" i="30"/>
  <c r="C47" i="30"/>
  <c r="B47" i="30"/>
  <c r="I46" i="30"/>
  <c r="J46" i="30" s="1"/>
  <c r="K46" i="30" s="1"/>
  <c r="F46" i="30"/>
  <c r="E46" i="30"/>
  <c r="D46" i="30"/>
  <c r="C46" i="30"/>
  <c r="B46" i="30"/>
  <c r="I45" i="30"/>
  <c r="J45" i="30" s="1"/>
  <c r="K45" i="30" s="1"/>
  <c r="F45" i="30"/>
  <c r="E45" i="30"/>
  <c r="D45" i="30"/>
  <c r="C45" i="30"/>
  <c r="B45" i="30"/>
  <c r="I44" i="30"/>
  <c r="J44" i="30" s="1"/>
  <c r="K44" i="30" s="1"/>
  <c r="F44" i="30"/>
  <c r="E44" i="30"/>
  <c r="D44" i="30"/>
  <c r="C44" i="30"/>
  <c r="B44" i="30"/>
  <c r="I43" i="30"/>
  <c r="J43" i="30" s="1"/>
  <c r="K43" i="30" s="1"/>
  <c r="F43" i="30"/>
  <c r="E43" i="30"/>
  <c r="D43" i="30"/>
  <c r="C43" i="30"/>
  <c r="B43" i="30"/>
  <c r="I42" i="30"/>
  <c r="J42" i="30" s="1"/>
  <c r="K42" i="30" s="1"/>
  <c r="F42" i="30"/>
  <c r="E42" i="30"/>
  <c r="D42" i="30"/>
  <c r="C42" i="30"/>
  <c r="B42" i="30"/>
  <c r="I41" i="30"/>
  <c r="J41" i="30" s="1"/>
  <c r="K41" i="30" s="1"/>
  <c r="F41" i="30"/>
  <c r="E41" i="30"/>
  <c r="D41" i="30"/>
  <c r="C41" i="30"/>
  <c r="B41" i="30"/>
  <c r="I40" i="30"/>
  <c r="J40" i="30" s="1"/>
  <c r="K40" i="30" s="1"/>
  <c r="F40" i="30"/>
  <c r="E40" i="30"/>
  <c r="D40" i="30"/>
  <c r="C40" i="30"/>
  <c r="B40" i="30"/>
  <c r="I39" i="30"/>
  <c r="J39" i="30" s="1"/>
  <c r="K39" i="30" s="1"/>
  <c r="F39" i="30"/>
  <c r="E39" i="30"/>
  <c r="D39" i="30"/>
  <c r="C39" i="30"/>
  <c r="B39" i="30"/>
  <c r="I38" i="30"/>
  <c r="J38" i="30" s="1"/>
  <c r="K38" i="30" s="1"/>
  <c r="F38" i="30"/>
  <c r="E38" i="30"/>
  <c r="D38" i="30"/>
  <c r="C38" i="30"/>
  <c r="B38" i="30"/>
  <c r="I37" i="30"/>
  <c r="J37" i="30" s="1"/>
  <c r="K37" i="30" s="1"/>
  <c r="F37" i="30"/>
  <c r="E37" i="30"/>
  <c r="D37" i="30"/>
  <c r="C37" i="30"/>
  <c r="B37" i="30"/>
  <c r="I36" i="30"/>
  <c r="J36" i="30" s="1"/>
  <c r="K36" i="30" s="1"/>
  <c r="F36" i="30"/>
  <c r="E36" i="30"/>
  <c r="D36" i="30"/>
  <c r="C36" i="30"/>
  <c r="B36" i="30"/>
  <c r="I35" i="30"/>
  <c r="J35" i="30" s="1"/>
  <c r="K35" i="30" s="1"/>
  <c r="F35" i="30"/>
  <c r="E35" i="30"/>
  <c r="D35" i="30"/>
  <c r="C35" i="30"/>
  <c r="B35" i="30"/>
  <c r="I34" i="30"/>
  <c r="J34" i="30" s="1"/>
  <c r="K34" i="30" s="1"/>
  <c r="F34" i="30"/>
  <c r="E34" i="30"/>
  <c r="D34" i="30"/>
  <c r="C34" i="30"/>
  <c r="B34" i="30"/>
  <c r="I33" i="30"/>
  <c r="J33" i="30" s="1"/>
  <c r="K33" i="30" s="1"/>
  <c r="F33" i="30"/>
  <c r="E33" i="30"/>
  <c r="D33" i="30"/>
  <c r="C33" i="30"/>
  <c r="B33" i="30"/>
  <c r="I32" i="30"/>
  <c r="J32" i="30" s="1"/>
  <c r="K32" i="30" s="1"/>
  <c r="F32" i="30"/>
  <c r="E32" i="30"/>
  <c r="D32" i="30"/>
  <c r="C32" i="30"/>
  <c r="B32" i="30"/>
  <c r="I31" i="30"/>
  <c r="J31" i="30" s="1"/>
  <c r="K31" i="30" s="1"/>
  <c r="F31" i="30"/>
  <c r="E31" i="30"/>
  <c r="D31" i="30"/>
  <c r="C31" i="30"/>
  <c r="B31" i="30"/>
  <c r="I30" i="30"/>
  <c r="J30" i="30" s="1"/>
  <c r="K30" i="30" s="1"/>
  <c r="F30" i="30"/>
  <c r="E30" i="30"/>
  <c r="D30" i="30"/>
  <c r="C30" i="30"/>
  <c r="B30" i="30"/>
  <c r="I29" i="30"/>
  <c r="J29" i="30" s="1"/>
  <c r="K29" i="30" s="1"/>
  <c r="F29" i="30"/>
  <c r="E29" i="30"/>
  <c r="D29" i="30"/>
  <c r="C29" i="30"/>
  <c r="B29" i="30"/>
  <c r="I28" i="30"/>
  <c r="J28" i="30" s="1"/>
  <c r="K28" i="30" s="1"/>
  <c r="F28" i="30"/>
  <c r="E28" i="30"/>
  <c r="D28" i="30"/>
  <c r="C28" i="30"/>
  <c r="B28" i="30"/>
  <c r="I27" i="30"/>
  <c r="J27" i="30" s="1"/>
  <c r="K27" i="30" s="1"/>
  <c r="F27" i="30"/>
  <c r="E27" i="30"/>
  <c r="D27" i="30"/>
  <c r="C27" i="30"/>
  <c r="B27" i="30"/>
  <c r="I26" i="30"/>
  <c r="J26" i="30" s="1"/>
  <c r="K26" i="30" s="1"/>
  <c r="F26" i="30"/>
  <c r="E26" i="30"/>
  <c r="D26" i="30"/>
  <c r="C26" i="30"/>
  <c r="B26" i="30"/>
  <c r="I25" i="30"/>
  <c r="J25" i="30" s="1"/>
  <c r="K25" i="30" s="1"/>
  <c r="F25" i="30"/>
  <c r="E25" i="30"/>
  <c r="D25" i="30"/>
  <c r="C25" i="30"/>
  <c r="B25" i="30"/>
  <c r="I24" i="30"/>
  <c r="J24" i="30" s="1"/>
  <c r="K24" i="30" s="1"/>
  <c r="F24" i="30"/>
  <c r="E24" i="30"/>
  <c r="D24" i="30"/>
  <c r="C24" i="30"/>
  <c r="B24" i="30"/>
  <c r="I23" i="30"/>
  <c r="J23" i="30" s="1"/>
  <c r="K23" i="30" s="1"/>
  <c r="F23" i="30"/>
  <c r="E23" i="30"/>
  <c r="D23" i="30"/>
  <c r="C23" i="30"/>
  <c r="B23" i="30"/>
  <c r="I22" i="30"/>
  <c r="J22" i="30" s="1"/>
  <c r="K22" i="30" s="1"/>
  <c r="F22" i="30"/>
  <c r="E22" i="30"/>
  <c r="D22" i="30"/>
  <c r="C22" i="30"/>
  <c r="B22" i="30"/>
  <c r="I21" i="30"/>
  <c r="J21" i="30" s="1"/>
  <c r="K21" i="30" s="1"/>
  <c r="F21" i="30"/>
  <c r="E21" i="30"/>
  <c r="D21" i="30"/>
  <c r="C21" i="30"/>
  <c r="B21" i="30"/>
  <c r="I20" i="30"/>
  <c r="J20" i="30" s="1"/>
  <c r="K20" i="30" s="1"/>
  <c r="F20" i="30"/>
  <c r="E20" i="30"/>
  <c r="D20" i="30"/>
  <c r="C20" i="30"/>
  <c r="B20" i="30"/>
  <c r="I19" i="30"/>
  <c r="J19" i="30" s="1"/>
  <c r="K19" i="30" s="1"/>
  <c r="F19" i="30"/>
  <c r="E19" i="30"/>
  <c r="D19" i="30"/>
  <c r="C19" i="30"/>
  <c r="B19" i="30"/>
  <c r="I18" i="30"/>
  <c r="J18" i="30" s="1"/>
  <c r="K18" i="30" s="1"/>
  <c r="F18" i="30"/>
  <c r="E18" i="30"/>
  <c r="D18" i="30"/>
  <c r="C18" i="30"/>
  <c r="B18" i="30"/>
  <c r="I17" i="30"/>
  <c r="J17" i="30" s="1"/>
  <c r="K17" i="30" s="1"/>
  <c r="F17" i="30"/>
  <c r="E17" i="30"/>
  <c r="D17" i="30"/>
  <c r="C17" i="30"/>
  <c r="B17" i="30"/>
  <c r="I16" i="30"/>
  <c r="J16" i="30" s="1"/>
  <c r="K16" i="30" s="1"/>
  <c r="F16" i="30"/>
  <c r="E16" i="30"/>
  <c r="D16" i="30"/>
  <c r="C16" i="30"/>
  <c r="B16" i="30"/>
  <c r="I15" i="30"/>
  <c r="J15" i="30" s="1"/>
  <c r="K15" i="30" s="1"/>
  <c r="F15" i="30"/>
  <c r="E15" i="30"/>
  <c r="D15" i="30"/>
  <c r="C15" i="30"/>
  <c r="B15" i="30"/>
  <c r="I14" i="30"/>
  <c r="J14" i="30" s="1"/>
  <c r="K14" i="30" s="1"/>
  <c r="F14" i="30"/>
  <c r="E14" i="30"/>
  <c r="D14" i="30"/>
  <c r="C14" i="30"/>
  <c r="B14" i="30"/>
  <c r="I13" i="30"/>
  <c r="J13" i="30" s="1"/>
  <c r="K13" i="30" s="1"/>
  <c r="F13" i="30"/>
  <c r="E13" i="30"/>
  <c r="D13" i="30"/>
  <c r="C13" i="30"/>
  <c r="B13" i="30"/>
  <c r="I12" i="30"/>
  <c r="J12" i="30" s="1"/>
  <c r="K12" i="30" s="1"/>
  <c r="F12" i="30"/>
  <c r="E12" i="30"/>
  <c r="D12" i="30"/>
  <c r="C12" i="30"/>
  <c r="B12" i="30"/>
  <c r="I11" i="30"/>
  <c r="J11" i="30" s="1"/>
  <c r="K11" i="30" s="1"/>
  <c r="F11" i="30"/>
  <c r="E11" i="30"/>
  <c r="D11" i="30"/>
  <c r="C11" i="30"/>
  <c r="B11" i="30"/>
  <c r="I10" i="30"/>
  <c r="J10" i="30" s="1"/>
  <c r="K10" i="30" s="1"/>
  <c r="F10" i="30"/>
  <c r="E10" i="30"/>
  <c r="D10" i="30"/>
  <c r="C10" i="30"/>
  <c r="B10" i="30"/>
  <c r="I9" i="30"/>
  <c r="J9" i="30" s="1"/>
  <c r="K9" i="30" s="1"/>
  <c r="F9" i="30"/>
  <c r="E9" i="30"/>
  <c r="D9" i="30"/>
  <c r="C9" i="30"/>
  <c r="B9" i="30"/>
  <c r="I8" i="30"/>
  <c r="J8" i="30" s="1"/>
  <c r="K8" i="30" s="1"/>
  <c r="F8" i="30"/>
  <c r="E8" i="30"/>
  <c r="D8" i="30"/>
  <c r="C8" i="30"/>
  <c r="B8" i="30"/>
  <c r="I7" i="30"/>
  <c r="J7" i="30" s="1"/>
  <c r="K7" i="30" s="1"/>
  <c r="F7" i="30"/>
  <c r="E7" i="30"/>
  <c r="D7" i="30"/>
  <c r="C7" i="30"/>
  <c r="B7" i="30"/>
  <c r="I6" i="30"/>
  <c r="J6" i="30" s="1"/>
  <c r="K6" i="30" s="1"/>
  <c r="F6" i="30"/>
  <c r="E6" i="30"/>
  <c r="D6" i="30"/>
  <c r="C6" i="30"/>
  <c r="B6" i="30"/>
  <c r="I5" i="30"/>
  <c r="J5" i="30" s="1"/>
  <c r="K5" i="30" s="1"/>
  <c r="K76" i="30" s="1"/>
  <c r="F5" i="30"/>
  <c r="E5" i="30"/>
  <c r="D5" i="30"/>
  <c r="C5" i="30"/>
  <c r="B5" i="30"/>
  <c r="AK147" i="29"/>
  <c r="C147" i="29"/>
  <c r="B147" i="29"/>
  <c r="AK146" i="29"/>
  <c r="C146" i="29"/>
  <c r="B146" i="29"/>
  <c r="AK145" i="29"/>
  <c r="C145" i="29"/>
  <c r="B145" i="29"/>
  <c r="AK144" i="29"/>
  <c r="C144" i="29"/>
  <c r="B144" i="29"/>
  <c r="AK143" i="29"/>
  <c r="C143" i="29"/>
  <c r="B143" i="29"/>
  <c r="AK142" i="29"/>
  <c r="C142" i="29"/>
  <c r="B142" i="29"/>
  <c r="AK141" i="29"/>
  <c r="C141" i="29"/>
  <c r="B141" i="29"/>
  <c r="AK140" i="29"/>
  <c r="C140" i="29"/>
  <c r="B140" i="29"/>
  <c r="AK139" i="29"/>
  <c r="C139" i="29"/>
  <c r="B139" i="29"/>
  <c r="AK138" i="29"/>
  <c r="C138" i="29"/>
  <c r="B138" i="29"/>
  <c r="AK137" i="29"/>
  <c r="C137" i="29"/>
  <c r="B137" i="29"/>
  <c r="AK136" i="29"/>
  <c r="C136" i="29"/>
  <c r="B136" i="29"/>
  <c r="AK135" i="29"/>
  <c r="C135" i="29"/>
  <c r="B135" i="29"/>
  <c r="AK134" i="29"/>
  <c r="C134" i="29"/>
  <c r="B134" i="29"/>
  <c r="AK133" i="29"/>
  <c r="C133" i="29"/>
  <c r="B133" i="29"/>
  <c r="AK132" i="29"/>
  <c r="C132" i="29"/>
  <c r="B132" i="29"/>
  <c r="AK131" i="29"/>
  <c r="C131" i="29"/>
  <c r="B131" i="29"/>
  <c r="AK130" i="29"/>
  <c r="C130" i="29"/>
  <c r="B130" i="29"/>
  <c r="AK129" i="29"/>
  <c r="C129" i="29"/>
  <c r="B129" i="29"/>
  <c r="AK128" i="29"/>
  <c r="C128" i="29"/>
  <c r="B128" i="29"/>
  <c r="AK127" i="29"/>
  <c r="C127" i="29"/>
  <c r="B127" i="29"/>
  <c r="AK126" i="29"/>
  <c r="C126" i="29"/>
  <c r="B126" i="29"/>
  <c r="AK125" i="29"/>
  <c r="C125" i="29"/>
  <c r="B125" i="29"/>
  <c r="AK124" i="29"/>
  <c r="C124" i="29"/>
  <c r="B124" i="29"/>
  <c r="AK123" i="29"/>
  <c r="C123" i="29"/>
  <c r="B123" i="29"/>
  <c r="AK122" i="29"/>
  <c r="C122" i="29"/>
  <c r="B122" i="29"/>
  <c r="AK121" i="29"/>
  <c r="C121" i="29"/>
  <c r="B121" i="29"/>
  <c r="AK120" i="29"/>
  <c r="C120" i="29"/>
  <c r="B120" i="29"/>
  <c r="AK119" i="29"/>
  <c r="C119" i="29"/>
  <c r="B119" i="29"/>
  <c r="AK118" i="29"/>
  <c r="C118" i="29"/>
  <c r="B118" i="29"/>
  <c r="AK117" i="29"/>
  <c r="C117" i="29"/>
  <c r="B117" i="29"/>
  <c r="AK116" i="29"/>
  <c r="C116" i="29"/>
  <c r="B116" i="29"/>
  <c r="AK115" i="29"/>
  <c r="C115" i="29"/>
  <c r="B115" i="29"/>
  <c r="AK114" i="29"/>
  <c r="C114" i="29"/>
  <c r="B114" i="29"/>
  <c r="AK113" i="29"/>
  <c r="C113" i="29"/>
  <c r="B113" i="29"/>
  <c r="AK112" i="29"/>
  <c r="C112" i="29"/>
  <c r="B112" i="29"/>
  <c r="AK111" i="29"/>
  <c r="C111" i="29"/>
  <c r="B111" i="29"/>
  <c r="AK110" i="29"/>
  <c r="C110" i="29"/>
  <c r="B110" i="29"/>
  <c r="AK109" i="29"/>
  <c r="C109" i="29"/>
  <c r="B109" i="29"/>
  <c r="AK108" i="29"/>
  <c r="C108" i="29"/>
  <c r="B108" i="29"/>
  <c r="AK107" i="29"/>
  <c r="C107" i="29"/>
  <c r="B107" i="29"/>
  <c r="AK106" i="29"/>
  <c r="C106" i="29"/>
  <c r="B106" i="29"/>
  <c r="AK105" i="29"/>
  <c r="C105" i="29"/>
  <c r="B105" i="29"/>
  <c r="AK104" i="29"/>
  <c r="C104" i="29"/>
  <c r="B104" i="29"/>
  <c r="AK103" i="29"/>
  <c r="C103" i="29"/>
  <c r="B103" i="29"/>
  <c r="AK102" i="29"/>
  <c r="C102" i="29"/>
  <c r="B102" i="29"/>
  <c r="AK101" i="29"/>
  <c r="C101" i="29"/>
  <c r="B101" i="29"/>
  <c r="AK100" i="29"/>
  <c r="C100" i="29"/>
  <c r="B100" i="29"/>
  <c r="AK99" i="29"/>
  <c r="C99" i="29"/>
  <c r="B99" i="29"/>
  <c r="AK98" i="29"/>
  <c r="C98" i="29"/>
  <c r="B98" i="29"/>
  <c r="AK97" i="29"/>
  <c r="C97" i="29"/>
  <c r="B97" i="29"/>
  <c r="AK96" i="29"/>
  <c r="C96" i="29"/>
  <c r="B96" i="29"/>
  <c r="AK95" i="29"/>
  <c r="C95" i="29"/>
  <c r="B95" i="29"/>
  <c r="AK94" i="29"/>
  <c r="C94" i="29"/>
  <c r="B94" i="29"/>
  <c r="AK93" i="29"/>
  <c r="C93" i="29"/>
  <c r="B93" i="29"/>
  <c r="AK92" i="29"/>
  <c r="C92" i="29"/>
  <c r="B92" i="29"/>
  <c r="AK91" i="29"/>
  <c r="C91" i="29"/>
  <c r="B91" i="29"/>
  <c r="AK90" i="29"/>
  <c r="C90" i="29"/>
  <c r="B90" i="29"/>
  <c r="AK89" i="29"/>
  <c r="C89" i="29"/>
  <c r="B89" i="29"/>
  <c r="AK88" i="29"/>
  <c r="C88" i="29"/>
  <c r="B88" i="29"/>
  <c r="AK87" i="29"/>
  <c r="C87" i="29"/>
  <c r="B87" i="29"/>
  <c r="AK86" i="29"/>
  <c r="C86" i="29"/>
  <c r="B86" i="29"/>
  <c r="AK85" i="29"/>
  <c r="C85" i="29"/>
  <c r="B85" i="29"/>
  <c r="AK84" i="29"/>
  <c r="C84" i="29"/>
  <c r="B84" i="29"/>
  <c r="AK83" i="29"/>
  <c r="C83" i="29"/>
  <c r="B83" i="29"/>
  <c r="AK82" i="29"/>
  <c r="C82" i="29"/>
  <c r="B82" i="29"/>
  <c r="AK81" i="29"/>
  <c r="C81" i="29"/>
  <c r="B81" i="29"/>
  <c r="AK80" i="29"/>
  <c r="C80" i="29"/>
  <c r="B80" i="29"/>
  <c r="AK79" i="29"/>
  <c r="C79" i="29"/>
  <c r="B79" i="29"/>
  <c r="AK78" i="29"/>
  <c r="C78" i="29"/>
  <c r="B78" i="29"/>
  <c r="AK77" i="29"/>
  <c r="C77" i="29"/>
  <c r="B77" i="29"/>
  <c r="AJ73" i="29"/>
  <c r="AI73" i="29"/>
  <c r="AH73" i="29"/>
  <c r="AG73" i="29"/>
  <c r="AF73" i="29"/>
  <c r="AE73" i="29"/>
  <c r="AD73" i="29"/>
  <c r="AC73" i="29"/>
  <c r="AB73" i="29"/>
  <c r="AA73" i="29"/>
  <c r="Z73" i="29"/>
  <c r="Y73" i="29"/>
  <c r="X73" i="29"/>
  <c r="W73" i="29"/>
  <c r="V73" i="29"/>
  <c r="U73" i="29"/>
  <c r="T73" i="29"/>
  <c r="S73" i="29"/>
  <c r="R73" i="29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C73" i="29"/>
  <c r="B73" i="29"/>
  <c r="AJ72" i="29"/>
  <c r="AI72" i="29"/>
  <c r="AH72" i="29"/>
  <c r="AG72" i="29"/>
  <c r="AF72" i="29"/>
  <c r="AE72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B72" i="29"/>
  <c r="AJ71" i="29"/>
  <c r="AI71" i="29"/>
  <c r="AH71" i="29"/>
  <c r="AG71" i="29"/>
  <c r="AF71" i="29"/>
  <c r="AE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B71" i="29"/>
  <c r="AJ70" i="29"/>
  <c r="AI70" i="29"/>
  <c r="AH70" i="29"/>
  <c r="AG70" i="29"/>
  <c r="AF70" i="29"/>
  <c r="AE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C70" i="29"/>
  <c r="B70" i="29"/>
  <c r="AJ69" i="29"/>
  <c r="AI69" i="29"/>
  <c r="AH69" i="29"/>
  <c r="AG69" i="29"/>
  <c r="AF69" i="29"/>
  <c r="AE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AJ68" i="29"/>
  <c r="AI68" i="29"/>
  <c r="AH68" i="29"/>
  <c r="AG68" i="29"/>
  <c r="AF68" i="29"/>
  <c r="AE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AJ67" i="29"/>
  <c r="AI67" i="29"/>
  <c r="AH67" i="29"/>
  <c r="AG67" i="29"/>
  <c r="AF67" i="29"/>
  <c r="AE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B67" i="29"/>
  <c r="AJ66" i="29"/>
  <c r="AI66" i="29"/>
  <c r="AH66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B66" i="29"/>
  <c r="AJ65" i="29"/>
  <c r="AI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B65" i="29"/>
  <c r="AJ64" i="29"/>
  <c r="AI64" i="29"/>
  <c r="AH64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E64" i="29"/>
  <c r="D64" i="29"/>
  <c r="C64" i="29"/>
  <c r="B64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AJ62" i="29"/>
  <c r="AI62" i="29"/>
  <c r="AH62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62" i="29"/>
  <c r="AJ61" i="29"/>
  <c r="AI61" i="29"/>
  <c r="AH61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AJ60" i="29"/>
  <c r="AI60" i="29"/>
  <c r="AH60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AJ59" i="29"/>
  <c r="AI59" i="29"/>
  <c r="AH59" i="29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J58" i="29"/>
  <c r="AI58" i="29"/>
  <c r="AH58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AJ57" i="29"/>
  <c r="AI57" i="29"/>
  <c r="AH57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AJ56" i="29"/>
  <c r="AI56" i="29"/>
  <c r="AH56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S55" i="29"/>
  <c r="R55" i="29"/>
  <c r="Q55" i="29"/>
  <c r="P55" i="29"/>
  <c r="O55" i="29"/>
  <c r="L55" i="29"/>
  <c r="K55" i="29"/>
  <c r="J55" i="29"/>
  <c r="I55" i="29"/>
  <c r="H55" i="29"/>
  <c r="G55" i="29"/>
  <c r="F55" i="29"/>
  <c r="E55" i="29"/>
  <c r="D55" i="29"/>
  <c r="C55" i="29"/>
  <c r="B55" i="29"/>
  <c r="AJ54" i="29"/>
  <c r="AI54" i="29"/>
  <c r="AH54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AJ52" i="29"/>
  <c r="AI52" i="29"/>
  <c r="AH52" i="29"/>
  <c r="AG52" i="29"/>
  <c r="AF52" i="29"/>
  <c r="AE52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AJ51" i="29"/>
  <c r="AI51" i="29"/>
  <c r="AH51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J50" i="29"/>
  <c r="AI50" i="29"/>
  <c r="AH50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J49" i="29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J48" i="29"/>
  <c r="AI48" i="29"/>
  <c r="AH48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J47" i="29"/>
  <c r="AI47" i="29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J46" i="29"/>
  <c r="AI46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J45" i="29"/>
  <c r="AI45" i="29"/>
  <c r="AH4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J44" i="29"/>
  <c r="AI44" i="29"/>
  <c r="AH44" i="29"/>
  <c r="AG44" i="29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J43" i="29"/>
  <c r="AI43" i="29"/>
  <c r="AH43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H42" i="29"/>
  <c r="AG42" i="29"/>
  <c r="AF42" i="29"/>
  <c r="AE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J41" i="29"/>
  <c r="AI41" i="29"/>
  <c r="AH41" i="29"/>
  <c r="AG41" i="29"/>
  <c r="AF41" i="29"/>
  <c r="AE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J40" i="29"/>
  <c r="AI40" i="29"/>
  <c r="AH40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J39" i="29"/>
  <c r="AI39" i="29"/>
  <c r="AH39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J38" i="29"/>
  <c r="AI38" i="29"/>
  <c r="AH38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J37" i="29"/>
  <c r="AI37" i="29"/>
  <c r="AH37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J36" i="29"/>
  <c r="AI36" i="29"/>
  <c r="AH36" i="29"/>
  <c r="AG36" i="29"/>
  <c r="AF36" i="29"/>
  <c r="AE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J35" i="29"/>
  <c r="AI35" i="29"/>
  <c r="AH35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J34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J32" i="29"/>
  <c r="AI32" i="29"/>
  <c r="AH32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J31" i="29"/>
  <c r="AI31" i="29"/>
  <c r="AH31" i="29"/>
  <c r="AG31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AJ30" i="29"/>
  <c r="AI30" i="29"/>
  <c r="AH30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AJ29" i="29"/>
  <c r="AI29" i="29"/>
  <c r="AH29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AJ28" i="29"/>
  <c r="AI28" i="29"/>
  <c r="AH28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AJ27" i="29"/>
  <c r="AI27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AJ26" i="29"/>
  <c r="AI26" i="29"/>
  <c r="AH26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J25" i="29"/>
  <c r="AI25" i="29"/>
  <c r="AH25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AJ24" i="29"/>
  <c r="AI24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AJ23" i="29"/>
  <c r="AI23" i="29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J22" i="29"/>
  <c r="AI22" i="29"/>
  <c r="AH22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AJ21" i="29"/>
  <c r="AI21" i="29"/>
  <c r="AH21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AJ19" i="29"/>
  <c r="AI19" i="29"/>
  <c r="AH19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AJ18" i="29"/>
  <c r="AI18" i="29"/>
  <c r="AH18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AJ17" i="29"/>
  <c r="AI17" i="29"/>
  <c r="AH17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AJ16" i="29"/>
  <c r="AI16" i="29"/>
  <c r="AH16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J14" i="29"/>
  <c r="AI14" i="29"/>
  <c r="AH14" i="29"/>
  <c r="AG14" i="29"/>
  <c r="AF14" i="29"/>
  <c r="AE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AJ13" i="29"/>
  <c r="AI13" i="29"/>
  <c r="AH13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J12" i="29"/>
  <c r="AI12" i="29"/>
  <c r="AH12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J10" i="29"/>
  <c r="AI10" i="29"/>
  <c r="AH10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J8" i="29"/>
  <c r="AI8" i="29"/>
  <c r="AH8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7" i="29"/>
  <c r="AI7" i="29"/>
  <c r="AH7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AJ6" i="29"/>
  <c r="AI6" i="29"/>
  <c r="AH6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AJ4" i="29"/>
  <c r="AI4" i="29"/>
  <c r="AH4" i="29"/>
  <c r="AG4" i="29"/>
  <c r="AF4" i="29"/>
  <c r="AE4" i="29"/>
  <c r="AD4" i="29"/>
  <c r="AC4" i="29"/>
  <c r="AB4" i="29"/>
  <c r="AA4" i="29"/>
  <c r="Z4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AJ3" i="29"/>
  <c r="AI3" i="29"/>
  <c r="AH3" i="29"/>
  <c r="AG3" i="29"/>
  <c r="AF3" i="29"/>
  <c r="AE3" i="29"/>
  <c r="AD3" i="29"/>
  <c r="AC3" i="29"/>
  <c r="AB3" i="29"/>
  <c r="AA3" i="29"/>
  <c r="Z3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I2" i="29"/>
  <c r="J2" i="29" s="1"/>
  <c r="K2" i="29" s="1"/>
  <c r="L2" i="29" s="1"/>
  <c r="M2" i="29" s="1"/>
  <c r="N2" i="29" s="1"/>
  <c r="O2" i="29" s="1"/>
  <c r="P2" i="29" s="1"/>
  <c r="Q2" i="29" s="1"/>
  <c r="R2" i="29" s="1"/>
  <c r="S2" i="29" s="1"/>
  <c r="T2" i="29" s="1"/>
  <c r="U2" i="29" s="1"/>
  <c r="V2" i="29" s="1"/>
  <c r="W2" i="29" s="1"/>
  <c r="X2" i="29" s="1"/>
  <c r="Y2" i="29" s="1"/>
  <c r="Z2" i="29" s="1"/>
  <c r="AA2" i="29" s="1"/>
  <c r="AB2" i="29" s="1"/>
  <c r="AC2" i="29" s="1"/>
  <c r="AD2" i="29" s="1"/>
  <c r="AE2" i="29" s="1"/>
  <c r="AF2" i="29" s="1"/>
  <c r="AG2" i="29" s="1"/>
  <c r="AH2" i="29" s="1"/>
  <c r="AI2" i="29" s="1"/>
  <c r="AJ2" i="29" s="1"/>
  <c r="G2" i="29"/>
  <c r="H2" i="29" s="1"/>
  <c r="F2" i="29"/>
  <c r="E2" i="29"/>
  <c r="I63" i="28"/>
  <c r="J63" i="28" s="1"/>
  <c r="K63" i="28" s="1"/>
  <c r="F63" i="28"/>
  <c r="E63" i="28"/>
  <c r="D63" i="28"/>
  <c r="C63" i="28"/>
  <c r="B63" i="28"/>
  <c r="I62" i="28"/>
  <c r="J62" i="28" s="1"/>
  <c r="K62" i="28" s="1"/>
  <c r="F62" i="28"/>
  <c r="E62" i="28"/>
  <c r="D62" i="28"/>
  <c r="C62" i="28"/>
  <c r="B62" i="28"/>
  <c r="I61" i="28"/>
  <c r="J61" i="28" s="1"/>
  <c r="K61" i="28" s="1"/>
  <c r="F61" i="28"/>
  <c r="E61" i="28"/>
  <c r="D61" i="28"/>
  <c r="C61" i="28"/>
  <c r="B61" i="28"/>
  <c r="I60" i="28"/>
  <c r="J60" i="28" s="1"/>
  <c r="K60" i="28" s="1"/>
  <c r="F60" i="28"/>
  <c r="E60" i="28"/>
  <c r="D60" i="28"/>
  <c r="C60" i="28"/>
  <c r="B60" i="28"/>
  <c r="I59" i="28"/>
  <c r="J59" i="28" s="1"/>
  <c r="K59" i="28" s="1"/>
  <c r="F59" i="28"/>
  <c r="E59" i="28"/>
  <c r="D59" i="28"/>
  <c r="C59" i="28"/>
  <c r="B59" i="28"/>
  <c r="I58" i="28"/>
  <c r="J58" i="28" s="1"/>
  <c r="K58" i="28" s="1"/>
  <c r="F58" i="28"/>
  <c r="E58" i="28"/>
  <c r="D58" i="28"/>
  <c r="C58" i="28"/>
  <c r="B58" i="28"/>
  <c r="I57" i="28"/>
  <c r="J57" i="28" s="1"/>
  <c r="K57" i="28" s="1"/>
  <c r="F57" i="28"/>
  <c r="E57" i="28"/>
  <c r="D57" i="28"/>
  <c r="C57" i="28"/>
  <c r="B57" i="28"/>
  <c r="I56" i="28"/>
  <c r="J56" i="28" s="1"/>
  <c r="K56" i="28" s="1"/>
  <c r="F56" i="28"/>
  <c r="E56" i="28"/>
  <c r="D56" i="28"/>
  <c r="C56" i="28"/>
  <c r="B56" i="28"/>
  <c r="I55" i="28"/>
  <c r="J55" i="28" s="1"/>
  <c r="K55" i="28" s="1"/>
  <c r="F55" i="28"/>
  <c r="E55" i="28"/>
  <c r="D55" i="28"/>
  <c r="C55" i="28"/>
  <c r="B55" i="28"/>
  <c r="I54" i="28"/>
  <c r="J54" i="28" s="1"/>
  <c r="K54" i="28" s="1"/>
  <c r="F54" i="28"/>
  <c r="E54" i="28"/>
  <c r="D54" i="28"/>
  <c r="C54" i="28"/>
  <c r="B54" i="28"/>
  <c r="I53" i="28"/>
  <c r="J53" i="28" s="1"/>
  <c r="K53" i="28" s="1"/>
  <c r="F53" i="28"/>
  <c r="E53" i="28"/>
  <c r="D53" i="28"/>
  <c r="C53" i="28"/>
  <c r="B53" i="28"/>
  <c r="I52" i="28"/>
  <c r="J52" i="28" s="1"/>
  <c r="K52" i="28" s="1"/>
  <c r="F52" i="28"/>
  <c r="E52" i="28"/>
  <c r="D52" i="28"/>
  <c r="C52" i="28"/>
  <c r="B52" i="28"/>
  <c r="I51" i="28"/>
  <c r="J51" i="28" s="1"/>
  <c r="K51" i="28" s="1"/>
  <c r="F51" i="28"/>
  <c r="E51" i="28"/>
  <c r="D51" i="28"/>
  <c r="C51" i="28"/>
  <c r="B51" i="28"/>
  <c r="I50" i="28"/>
  <c r="J50" i="28" s="1"/>
  <c r="K50" i="28" s="1"/>
  <c r="F50" i="28"/>
  <c r="E50" i="28"/>
  <c r="D50" i="28"/>
  <c r="C50" i="28"/>
  <c r="B50" i="28"/>
  <c r="I49" i="28"/>
  <c r="J49" i="28" s="1"/>
  <c r="K49" i="28" s="1"/>
  <c r="F49" i="28"/>
  <c r="E49" i="28"/>
  <c r="D49" i="28"/>
  <c r="C49" i="28"/>
  <c r="B49" i="28"/>
  <c r="I48" i="28"/>
  <c r="J48" i="28" s="1"/>
  <c r="K48" i="28" s="1"/>
  <c r="F48" i="28"/>
  <c r="E48" i="28"/>
  <c r="D48" i="28"/>
  <c r="C48" i="28"/>
  <c r="B48" i="28"/>
  <c r="I47" i="28"/>
  <c r="J47" i="28" s="1"/>
  <c r="K47" i="28" s="1"/>
  <c r="F47" i="28"/>
  <c r="E47" i="28"/>
  <c r="D47" i="28"/>
  <c r="C47" i="28"/>
  <c r="B47" i="28"/>
  <c r="I46" i="28"/>
  <c r="J46" i="28" s="1"/>
  <c r="K46" i="28" s="1"/>
  <c r="F46" i="28"/>
  <c r="E46" i="28"/>
  <c r="D46" i="28"/>
  <c r="C46" i="28"/>
  <c r="B46" i="28"/>
  <c r="I45" i="28"/>
  <c r="J45" i="28" s="1"/>
  <c r="K45" i="28" s="1"/>
  <c r="F45" i="28"/>
  <c r="E45" i="28"/>
  <c r="D45" i="28"/>
  <c r="C45" i="28"/>
  <c r="B45" i="28"/>
  <c r="I44" i="28"/>
  <c r="J44" i="28" s="1"/>
  <c r="K44" i="28" s="1"/>
  <c r="F44" i="28"/>
  <c r="E44" i="28"/>
  <c r="D44" i="28"/>
  <c r="C44" i="28"/>
  <c r="B44" i="28"/>
  <c r="I43" i="28"/>
  <c r="J43" i="28" s="1"/>
  <c r="K43" i="28" s="1"/>
  <c r="F43" i="28"/>
  <c r="E43" i="28"/>
  <c r="D43" i="28"/>
  <c r="C43" i="28"/>
  <c r="B43" i="28"/>
  <c r="I42" i="28"/>
  <c r="J42" i="28" s="1"/>
  <c r="K42" i="28" s="1"/>
  <c r="F42" i="28"/>
  <c r="E42" i="28"/>
  <c r="D42" i="28"/>
  <c r="C42" i="28"/>
  <c r="B42" i="28"/>
  <c r="I41" i="28"/>
  <c r="J41" i="28" s="1"/>
  <c r="K41" i="28" s="1"/>
  <c r="F41" i="28"/>
  <c r="E41" i="28"/>
  <c r="D41" i="28"/>
  <c r="C41" i="28"/>
  <c r="B41" i="28"/>
  <c r="I40" i="28"/>
  <c r="J40" i="28" s="1"/>
  <c r="K40" i="28" s="1"/>
  <c r="F40" i="28"/>
  <c r="E40" i="28"/>
  <c r="D40" i="28"/>
  <c r="C40" i="28"/>
  <c r="B40" i="28"/>
  <c r="I39" i="28"/>
  <c r="J39" i="28" s="1"/>
  <c r="K39" i="28" s="1"/>
  <c r="F39" i="28"/>
  <c r="E39" i="28"/>
  <c r="D39" i="28"/>
  <c r="C39" i="28"/>
  <c r="B39" i="28"/>
  <c r="I38" i="28"/>
  <c r="J38" i="28" s="1"/>
  <c r="K38" i="28" s="1"/>
  <c r="F38" i="28"/>
  <c r="E38" i="28"/>
  <c r="D38" i="28"/>
  <c r="C38" i="28"/>
  <c r="B38" i="28"/>
  <c r="I37" i="28"/>
  <c r="J37" i="28" s="1"/>
  <c r="K37" i="28" s="1"/>
  <c r="F37" i="28"/>
  <c r="E37" i="28"/>
  <c r="D37" i="28"/>
  <c r="C37" i="28"/>
  <c r="B37" i="28"/>
  <c r="I36" i="28"/>
  <c r="J36" i="28" s="1"/>
  <c r="K36" i="28" s="1"/>
  <c r="F36" i="28"/>
  <c r="E36" i="28"/>
  <c r="D36" i="28"/>
  <c r="C36" i="28"/>
  <c r="B36" i="28"/>
  <c r="I35" i="28"/>
  <c r="J35" i="28" s="1"/>
  <c r="K35" i="28" s="1"/>
  <c r="F35" i="28"/>
  <c r="E35" i="28"/>
  <c r="D35" i="28"/>
  <c r="C35" i="28"/>
  <c r="B35" i="28"/>
  <c r="I34" i="28"/>
  <c r="J34" i="28" s="1"/>
  <c r="K34" i="28" s="1"/>
  <c r="F34" i="28"/>
  <c r="E34" i="28"/>
  <c r="D34" i="28"/>
  <c r="C34" i="28"/>
  <c r="B34" i="28"/>
  <c r="I33" i="28"/>
  <c r="J33" i="28" s="1"/>
  <c r="K33" i="28" s="1"/>
  <c r="F33" i="28"/>
  <c r="E33" i="28"/>
  <c r="D33" i="28"/>
  <c r="C33" i="28"/>
  <c r="B33" i="28"/>
  <c r="I32" i="28"/>
  <c r="J32" i="28" s="1"/>
  <c r="K32" i="28" s="1"/>
  <c r="F32" i="28"/>
  <c r="E32" i="28"/>
  <c r="D32" i="28"/>
  <c r="C32" i="28"/>
  <c r="B32" i="28"/>
  <c r="I31" i="28"/>
  <c r="J31" i="28" s="1"/>
  <c r="K31" i="28" s="1"/>
  <c r="F31" i="28"/>
  <c r="E31" i="28"/>
  <c r="D31" i="28"/>
  <c r="C31" i="28"/>
  <c r="B31" i="28"/>
  <c r="I30" i="28"/>
  <c r="J30" i="28" s="1"/>
  <c r="K30" i="28" s="1"/>
  <c r="F30" i="28"/>
  <c r="E30" i="28"/>
  <c r="D30" i="28"/>
  <c r="C30" i="28"/>
  <c r="B30" i="28"/>
  <c r="I29" i="28"/>
  <c r="J29" i="28" s="1"/>
  <c r="K29" i="28" s="1"/>
  <c r="F29" i="28"/>
  <c r="E29" i="28"/>
  <c r="D29" i="28"/>
  <c r="C29" i="28"/>
  <c r="B29" i="28"/>
  <c r="I28" i="28"/>
  <c r="J28" i="28" s="1"/>
  <c r="K28" i="28" s="1"/>
  <c r="F28" i="28"/>
  <c r="E28" i="28"/>
  <c r="D28" i="28"/>
  <c r="C28" i="28"/>
  <c r="B28" i="28"/>
  <c r="I27" i="28"/>
  <c r="J27" i="28" s="1"/>
  <c r="K27" i="28" s="1"/>
  <c r="F27" i="28"/>
  <c r="E27" i="28"/>
  <c r="D27" i="28"/>
  <c r="C27" i="28"/>
  <c r="B27" i="28"/>
  <c r="I26" i="28"/>
  <c r="J26" i="28" s="1"/>
  <c r="K26" i="28" s="1"/>
  <c r="F26" i="28"/>
  <c r="E26" i="28"/>
  <c r="D26" i="28"/>
  <c r="C26" i="28"/>
  <c r="B26" i="28"/>
  <c r="I25" i="28"/>
  <c r="J25" i="28" s="1"/>
  <c r="K25" i="28" s="1"/>
  <c r="F25" i="28"/>
  <c r="E25" i="28"/>
  <c r="D25" i="28"/>
  <c r="C25" i="28"/>
  <c r="B25" i="28"/>
  <c r="I24" i="28"/>
  <c r="J24" i="28" s="1"/>
  <c r="K24" i="28" s="1"/>
  <c r="F24" i="28"/>
  <c r="E24" i="28"/>
  <c r="D24" i="28"/>
  <c r="C24" i="28"/>
  <c r="B24" i="28"/>
  <c r="I23" i="28"/>
  <c r="J23" i="28" s="1"/>
  <c r="K23" i="28" s="1"/>
  <c r="F23" i="28"/>
  <c r="E23" i="28"/>
  <c r="D23" i="28"/>
  <c r="C23" i="28"/>
  <c r="B23" i="28"/>
  <c r="I22" i="28"/>
  <c r="J22" i="28" s="1"/>
  <c r="K22" i="28" s="1"/>
  <c r="F22" i="28"/>
  <c r="E22" i="28"/>
  <c r="D22" i="28"/>
  <c r="C22" i="28"/>
  <c r="B22" i="28"/>
  <c r="I21" i="28"/>
  <c r="J21" i="28" s="1"/>
  <c r="K21" i="28" s="1"/>
  <c r="F21" i="28"/>
  <c r="E21" i="28"/>
  <c r="D21" i="28"/>
  <c r="C21" i="28"/>
  <c r="B21" i="28"/>
  <c r="I20" i="28"/>
  <c r="J20" i="28" s="1"/>
  <c r="K20" i="28" s="1"/>
  <c r="F20" i="28"/>
  <c r="E20" i="28"/>
  <c r="D20" i="28"/>
  <c r="C20" i="28"/>
  <c r="B20" i="28"/>
  <c r="I19" i="28"/>
  <c r="J19" i="28" s="1"/>
  <c r="K19" i="28" s="1"/>
  <c r="F19" i="28"/>
  <c r="E19" i="28"/>
  <c r="D19" i="28"/>
  <c r="C19" i="28"/>
  <c r="B19" i="28"/>
  <c r="I18" i="28"/>
  <c r="J18" i="28" s="1"/>
  <c r="K18" i="28" s="1"/>
  <c r="F18" i="28"/>
  <c r="E18" i="28"/>
  <c r="D18" i="28"/>
  <c r="C18" i="28"/>
  <c r="B18" i="28"/>
  <c r="I17" i="28"/>
  <c r="J17" i="28" s="1"/>
  <c r="K17" i="28" s="1"/>
  <c r="F17" i="28"/>
  <c r="E17" i="28"/>
  <c r="D17" i="28"/>
  <c r="C17" i="28"/>
  <c r="B17" i="28"/>
  <c r="I16" i="28"/>
  <c r="J16" i="28" s="1"/>
  <c r="K16" i="28" s="1"/>
  <c r="F16" i="28"/>
  <c r="E16" i="28"/>
  <c r="D16" i="28"/>
  <c r="C16" i="28"/>
  <c r="B16" i="28"/>
  <c r="I15" i="28"/>
  <c r="J15" i="28" s="1"/>
  <c r="K15" i="28" s="1"/>
  <c r="F15" i="28"/>
  <c r="E15" i="28"/>
  <c r="D15" i="28"/>
  <c r="C15" i="28"/>
  <c r="B15" i="28"/>
  <c r="I14" i="28"/>
  <c r="J14" i="28" s="1"/>
  <c r="K14" i="28" s="1"/>
  <c r="F14" i="28"/>
  <c r="E14" i="28"/>
  <c r="D14" i="28"/>
  <c r="C14" i="28"/>
  <c r="B14" i="28"/>
  <c r="I13" i="28"/>
  <c r="J13" i="28" s="1"/>
  <c r="K13" i="28" s="1"/>
  <c r="F13" i="28"/>
  <c r="E13" i="28"/>
  <c r="D13" i="28"/>
  <c r="C13" i="28"/>
  <c r="B13" i="28"/>
  <c r="I12" i="28"/>
  <c r="J12" i="28" s="1"/>
  <c r="K12" i="28" s="1"/>
  <c r="F12" i="28"/>
  <c r="E12" i="28"/>
  <c r="D12" i="28"/>
  <c r="C12" i="28"/>
  <c r="B12" i="28"/>
  <c r="I11" i="28"/>
  <c r="J11" i="28" s="1"/>
  <c r="K11" i="28" s="1"/>
  <c r="F11" i="28"/>
  <c r="E11" i="28"/>
  <c r="D11" i="28"/>
  <c r="C11" i="28"/>
  <c r="B11" i="28"/>
  <c r="I10" i="28"/>
  <c r="J10" i="28" s="1"/>
  <c r="K10" i="28" s="1"/>
  <c r="F10" i="28"/>
  <c r="E10" i="28"/>
  <c r="D10" i="28"/>
  <c r="C10" i="28"/>
  <c r="B10" i="28"/>
  <c r="I9" i="28"/>
  <c r="J9" i="28" s="1"/>
  <c r="K9" i="28" s="1"/>
  <c r="F9" i="28"/>
  <c r="E9" i="28"/>
  <c r="D9" i="28"/>
  <c r="C9" i="28"/>
  <c r="B9" i="28"/>
  <c r="I8" i="28"/>
  <c r="J8" i="28" s="1"/>
  <c r="K8" i="28" s="1"/>
  <c r="F8" i="28"/>
  <c r="E8" i="28"/>
  <c r="D8" i="28"/>
  <c r="C8" i="28"/>
  <c r="B8" i="28"/>
  <c r="I7" i="28"/>
  <c r="J7" i="28" s="1"/>
  <c r="K7" i="28" s="1"/>
  <c r="F7" i="28"/>
  <c r="E7" i="28"/>
  <c r="D7" i="28"/>
  <c r="C7" i="28"/>
  <c r="B7" i="28"/>
  <c r="I6" i="28"/>
  <c r="J6" i="28" s="1"/>
  <c r="K6" i="28" s="1"/>
  <c r="F6" i="28"/>
  <c r="E6" i="28"/>
  <c r="D6" i="28"/>
  <c r="C6" i="28"/>
  <c r="B6" i="28"/>
  <c r="I5" i="28"/>
  <c r="J5" i="28" s="1"/>
  <c r="K5" i="28" s="1"/>
  <c r="K64" i="28" s="1"/>
  <c r="F5" i="28"/>
  <c r="E5" i="28"/>
  <c r="D5" i="28"/>
  <c r="C5" i="28"/>
  <c r="B5" i="28"/>
  <c r="AK123" i="27"/>
  <c r="C123" i="27"/>
  <c r="AK122" i="27"/>
  <c r="C122" i="27"/>
  <c r="AK121" i="27"/>
  <c r="C121" i="27"/>
  <c r="AK120" i="27"/>
  <c r="C120" i="27"/>
  <c r="AK119" i="27"/>
  <c r="C119" i="27"/>
  <c r="AK118" i="27"/>
  <c r="C118" i="27"/>
  <c r="AK117" i="27"/>
  <c r="C117" i="27"/>
  <c r="AK116" i="27"/>
  <c r="C116" i="27"/>
  <c r="AK115" i="27"/>
  <c r="C115" i="27"/>
  <c r="AK114" i="27"/>
  <c r="C114" i="27"/>
  <c r="AK113" i="27"/>
  <c r="C113" i="27"/>
  <c r="AK112" i="27"/>
  <c r="C112" i="27"/>
  <c r="AK111" i="27"/>
  <c r="C111" i="27"/>
  <c r="AK110" i="27"/>
  <c r="C110" i="27"/>
  <c r="AK109" i="27"/>
  <c r="C109" i="27"/>
  <c r="AK108" i="27"/>
  <c r="C108" i="27"/>
  <c r="AK107" i="27"/>
  <c r="C107" i="27"/>
  <c r="AK106" i="27"/>
  <c r="C106" i="27"/>
  <c r="AK105" i="27"/>
  <c r="C105" i="27"/>
  <c r="AK104" i="27"/>
  <c r="C104" i="27"/>
  <c r="AK103" i="27"/>
  <c r="C103" i="27"/>
  <c r="AK102" i="27"/>
  <c r="C102" i="27"/>
  <c r="AK101" i="27"/>
  <c r="C101" i="27"/>
  <c r="AK100" i="27"/>
  <c r="C100" i="27"/>
  <c r="AK99" i="27"/>
  <c r="C99" i="27"/>
  <c r="AK98" i="27"/>
  <c r="C98" i="27"/>
  <c r="AK97" i="27"/>
  <c r="C97" i="27"/>
  <c r="AK96" i="27"/>
  <c r="C96" i="27"/>
  <c r="AK95" i="27"/>
  <c r="C95" i="27"/>
  <c r="AK94" i="27"/>
  <c r="C94" i="27"/>
  <c r="AK93" i="27"/>
  <c r="C93" i="27"/>
  <c r="AK92" i="27"/>
  <c r="C92" i="27"/>
  <c r="B92" i="27"/>
  <c r="AK91" i="27"/>
  <c r="C91" i="27"/>
  <c r="B91" i="27"/>
  <c r="AK90" i="27"/>
  <c r="C90" i="27"/>
  <c r="B90" i="27"/>
  <c r="AK89" i="27"/>
  <c r="C89" i="27"/>
  <c r="B89" i="27"/>
  <c r="AK88" i="27"/>
  <c r="C88" i="27"/>
  <c r="B88" i="27"/>
  <c r="AK87" i="27"/>
  <c r="C87" i="27"/>
  <c r="B87" i="27"/>
  <c r="AK86" i="27"/>
  <c r="C86" i="27"/>
  <c r="B86" i="27"/>
  <c r="AK85" i="27"/>
  <c r="C85" i="27"/>
  <c r="B85" i="27"/>
  <c r="AK84" i="27"/>
  <c r="C84" i="27"/>
  <c r="B84" i="27"/>
  <c r="AK83" i="27"/>
  <c r="C83" i="27"/>
  <c r="B83" i="27"/>
  <c r="AK82" i="27"/>
  <c r="C82" i="27"/>
  <c r="B82" i="27"/>
  <c r="AK81" i="27"/>
  <c r="C81" i="27"/>
  <c r="B81" i="27"/>
  <c r="AK80" i="27"/>
  <c r="C80" i="27"/>
  <c r="B80" i="27"/>
  <c r="AK79" i="27"/>
  <c r="C79" i="27"/>
  <c r="B79" i="27"/>
  <c r="AK78" i="27"/>
  <c r="C78" i="27"/>
  <c r="B78" i="27"/>
  <c r="AK77" i="27"/>
  <c r="C77" i="27"/>
  <c r="B77" i="27"/>
  <c r="AK76" i="27"/>
  <c r="C76" i="27"/>
  <c r="B76" i="27"/>
  <c r="AK75" i="27"/>
  <c r="C75" i="27"/>
  <c r="B75" i="27"/>
  <c r="AK74" i="27"/>
  <c r="C74" i="27"/>
  <c r="B74" i="27"/>
  <c r="AK73" i="27"/>
  <c r="C73" i="27"/>
  <c r="B73" i="27"/>
  <c r="AK72" i="27"/>
  <c r="C72" i="27"/>
  <c r="B72" i="27"/>
  <c r="AK71" i="27"/>
  <c r="C71" i="27"/>
  <c r="B71" i="27"/>
  <c r="AK70" i="27"/>
  <c r="C70" i="27"/>
  <c r="B70" i="27"/>
  <c r="AK69" i="27"/>
  <c r="C69" i="27"/>
  <c r="B69" i="27"/>
  <c r="AK68" i="27"/>
  <c r="C68" i="27"/>
  <c r="B68" i="27"/>
  <c r="AK67" i="27"/>
  <c r="C67" i="27"/>
  <c r="B67" i="27"/>
  <c r="AK66" i="27"/>
  <c r="C66" i="27"/>
  <c r="B66" i="27"/>
  <c r="AK65" i="27"/>
  <c r="C65" i="27"/>
  <c r="B65" i="27"/>
  <c r="AJ61" i="27"/>
  <c r="AI61" i="27"/>
  <c r="AH61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AJ60" i="27"/>
  <c r="AI60" i="27"/>
  <c r="AH60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AJ59" i="27"/>
  <c r="AI59" i="27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C43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F2" i="27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Q2" i="27" s="1"/>
  <c r="R2" i="27" s="1"/>
  <c r="S2" i="27" s="1"/>
  <c r="T2" i="27" s="1"/>
  <c r="U2" i="27" s="1"/>
  <c r="V2" i="27" s="1"/>
  <c r="W2" i="27" s="1"/>
  <c r="X2" i="27" s="1"/>
  <c r="Y2" i="27" s="1"/>
  <c r="Z2" i="27" s="1"/>
  <c r="AA2" i="27" s="1"/>
  <c r="AB2" i="27" s="1"/>
  <c r="AC2" i="27" s="1"/>
  <c r="AD2" i="27" s="1"/>
  <c r="AE2" i="27" s="1"/>
  <c r="AF2" i="27" s="1"/>
  <c r="AG2" i="27" s="1"/>
  <c r="AH2" i="27" s="1"/>
  <c r="AI2" i="27" s="1"/>
  <c r="AJ2" i="27" s="1"/>
  <c r="E2" i="27"/>
  <c r="I54" i="26"/>
  <c r="J54" i="26" s="1"/>
  <c r="K54" i="26" s="1"/>
  <c r="F54" i="26"/>
  <c r="E54" i="26"/>
  <c r="D54" i="26"/>
  <c r="C54" i="26"/>
  <c r="B54" i="26"/>
  <c r="I53" i="26"/>
  <c r="J53" i="26" s="1"/>
  <c r="K53" i="26" s="1"/>
  <c r="F53" i="26"/>
  <c r="E53" i="26"/>
  <c r="D53" i="26"/>
  <c r="C53" i="26"/>
  <c r="B53" i="26"/>
  <c r="I52" i="26"/>
  <c r="J52" i="26" s="1"/>
  <c r="K52" i="26" s="1"/>
  <c r="F52" i="26"/>
  <c r="E52" i="26"/>
  <c r="D52" i="26"/>
  <c r="C52" i="26"/>
  <c r="B52" i="26"/>
  <c r="I51" i="26"/>
  <c r="J51" i="26" s="1"/>
  <c r="K51" i="26" s="1"/>
  <c r="F51" i="26"/>
  <c r="E51" i="26"/>
  <c r="D51" i="26"/>
  <c r="C51" i="26"/>
  <c r="B51" i="26"/>
  <c r="I50" i="26"/>
  <c r="J50" i="26" s="1"/>
  <c r="K50" i="26" s="1"/>
  <c r="F50" i="26"/>
  <c r="E50" i="26"/>
  <c r="D50" i="26"/>
  <c r="C50" i="26"/>
  <c r="B50" i="26"/>
  <c r="I49" i="26"/>
  <c r="J49" i="26" s="1"/>
  <c r="K49" i="26" s="1"/>
  <c r="F49" i="26"/>
  <c r="E49" i="26"/>
  <c r="D49" i="26"/>
  <c r="C49" i="26"/>
  <c r="B49" i="26"/>
  <c r="I48" i="26"/>
  <c r="J48" i="26" s="1"/>
  <c r="K48" i="26" s="1"/>
  <c r="F48" i="26"/>
  <c r="E48" i="26"/>
  <c r="D48" i="26"/>
  <c r="C48" i="26"/>
  <c r="B48" i="26"/>
  <c r="I47" i="26"/>
  <c r="J47" i="26" s="1"/>
  <c r="K47" i="26" s="1"/>
  <c r="F47" i="26"/>
  <c r="E47" i="26"/>
  <c r="D47" i="26"/>
  <c r="C47" i="26"/>
  <c r="B47" i="26"/>
  <c r="I46" i="26"/>
  <c r="J46" i="26" s="1"/>
  <c r="K46" i="26" s="1"/>
  <c r="F46" i="26"/>
  <c r="E46" i="26"/>
  <c r="D46" i="26"/>
  <c r="C46" i="26"/>
  <c r="B46" i="26"/>
  <c r="I45" i="26"/>
  <c r="J45" i="26" s="1"/>
  <c r="K45" i="26" s="1"/>
  <c r="F45" i="26"/>
  <c r="E45" i="26"/>
  <c r="D45" i="26"/>
  <c r="C45" i="26"/>
  <c r="B45" i="26"/>
  <c r="I44" i="26"/>
  <c r="J44" i="26" s="1"/>
  <c r="K44" i="26" s="1"/>
  <c r="F44" i="26"/>
  <c r="E44" i="26"/>
  <c r="D44" i="26"/>
  <c r="C44" i="26"/>
  <c r="B44" i="26"/>
  <c r="I43" i="26"/>
  <c r="J43" i="26" s="1"/>
  <c r="K43" i="26" s="1"/>
  <c r="F43" i="26"/>
  <c r="E43" i="26"/>
  <c r="D43" i="26"/>
  <c r="C43" i="26"/>
  <c r="B43" i="26"/>
  <c r="I42" i="26"/>
  <c r="J42" i="26" s="1"/>
  <c r="K42" i="26" s="1"/>
  <c r="F42" i="26"/>
  <c r="E42" i="26"/>
  <c r="D42" i="26"/>
  <c r="C42" i="26"/>
  <c r="B42" i="26"/>
  <c r="I41" i="26"/>
  <c r="J41" i="26" s="1"/>
  <c r="K41" i="26" s="1"/>
  <c r="F41" i="26"/>
  <c r="E41" i="26"/>
  <c r="D41" i="26"/>
  <c r="C41" i="26"/>
  <c r="B41" i="26"/>
  <c r="I40" i="26"/>
  <c r="J40" i="26" s="1"/>
  <c r="K40" i="26" s="1"/>
  <c r="F40" i="26"/>
  <c r="E40" i="26"/>
  <c r="D40" i="26"/>
  <c r="C40" i="26"/>
  <c r="B40" i="26"/>
  <c r="I39" i="26"/>
  <c r="J39" i="26" s="1"/>
  <c r="K39" i="26" s="1"/>
  <c r="F39" i="26"/>
  <c r="E39" i="26"/>
  <c r="D39" i="26"/>
  <c r="C39" i="26"/>
  <c r="B39" i="26"/>
  <c r="I38" i="26"/>
  <c r="J38" i="26" s="1"/>
  <c r="K38" i="26" s="1"/>
  <c r="F38" i="26"/>
  <c r="E38" i="26"/>
  <c r="D38" i="26"/>
  <c r="C38" i="26"/>
  <c r="B38" i="26"/>
  <c r="I37" i="26"/>
  <c r="J37" i="26" s="1"/>
  <c r="K37" i="26" s="1"/>
  <c r="F37" i="26"/>
  <c r="E37" i="26"/>
  <c r="D37" i="26"/>
  <c r="C37" i="26"/>
  <c r="B37" i="26"/>
  <c r="I36" i="26"/>
  <c r="J36" i="26" s="1"/>
  <c r="K36" i="26" s="1"/>
  <c r="F36" i="26"/>
  <c r="E36" i="26"/>
  <c r="D36" i="26"/>
  <c r="C36" i="26"/>
  <c r="B36" i="26"/>
  <c r="I35" i="26"/>
  <c r="J35" i="26" s="1"/>
  <c r="K35" i="26" s="1"/>
  <c r="F35" i="26"/>
  <c r="E35" i="26"/>
  <c r="D35" i="26"/>
  <c r="C35" i="26"/>
  <c r="B35" i="26"/>
  <c r="I34" i="26"/>
  <c r="J34" i="26" s="1"/>
  <c r="K34" i="26" s="1"/>
  <c r="F34" i="26"/>
  <c r="E34" i="26"/>
  <c r="D34" i="26"/>
  <c r="C34" i="26"/>
  <c r="B34" i="26"/>
  <c r="I33" i="26"/>
  <c r="J33" i="26" s="1"/>
  <c r="K33" i="26" s="1"/>
  <c r="F33" i="26"/>
  <c r="E33" i="26"/>
  <c r="D33" i="26"/>
  <c r="C33" i="26"/>
  <c r="B33" i="26"/>
  <c r="I32" i="26"/>
  <c r="J32" i="26" s="1"/>
  <c r="K32" i="26" s="1"/>
  <c r="F32" i="26"/>
  <c r="E32" i="26"/>
  <c r="D32" i="26"/>
  <c r="C32" i="26"/>
  <c r="B32" i="26"/>
  <c r="I31" i="26"/>
  <c r="J31" i="26" s="1"/>
  <c r="K31" i="26" s="1"/>
  <c r="F31" i="26"/>
  <c r="E31" i="26"/>
  <c r="D31" i="26"/>
  <c r="C31" i="26"/>
  <c r="B31" i="26"/>
  <c r="I30" i="26"/>
  <c r="J30" i="26" s="1"/>
  <c r="K30" i="26" s="1"/>
  <c r="F30" i="26"/>
  <c r="E30" i="26"/>
  <c r="D30" i="26"/>
  <c r="C30" i="26"/>
  <c r="B30" i="26"/>
  <c r="I29" i="26"/>
  <c r="J29" i="26" s="1"/>
  <c r="K29" i="26" s="1"/>
  <c r="F29" i="26"/>
  <c r="E29" i="26"/>
  <c r="D29" i="26"/>
  <c r="C29" i="26"/>
  <c r="B29" i="26"/>
  <c r="I28" i="26"/>
  <c r="J28" i="26" s="1"/>
  <c r="K28" i="26" s="1"/>
  <c r="F28" i="26"/>
  <c r="E28" i="26"/>
  <c r="D28" i="26"/>
  <c r="C28" i="26"/>
  <c r="B28" i="26"/>
  <c r="I27" i="26"/>
  <c r="J27" i="26" s="1"/>
  <c r="K27" i="26" s="1"/>
  <c r="F27" i="26"/>
  <c r="E27" i="26"/>
  <c r="D27" i="26"/>
  <c r="C27" i="26"/>
  <c r="B27" i="26"/>
  <c r="I26" i="26"/>
  <c r="J26" i="26" s="1"/>
  <c r="K26" i="26" s="1"/>
  <c r="F26" i="26"/>
  <c r="E26" i="26"/>
  <c r="D26" i="26"/>
  <c r="C26" i="26"/>
  <c r="B26" i="26"/>
  <c r="I25" i="26"/>
  <c r="J25" i="26" s="1"/>
  <c r="K25" i="26" s="1"/>
  <c r="F25" i="26"/>
  <c r="E25" i="26"/>
  <c r="D25" i="26"/>
  <c r="C25" i="26"/>
  <c r="B25" i="26"/>
  <c r="I24" i="26"/>
  <c r="J24" i="26" s="1"/>
  <c r="K24" i="26" s="1"/>
  <c r="F24" i="26"/>
  <c r="E24" i="26"/>
  <c r="D24" i="26"/>
  <c r="C24" i="26"/>
  <c r="B24" i="26"/>
  <c r="I23" i="26"/>
  <c r="J23" i="26" s="1"/>
  <c r="K23" i="26" s="1"/>
  <c r="F23" i="26"/>
  <c r="E23" i="26"/>
  <c r="D23" i="26"/>
  <c r="C23" i="26"/>
  <c r="B23" i="26"/>
  <c r="I22" i="26"/>
  <c r="J22" i="26" s="1"/>
  <c r="K22" i="26" s="1"/>
  <c r="F22" i="26"/>
  <c r="E22" i="26"/>
  <c r="D22" i="26"/>
  <c r="C22" i="26"/>
  <c r="B22" i="26"/>
  <c r="I21" i="26"/>
  <c r="J21" i="26" s="1"/>
  <c r="K21" i="26" s="1"/>
  <c r="F21" i="26"/>
  <c r="E21" i="26"/>
  <c r="D21" i="26"/>
  <c r="C21" i="26"/>
  <c r="B21" i="26"/>
  <c r="I20" i="26"/>
  <c r="J20" i="26" s="1"/>
  <c r="K20" i="26" s="1"/>
  <c r="F20" i="26"/>
  <c r="E20" i="26"/>
  <c r="D20" i="26"/>
  <c r="C20" i="26"/>
  <c r="B20" i="26"/>
  <c r="I19" i="26"/>
  <c r="J19" i="26" s="1"/>
  <c r="K19" i="26" s="1"/>
  <c r="F19" i="26"/>
  <c r="E19" i="26"/>
  <c r="D19" i="26"/>
  <c r="C19" i="26"/>
  <c r="B19" i="26"/>
  <c r="I18" i="26"/>
  <c r="J18" i="26" s="1"/>
  <c r="K18" i="26" s="1"/>
  <c r="F18" i="26"/>
  <c r="E18" i="26"/>
  <c r="D18" i="26"/>
  <c r="C18" i="26"/>
  <c r="B18" i="26"/>
  <c r="I17" i="26"/>
  <c r="J17" i="26" s="1"/>
  <c r="K17" i="26" s="1"/>
  <c r="F17" i="26"/>
  <c r="E17" i="26"/>
  <c r="D17" i="26"/>
  <c r="C17" i="26"/>
  <c r="B17" i="26"/>
  <c r="I16" i="26"/>
  <c r="J16" i="26" s="1"/>
  <c r="K16" i="26" s="1"/>
  <c r="F16" i="26"/>
  <c r="E16" i="26"/>
  <c r="D16" i="26"/>
  <c r="C16" i="26"/>
  <c r="B16" i="26"/>
  <c r="I15" i="26"/>
  <c r="J15" i="26" s="1"/>
  <c r="K15" i="26" s="1"/>
  <c r="F15" i="26"/>
  <c r="E15" i="26"/>
  <c r="D15" i="26"/>
  <c r="C15" i="26"/>
  <c r="B15" i="26"/>
  <c r="I14" i="26"/>
  <c r="J14" i="26" s="1"/>
  <c r="K14" i="26" s="1"/>
  <c r="F14" i="26"/>
  <c r="E14" i="26"/>
  <c r="D14" i="26"/>
  <c r="C14" i="26"/>
  <c r="B14" i="26"/>
  <c r="I13" i="26"/>
  <c r="J13" i="26" s="1"/>
  <c r="K13" i="26" s="1"/>
  <c r="F13" i="26"/>
  <c r="E13" i="26"/>
  <c r="D13" i="26"/>
  <c r="C13" i="26"/>
  <c r="B13" i="26"/>
  <c r="I12" i="26"/>
  <c r="J12" i="26" s="1"/>
  <c r="K12" i="26" s="1"/>
  <c r="F12" i="26"/>
  <c r="E12" i="26"/>
  <c r="D12" i="26"/>
  <c r="C12" i="26"/>
  <c r="B12" i="26"/>
  <c r="I11" i="26"/>
  <c r="J11" i="26" s="1"/>
  <c r="K11" i="26" s="1"/>
  <c r="F11" i="26"/>
  <c r="E11" i="26"/>
  <c r="D11" i="26"/>
  <c r="C11" i="26"/>
  <c r="B11" i="26"/>
  <c r="I10" i="26"/>
  <c r="J10" i="26" s="1"/>
  <c r="K10" i="26" s="1"/>
  <c r="F10" i="26"/>
  <c r="E10" i="26"/>
  <c r="D10" i="26"/>
  <c r="C10" i="26"/>
  <c r="B10" i="26"/>
  <c r="I9" i="26"/>
  <c r="J9" i="26" s="1"/>
  <c r="K9" i="26" s="1"/>
  <c r="F9" i="26"/>
  <c r="E9" i="26"/>
  <c r="D9" i="26"/>
  <c r="C9" i="26"/>
  <c r="B9" i="26"/>
  <c r="I8" i="26"/>
  <c r="J8" i="26" s="1"/>
  <c r="K8" i="26" s="1"/>
  <c r="F8" i="26"/>
  <c r="E8" i="26"/>
  <c r="D8" i="26"/>
  <c r="C8" i="26"/>
  <c r="B8" i="26"/>
  <c r="I7" i="26"/>
  <c r="J7" i="26" s="1"/>
  <c r="K7" i="26" s="1"/>
  <c r="F7" i="26"/>
  <c r="E7" i="26"/>
  <c r="D7" i="26"/>
  <c r="C7" i="26"/>
  <c r="B7" i="26"/>
  <c r="I6" i="26"/>
  <c r="J6" i="26" s="1"/>
  <c r="K6" i="26" s="1"/>
  <c r="F6" i="26"/>
  <c r="E6" i="26"/>
  <c r="D6" i="26"/>
  <c r="C6" i="26"/>
  <c r="B6" i="26"/>
  <c r="I5" i="26"/>
  <c r="J5" i="26" s="1"/>
  <c r="K5" i="26" s="1"/>
  <c r="K55" i="26" s="1"/>
  <c r="F5" i="26"/>
  <c r="E5" i="26"/>
  <c r="D5" i="26"/>
  <c r="C5" i="26"/>
  <c r="B5" i="26"/>
  <c r="AK105" i="25"/>
  <c r="C105" i="25"/>
  <c r="AK104" i="25"/>
  <c r="C104" i="25"/>
  <c r="AK103" i="25"/>
  <c r="C103" i="25"/>
  <c r="AK102" i="25"/>
  <c r="C102" i="25"/>
  <c r="AK101" i="25"/>
  <c r="C101" i="25"/>
  <c r="AK100" i="25"/>
  <c r="C100" i="25"/>
  <c r="AK99" i="25"/>
  <c r="C99" i="25"/>
  <c r="AK98" i="25"/>
  <c r="C98" i="25"/>
  <c r="AK97" i="25"/>
  <c r="C97" i="25"/>
  <c r="AK96" i="25"/>
  <c r="C96" i="25"/>
  <c r="AK95" i="25"/>
  <c r="C95" i="25"/>
  <c r="AK94" i="25"/>
  <c r="C94" i="25"/>
  <c r="AK93" i="25"/>
  <c r="C93" i="25"/>
  <c r="AK92" i="25"/>
  <c r="C92" i="25"/>
  <c r="AK91" i="25"/>
  <c r="C91" i="25"/>
  <c r="AK90" i="25"/>
  <c r="C90" i="25"/>
  <c r="AK89" i="25"/>
  <c r="C89" i="25"/>
  <c r="AK88" i="25"/>
  <c r="C88" i="25"/>
  <c r="AK87" i="25"/>
  <c r="C87" i="25"/>
  <c r="AK86" i="25"/>
  <c r="C86" i="25"/>
  <c r="AK85" i="25"/>
  <c r="C85" i="25"/>
  <c r="AK84" i="25"/>
  <c r="C84" i="25"/>
  <c r="AK83" i="25"/>
  <c r="C83" i="25"/>
  <c r="B83" i="25"/>
  <c r="AK82" i="25"/>
  <c r="C82" i="25"/>
  <c r="B82" i="25"/>
  <c r="AK81" i="25"/>
  <c r="C81" i="25"/>
  <c r="B81" i="25"/>
  <c r="AK80" i="25"/>
  <c r="C80" i="25"/>
  <c r="B80" i="25"/>
  <c r="AK79" i="25"/>
  <c r="C79" i="25"/>
  <c r="B79" i="25"/>
  <c r="AK78" i="25"/>
  <c r="C78" i="25"/>
  <c r="B78" i="25"/>
  <c r="AK77" i="25"/>
  <c r="C77" i="25"/>
  <c r="B77" i="25"/>
  <c r="AK76" i="25"/>
  <c r="C76" i="25"/>
  <c r="B76" i="25"/>
  <c r="AK75" i="25"/>
  <c r="C75" i="25"/>
  <c r="B75" i="25"/>
  <c r="AK74" i="25"/>
  <c r="C74" i="25"/>
  <c r="B74" i="25"/>
  <c r="AK73" i="25"/>
  <c r="C73" i="25"/>
  <c r="B73" i="25"/>
  <c r="AK72" i="25"/>
  <c r="C72" i="25"/>
  <c r="B72" i="25"/>
  <c r="AK71" i="25"/>
  <c r="C71" i="25"/>
  <c r="B71" i="25"/>
  <c r="AK70" i="25"/>
  <c r="C70" i="25"/>
  <c r="B70" i="25"/>
  <c r="AK69" i="25"/>
  <c r="C69" i="25"/>
  <c r="B69" i="25"/>
  <c r="AK68" i="25"/>
  <c r="C68" i="25"/>
  <c r="B68" i="25"/>
  <c r="AK67" i="25"/>
  <c r="C67" i="25"/>
  <c r="B67" i="25"/>
  <c r="AK66" i="25"/>
  <c r="C66" i="25"/>
  <c r="B66" i="25"/>
  <c r="AK65" i="25"/>
  <c r="C65" i="25"/>
  <c r="B65" i="25"/>
  <c r="AK64" i="25"/>
  <c r="C64" i="25"/>
  <c r="B64" i="25"/>
  <c r="AK63" i="25"/>
  <c r="C63" i="25"/>
  <c r="B63" i="25"/>
  <c r="AK62" i="25"/>
  <c r="C62" i="25"/>
  <c r="B62" i="25"/>
  <c r="AK61" i="25"/>
  <c r="C61" i="25"/>
  <c r="B61" i="25"/>
  <c r="AK60" i="25"/>
  <c r="C60" i="25"/>
  <c r="B60" i="25"/>
  <c r="AK59" i="25"/>
  <c r="C59" i="25"/>
  <c r="B59" i="25"/>
  <c r="AK58" i="25"/>
  <c r="C58" i="25"/>
  <c r="B58" i="25"/>
  <c r="AK57" i="25"/>
  <c r="C57" i="25"/>
  <c r="B57" i="25"/>
  <c r="AK56" i="25"/>
  <c r="C56" i="25"/>
  <c r="B56" i="25"/>
  <c r="AJ52" i="25"/>
  <c r="AI52" i="25"/>
  <c r="AH52" i="25"/>
  <c r="AG52" i="25"/>
  <c r="AF52" i="25"/>
  <c r="AE52" i="25"/>
  <c r="AD52" i="25"/>
  <c r="AC52" i="25"/>
  <c r="AB52" i="25"/>
  <c r="AA52" i="25"/>
  <c r="Z52" i="25"/>
  <c r="Y52" i="25"/>
  <c r="X52" i="25"/>
  <c r="W52" i="25"/>
  <c r="V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AJ51" i="25"/>
  <c r="AI51" i="25"/>
  <c r="AH51" i="25"/>
  <c r="AG51" i="25"/>
  <c r="AF51" i="25"/>
  <c r="AE51" i="25"/>
  <c r="AD51" i="25"/>
  <c r="AC51" i="25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AJ50" i="25"/>
  <c r="AI50" i="25"/>
  <c r="AH50" i="25"/>
  <c r="AG50" i="25"/>
  <c r="AF50" i="25"/>
  <c r="AE50" i="25"/>
  <c r="AD50" i="25"/>
  <c r="AC50" i="25"/>
  <c r="AB50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AJ49" i="25"/>
  <c r="AI49" i="25"/>
  <c r="AH49" i="25"/>
  <c r="AG49" i="25"/>
  <c r="AF49" i="25"/>
  <c r="AE49" i="25"/>
  <c r="AD49" i="25"/>
  <c r="AC49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AJ48" i="25"/>
  <c r="AI48" i="25"/>
  <c r="AH48" i="25"/>
  <c r="AG48" i="25"/>
  <c r="AF48" i="25"/>
  <c r="AE48" i="25"/>
  <c r="AD48" i="25"/>
  <c r="AC48" i="25"/>
  <c r="AB48" i="25"/>
  <c r="AA48" i="25"/>
  <c r="Z48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AJ47" i="25"/>
  <c r="AI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AJ46" i="25"/>
  <c r="AI46" i="25"/>
  <c r="AH46" i="25"/>
  <c r="AG46" i="25"/>
  <c r="AF46" i="25"/>
  <c r="AE46" i="25"/>
  <c r="AD46" i="25"/>
  <c r="AC46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AJ45" i="25"/>
  <c r="AI45" i="25"/>
  <c r="AH45" i="25"/>
  <c r="AG45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AJ44" i="25"/>
  <c r="AI44" i="25"/>
  <c r="AH44" i="25"/>
  <c r="AG44" i="25"/>
  <c r="AF44" i="25"/>
  <c r="AE44" i="25"/>
  <c r="AD44" i="25"/>
  <c r="AC44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AH43" i="25"/>
  <c r="AG43" i="25"/>
  <c r="AF43" i="25"/>
  <c r="AE43" i="25"/>
  <c r="AD43" i="25"/>
  <c r="AC43" i="25"/>
  <c r="AB43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C43" i="25"/>
  <c r="AJ42" i="25"/>
  <c r="AI42" i="25"/>
  <c r="AH42" i="25"/>
  <c r="AG42" i="25"/>
  <c r="AF42" i="25"/>
  <c r="AE42" i="25"/>
  <c r="AD42" i="25"/>
  <c r="AC42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AJ41" i="25"/>
  <c r="AI41" i="25"/>
  <c r="AH41" i="25"/>
  <c r="AG41" i="25"/>
  <c r="AF41" i="25"/>
  <c r="AE41" i="25"/>
  <c r="AD41" i="25"/>
  <c r="AC41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AJ40" i="25"/>
  <c r="AI40" i="25"/>
  <c r="AH40" i="25"/>
  <c r="AG40" i="25"/>
  <c r="AF40" i="25"/>
  <c r="AE40" i="25"/>
  <c r="AD40" i="25"/>
  <c r="AC40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AJ38" i="25"/>
  <c r="AI38" i="25"/>
  <c r="AH38" i="25"/>
  <c r="AG38" i="25"/>
  <c r="AF38" i="25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AJ37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AJ35" i="25"/>
  <c r="AI35" i="25"/>
  <c r="AH35" i="25"/>
  <c r="AG35" i="25"/>
  <c r="AF35" i="25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AJ34" i="25"/>
  <c r="AI34" i="25"/>
  <c r="AH34" i="25"/>
  <c r="AG34" i="25"/>
  <c r="AF34" i="25"/>
  <c r="AE34" i="25"/>
  <c r="AD34" i="25"/>
  <c r="AC34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AJ33" i="25"/>
  <c r="AI33" i="25"/>
  <c r="AH33" i="25"/>
  <c r="AG33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AJ32" i="25"/>
  <c r="AI32" i="25"/>
  <c r="AH32" i="25"/>
  <c r="AG32" i="25"/>
  <c r="AF32" i="25"/>
  <c r="AE32" i="25"/>
  <c r="AD32" i="25"/>
  <c r="AC32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AJ31" i="25"/>
  <c r="AI31" i="25"/>
  <c r="AH31" i="25"/>
  <c r="AG31" i="25"/>
  <c r="AF31" i="25"/>
  <c r="AE31" i="25"/>
  <c r="AD31" i="25"/>
  <c r="AC31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AJ30" i="25"/>
  <c r="AI30" i="25"/>
  <c r="AH30" i="25"/>
  <c r="AG30" i="25"/>
  <c r="AF30" i="25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J29" i="25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J28" i="25"/>
  <c r="AI28" i="25"/>
  <c r="AH28" i="25"/>
  <c r="AG28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J27" i="25"/>
  <c r="AI2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J26" i="25"/>
  <c r="AI26" i="25"/>
  <c r="AH26" i="25"/>
  <c r="AG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J25" i="25"/>
  <c r="AI25" i="25"/>
  <c r="AH25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J24" i="25"/>
  <c r="AI24" i="25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J22" i="25"/>
  <c r="AI22" i="25"/>
  <c r="AH22" i="25"/>
  <c r="AG22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J21" i="25"/>
  <c r="AI21" i="25"/>
  <c r="AH21" i="25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J19" i="25"/>
  <c r="AI19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J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J16" i="25"/>
  <c r="AI16" i="25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J15" i="25"/>
  <c r="AI15" i="25"/>
  <c r="AH15" i="25"/>
  <c r="AG15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J14" i="25"/>
  <c r="AI14" i="25"/>
  <c r="AH14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J13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J12" i="25"/>
  <c r="AI12" i="25"/>
  <c r="AH12" i="25"/>
  <c r="AG12" i="25"/>
  <c r="AF12" i="25"/>
  <c r="AE12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J11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J10" i="25"/>
  <c r="AI10" i="25"/>
  <c r="AH10" i="25"/>
  <c r="AG10" i="25"/>
  <c r="AF10" i="25"/>
  <c r="AE10" i="25"/>
  <c r="AD10" i="25"/>
  <c r="AC10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J9" i="25"/>
  <c r="AI9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J7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AJ6" i="25"/>
  <c r="AI6" i="25"/>
  <c r="AH6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AJ4" i="25"/>
  <c r="AI4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AJ3" i="25"/>
  <c r="AI3" i="25"/>
  <c r="AH3" i="25"/>
  <c r="AG3" i="25"/>
  <c r="AF3" i="25"/>
  <c r="AE3" i="25"/>
  <c r="AD3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X2" i="25"/>
  <c r="Y2" i="25" s="1"/>
  <c r="Z2" i="25" s="1"/>
  <c r="AA2" i="25" s="1"/>
  <c r="AB2" i="25" s="1"/>
  <c r="AC2" i="25" s="1"/>
  <c r="AD2" i="25" s="1"/>
  <c r="AE2" i="25" s="1"/>
  <c r="AF2" i="25" s="1"/>
  <c r="AG2" i="25" s="1"/>
  <c r="AH2" i="25" s="1"/>
  <c r="AI2" i="25" s="1"/>
  <c r="AJ2" i="25" s="1"/>
  <c r="I2" i="25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G2" i="25"/>
  <c r="H2" i="25" s="1"/>
  <c r="E2" i="25"/>
  <c r="F2" i="25" s="1"/>
  <c r="I49" i="24"/>
  <c r="J49" i="24" s="1"/>
  <c r="K49" i="24" s="1"/>
  <c r="F49" i="24"/>
  <c r="E49" i="24"/>
  <c r="D49" i="24"/>
  <c r="C49" i="24"/>
  <c r="B49" i="24"/>
  <c r="I48" i="24"/>
  <c r="J48" i="24" s="1"/>
  <c r="K48" i="24" s="1"/>
  <c r="F48" i="24"/>
  <c r="E48" i="24"/>
  <c r="D48" i="24"/>
  <c r="C48" i="24"/>
  <c r="B48" i="24"/>
  <c r="I47" i="24"/>
  <c r="J47" i="24" s="1"/>
  <c r="K47" i="24" s="1"/>
  <c r="F47" i="24"/>
  <c r="E47" i="24"/>
  <c r="D47" i="24"/>
  <c r="C47" i="24"/>
  <c r="B47" i="24"/>
  <c r="I46" i="24"/>
  <c r="J46" i="24" s="1"/>
  <c r="K46" i="24" s="1"/>
  <c r="F46" i="24"/>
  <c r="E46" i="24"/>
  <c r="D46" i="24"/>
  <c r="C46" i="24"/>
  <c r="B46" i="24"/>
  <c r="I45" i="24"/>
  <c r="J45" i="24" s="1"/>
  <c r="K45" i="24" s="1"/>
  <c r="F45" i="24"/>
  <c r="E45" i="24"/>
  <c r="D45" i="24"/>
  <c r="C45" i="24"/>
  <c r="B45" i="24"/>
  <c r="I44" i="24"/>
  <c r="J44" i="24" s="1"/>
  <c r="K44" i="24" s="1"/>
  <c r="F44" i="24"/>
  <c r="E44" i="24"/>
  <c r="D44" i="24"/>
  <c r="C44" i="24"/>
  <c r="B44" i="24"/>
  <c r="I43" i="24"/>
  <c r="J43" i="24" s="1"/>
  <c r="K43" i="24" s="1"/>
  <c r="F43" i="24"/>
  <c r="E43" i="24"/>
  <c r="D43" i="24"/>
  <c r="C43" i="24"/>
  <c r="B43" i="24"/>
  <c r="I42" i="24"/>
  <c r="J42" i="24" s="1"/>
  <c r="K42" i="24" s="1"/>
  <c r="F42" i="24"/>
  <c r="E42" i="24"/>
  <c r="D42" i="24"/>
  <c r="C42" i="24"/>
  <c r="B42" i="24"/>
  <c r="I41" i="24"/>
  <c r="J41" i="24" s="1"/>
  <c r="K41" i="24" s="1"/>
  <c r="F41" i="24"/>
  <c r="E41" i="24"/>
  <c r="D41" i="24"/>
  <c r="C41" i="24"/>
  <c r="B41" i="24"/>
  <c r="I40" i="24"/>
  <c r="J40" i="24" s="1"/>
  <c r="K40" i="24" s="1"/>
  <c r="F40" i="24"/>
  <c r="E40" i="24"/>
  <c r="D40" i="24"/>
  <c r="C40" i="24"/>
  <c r="B40" i="24"/>
  <c r="I39" i="24"/>
  <c r="J39" i="24" s="1"/>
  <c r="K39" i="24" s="1"/>
  <c r="F39" i="24"/>
  <c r="E39" i="24"/>
  <c r="D39" i="24"/>
  <c r="C39" i="24"/>
  <c r="B39" i="24"/>
  <c r="I38" i="24"/>
  <c r="J38" i="24" s="1"/>
  <c r="K38" i="24" s="1"/>
  <c r="F38" i="24"/>
  <c r="E38" i="24"/>
  <c r="D38" i="24"/>
  <c r="C38" i="24"/>
  <c r="B38" i="24"/>
  <c r="I37" i="24"/>
  <c r="J37" i="24" s="1"/>
  <c r="K37" i="24" s="1"/>
  <c r="F37" i="24"/>
  <c r="E37" i="24"/>
  <c r="D37" i="24"/>
  <c r="C37" i="24"/>
  <c r="B37" i="24"/>
  <c r="I36" i="24"/>
  <c r="J36" i="24" s="1"/>
  <c r="K36" i="24" s="1"/>
  <c r="F36" i="24"/>
  <c r="E36" i="24"/>
  <c r="D36" i="24"/>
  <c r="C36" i="24"/>
  <c r="B36" i="24"/>
  <c r="I35" i="24"/>
  <c r="J35" i="24" s="1"/>
  <c r="K35" i="24" s="1"/>
  <c r="F35" i="24"/>
  <c r="E35" i="24"/>
  <c r="D35" i="24"/>
  <c r="C35" i="24"/>
  <c r="B35" i="24"/>
  <c r="I34" i="24"/>
  <c r="J34" i="24" s="1"/>
  <c r="K34" i="24" s="1"/>
  <c r="F34" i="24"/>
  <c r="E34" i="24"/>
  <c r="D34" i="24"/>
  <c r="C34" i="24"/>
  <c r="B34" i="24"/>
  <c r="I33" i="24"/>
  <c r="J33" i="24" s="1"/>
  <c r="K33" i="24" s="1"/>
  <c r="F33" i="24"/>
  <c r="E33" i="24"/>
  <c r="D33" i="24"/>
  <c r="C33" i="24"/>
  <c r="B33" i="24"/>
  <c r="I32" i="24"/>
  <c r="J32" i="24" s="1"/>
  <c r="K32" i="24" s="1"/>
  <c r="F32" i="24"/>
  <c r="E32" i="24"/>
  <c r="D32" i="24"/>
  <c r="C32" i="24"/>
  <c r="B32" i="24"/>
  <c r="I31" i="24"/>
  <c r="J31" i="24" s="1"/>
  <c r="K31" i="24" s="1"/>
  <c r="F31" i="24"/>
  <c r="E31" i="24"/>
  <c r="D31" i="24"/>
  <c r="C31" i="24"/>
  <c r="B31" i="24"/>
  <c r="I30" i="24"/>
  <c r="J30" i="24" s="1"/>
  <c r="K30" i="24" s="1"/>
  <c r="F30" i="24"/>
  <c r="E30" i="24"/>
  <c r="D30" i="24"/>
  <c r="C30" i="24"/>
  <c r="B30" i="24"/>
  <c r="I29" i="24"/>
  <c r="J29" i="24" s="1"/>
  <c r="K29" i="24" s="1"/>
  <c r="F29" i="24"/>
  <c r="E29" i="24"/>
  <c r="D29" i="24"/>
  <c r="C29" i="24"/>
  <c r="B29" i="24"/>
  <c r="I28" i="24"/>
  <c r="J28" i="24" s="1"/>
  <c r="K28" i="24" s="1"/>
  <c r="F28" i="24"/>
  <c r="E28" i="24"/>
  <c r="D28" i="24"/>
  <c r="C28" i="24"/>
  <c r="B28" i="24"/>
  <c r="I27" i="24"/>
  <c r="J27" i="24" s="1"/>
  <c r="K27" i="24" s="1"/>
  <c r="F27" i="24"/>
  <c r="E27" i="24"/>
  <c r="D27" i="24"/>
  <c r="C27" i="24"/>
  <c r="B27" i="24"/>
  <c r="I26" i="24"/>
  <c r="J26" i="24" s="1"/>
  <c r="K26" i="24" s="1"/>
  <c r="F26" i="24"/>
  <c r="E26" i="24"/>
  <c r="D26" i="24"/>
  <c r="C26" i="24"/>
  <c r="B26" i="24"/>
  <c r="I25" i="24"/>
  <c r="J25" i="24" s="1"/>
  <c r="K25" i="24" s="1"/>
  <c r="F25" i="24"/>
  <c r="E25" i="24"/>
  <c r="D25" i="24"/>
  <c r="C25" i="24"/>
  <c r="B25" i="24"/>
  <c r="I24" i="24"/>
  <c r="J24" i="24" s="1"/>
  <c r="K24" i="24" s="1"/>
  <c r="F24" i="24"/>
  <c r="E24" i="24"/>
  <c r="D24" i="24"/>
  <c r="C24" i="24"/>
  <c r="B24" i="24"/>
  <c r="I23" i="24"/>
  <c r="J23" i="24" s="1"/>
  <c r="K23" i="24" s="1"/>
  <c r="F23" i="24"/>
  <c r="E23" i="24"/>
  <c r="D23" i="24"/>
  <c r="C23" i="24"/>
  <c r="B23" i="24"/>
  <c r="I22" i="24"/>
  <c r="J22" i="24" s="1"/>
  <c r="K22" i="24" s="1"/>
  <c r="F22" i="24"/>
  <c r="E22" i="24"/>
  <c r="D22" i="24"/>
  <c r="C22" i="24"/>
  <c r="B22" i="24"/>
  <c r="I21" i="24"/>
  <c r="J21" i="24" s="1"/>
  <c r="K21" i="24" s="1"/>
  <c r="F21" i="24"/>
  <c r="E21" i="24"/>
  <c r="D21" i="24"/>
  <c r="C21" i="24"/>
  <c r="B21" i="24"/>
  <c r="I20" i="24"/>
  <c r="J20" i="24" s="1"/>
  <c r="K20" i="24" s="1"/>
  <c r="F20" i="24"/>
  <c r="E20" i="24"/>
  <c r="D20" i="24"/>
  <c r="C20" i="24"/>
  <c r="B20" i="24"/>
  <c r="I19" i="24"/>
  <c r="J19" i="24" s="1"/>
  <c r="K19" i="24" s="1"/>
  <c r="F19" i="24"/>
  <c r="E19" i="24"/>
  <c r="D19" i="24"/>
  <c r="C19" i="24"/>
  <c r="B19" i="24"/>
  <c r="I18" i="24"/>
  <c r="J18" i="24" s="1"/>
  <c r="K18" i="24" s="1"/>
  <c r="F18" i="24"/>
  <c r="E18" i="24"/>
  <c r="D18" i="24"/>
  <c r="C18" i="24"/>
  <c r="B18" i="24"/>
  <c r="I17" i="24"/>
  <c r="J17" i="24" s="1"/>
  <c r="K17" i="24" s="1"/>
  <c r="F17" i="24"/>
  <c r="E17" i="24"/>
  <c r="D17" i="24"/>
  <c r="C17" i="24"/>
  <c r="B17" i="24"/>
  <c r="I16" i="24"/>
  <c r="J16" i="24" s="1"/>
  <c r="K16" i="24" s="1"/>
  <c r="F16" i="24"/>
  <c r="E16" i="24"/>
  <c r="D16" i="24"/>
  <c r="C16" i="24"/>
  <c r="B16" i="24"/>
  <c r="I15" i="24"/>
  <c r="J15" i="24" s="1"/>
  <c r="K15" i="24" s="1"/>
  <c r="F15" i="24"/>
  <c r="E15" i="24"/>
  <c r="D15" i="24"/>
  <c r="C15" i="24"/>
  <c r="B15" i="24"/>
  <c r="I14" i="24"/>
  <c r="J14" i="24" s="1"/>
  <c r="K14" i="24" s="1"/>
  <c r="F14" i="24"/>
  <c r="E14" i="24"/>
  <c r="D14" i="24"/>
  <c r="C14" i="24"/>
  <c r="B14" i="24"/>
  <c r="I13" i="24"/>
  <c r="J13" i="24" s="1"/>
  <c r="K13" i="24" s="1"/>
  <c r="F13" i="24"/>
  <c r="E13" i="24"/>
  <c r="D13" i="24"/>
  <c r="C13" i="24"/>
  <c r="B13" i="24"/>
  <c r="I12" i="24"/>
  <c r="J12" i="24" s="1"/>
  <c r="K12" i="24" s="1"/>
  <c r="F12" i="24"/>
  <c r="E12" i="24"/>
  <c r="D12" i="24"/>
  <c r="C12" i="24"/>
  <c r="B12" i="24"/>
  <c r="I11" i="24"/>
  <c r="J11" i="24" s="1"/>
  <c r="K11" i="24" s="1"/>
  <c r="F11" i="24"/>
  <c r="E11" i="24"/>
  <c r="D11" i="24"/>
  <c r="C11" i="24"/>
  <c r="B11" i="24"/>
  <c r="I10" i="24"/>
  <c r="J10" i="24" s="1"/>
  <c r="K10" i="24" s="1"/>
  <c r="F10" i="24"/>
  <c r="E10" i="24"/>
  <c r="D10" i="24"/>
  <c r="C10" i="24"/>
  <c r="B10" i="24"/>
  <c r="I9" i="24"/>
  <c r="J9" i="24" s="1"/>
  <c r="K9" i="24" s="1"/>
  <c r="F9" i="24"/>
  <c r="E9" i="24"/>
  <c r="D9" i="24"/>
  <c r="C9" i="24"/>
  <c r="B9" i="24"/>
  <c r="I8" i="24"/>
  <c r="J8" i="24" s="1"/>
  <c r="K8" i="24" s="1"/>
  <c r="F8" i="24"/>
  <c r="E8" i="24"/>
  <c r="D8" i="24"/>
  <c r="C8" i="24"/>
  <c r="B8" i="24"/>
  <c r="I7" i="24"/>
  <c r="J7" i="24" s="1"/>
  <c r="K7" i="24" s="1"/>
  <c r="F7" i="24"/>
  <c r="E7" i="24"/>
  <c r="D7" i="24"/>
  <c r="C7" i="24"/>
  <c r="B7" i="24"/>
  <c r="I6" i="24"/>
  <c r="J6" i="24" s="1"/>
  <c r="K6" i="24" s="1"/>
  <c r="F6" i="24"/>
  <c r="E6" i="24"/>
  <c r="D6" i="24"/>
  <c r="C6" i="24"/>
  <c r="B6" i="24"/>
  <c r="I5" i="24"/>
  <c r="J5" i="24" s="1"/>
  <c r="K5" i="24" s="1"/>
  <c r="F5" i="24"/>
  <c r="E5" i="24"/>
  <c r="D5" i="24"/>
  <c r="C5" i="24"/>
  <c r="B5" i="24"/>
  <c r="AK95" i="23"/>
  <c r="C95" i="23"/>
  <c r="AK94" i="23"/>
  <c r="C94" i="23"/>
  <c r="AK93" i="23"/>
  <c r="C93" i="23"/>
  <c r="AK92" i="23"/>
  <c r="C92" i="23"/>
  <c r="AK91" i="23"/>
  <c r="C91" i="23"/>
  <c r="AK90" i="23"/>
  <c r="C90" i="23"/>
  <c r="AK89" i="23"/>
  <c r="C89" i="23"/>
  <c r="AK88" i="23"/>
  <c r="C88" i="23"/>
  <c r="AK87" i="23"/>
  <c r="C87" i="23"/>
  <c r="AK86" i="23"/>
  <c r="C86" i="23"/>
  <c r="AK85" i="23"/>
  <c r="C85" i="23"/>
  <c r="AK84" i="23"/>
  <c r="C84" i="23"/>
  <c r="AK83" i="23"/>
  <c r="C83" i="23"/>
  <c r="AK82" i="23"/>
  <c r="C82" i="23"/>
  <c r="AK81" i="23"/>
  <c r="C81" i="23"/>
  <c r="AK80" i="23"/>
  <c r="C80" i="23"/>
  <c r="B80" i="23"/>
  <c r="AK79" i="23"/>
  <c r="C79" i="23"/>
  <c r="B79" i="23"/>
  <c r="AK78" i="23"/>
  <c r="C78" i="23"/>
  <c r="B78" i="23"/>
  <c r="AK77" i="23"/>
  <c r="C77" i="23"/>
  <c r="B77" i="23"/>
  <c r="AK76" i="23"/>
  <c r="C76" i="23"/>
  <c r="B76" i="23"/>
  <c r="AK75" i="23"/>
  <c r="C75" i="23"/>
  <c r="B75" i="23"/>
  <c r="AK74" i="23"/>
  <c r="C74" i="23"/>
  <c r="B74" i="23"/>
  <c r="AK73" i="23"/>
  <c r="C73" i="23"/>
  <c r="B73" i="23"/>
  <c r="AK72" i="23"/>
  <c r="C72" i="23"/>
  <c r="B72" i="23"/>
  <c r="AK71" i="23"/>
  <c r="C71" i="23"/>
  <c r="B71" i="23"/>
  <c r="AK70" i="23"/>
  <c r="C70" i="23"/>
  <c r="B70" i="23"/>
  <c r="AK69" i="23"/>
  <c r="C69" i="23"/>
  <c r="B69" i="23"/>
  <c r="AK68" i="23"/>
  <c r="C68" i="23"/>
  <c r="B68" i="23"/>
  <c r="AK67" i="23"/>
  <c r="C67" i="23"/>
  <c r="B67" i="23"/>
  <c r="AK66" i="23"/>
  <c r="C66" i="23"/>
  <c r="B66" i="23"/>
  <c r="AK65" i="23"/>
  <c r="C65" i="23"/>
  <c r="B65" i="23"/>
  <c r="AK64" i="23"/>
  <c r="C64" i="23"/>
  <c r="B64" i="23"/>
  <c r="AK63" i="23"/>
  <c r="C63" i="23"/>
  <c r="B63" i="23"/>
  <c r="AK62" i="23"/>
  <c r="C62" i="23"/>
  <c r="B62" i="23"/>
  <c r="AK61" i="23"/>
  <c r="C61" i="23"/>
  <c r="B61" i="23"/>
  <c r="AK60" i="23"/>
  <c r="C60" i="23"/>
  <c r="B60" i="23"/>
  <c r="AK59" i="23"/>
  <c r="C59" i="23"/>
  <c r="B59" i="23"/>
  <c r="AK58" i="23"/>
  <c r="C58" i="23"/>
  <c r="B58" i="23"/>
  <c r="AK57" i="23"/>
  <c r="C57" i="23"/>
  <c r="B57" i="23"/>
  <c r="AK56" i="23"/>
  <c r="C56" i="23"/>
  <c r="B56" i="23"/>
  <c r="AK55" i="23"/>
  <c r="C55" i="23"/>
  <c r="B55" i="23"/>
  <c r="AK54" i="23"/>
  <c r="C54" i="23"/>
  <c r="B54" i="23"/>
  <c r="AK53" i="23"/>
  <c r="C53" i="23"/>
  <c r="B53" i="23"/>
  <c r="AK52" i="23"/>
  <c r="C52" i="23"/>
  <c r="B52" i="23"/>
  <c r="AK51" i="23"/>
  <c r="C51" i="23"/>
  <c r="B51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AH46" i="23"/>
  <c r="AG46" i="23"/>
  <c r="AF46" i="23"/>
  <c r="AE46" i="23"/>
  <c r="AD46" i="23"/>
  <c r="C46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AJ43" i="23"/>
  <c r="AI43" i="23"/>
  <c r="AH43" i="23"/>
  <c r="AG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AJ32" i="23"/>
  <c r="AI32" i="23"/>
  <c r="AH32" i="23"/>
  <c r="AG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H2" i="23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AG2" i="23" s="1"/>
  <c r="AH2" i="23" s="1"/>
  <c r="AI2" i="23" s="1"/>
  <c r="AJ2" i="23" s="1"/>
  <c r="G2" i="23"/>
  <c r="F2" i="23"/>
  <c r="E2" i="23"/>
  <c r="I41" i="22"/>
  <c r="J41" i="22" s="1"/>
  <c r="K41" i="22" s="1"/>
  <c r="F41" i="22"/>
  <c r="E41" i="22"/>
  <c r="D41" i="22"/>
  <c r="C41" i="22"/>
  <c r="B41" i="22"/>
  <c r="I40" i="22"/>
  <c r="J40" i="22" s="1"/>
  <c r="K40" i="22" s="1"/>
  <c r="F40" i="22"/>
  <c r="E40" i="22"/>
  <c r="D40" i="22"/>
  <c r="C40" i="22"/>
  <c r="B40" i="22"/>
  <c r="I39" i="22"/>
  <c r="J39" i="22" s="1"/>
  <c r="K39" i="22" s="1"/>
  <c r="F39" i="22"/>
  <c r="E39" i="22"/>
  <c r="D39" i="22"/>
  <c r="C39" i="22"/>
  <c r="B39" i="22"/>
  <c r="I38" i="22"/>
  <c r="J38" i="22" s="1"/>
  <c r="K38" i="22" s="1"/>
  <c r="F38" i="22"/>
  <c r="E38" i="22"/>
  <c r="D38" i="22"/>
  <c r="C38" i="22"/>
  <c r="B38" i="22"/>
  <c r="I37" i="22"/>
  <c r="J37" i="22" s="1"/>
  <c r="K37" i="22" s="1"/>
  <c r="F37" i="22"/>
  <c r="E37" i="22"/>
  <c r="D37" i="22"/>
  <c r="C37" i="22"/>
  <c r="B37" i="22"/>
  <c r="I36" i="22"/>
  <c r="J36" i="22" s="1"/>
  <c r="K36" i="22" s="1"/>
  <c r="F36" i="22"/>
  <c r="E36" i="22"/>
  <c r="D36" i="22"/>
  <c r="C36" i="22"/>
  <c r="B36" i="22"/>
  <c r="I35" i="22"/>
  <c r="J35" i="22" s="1"/>
  <c r="K35" i="22" s="1"/>
  <c r="F35" i="22"/>
  <c r="E35" i="22"/>
  <c r="D35" i="22"/>
  <c r="C35" i="22"/>
  <c r="B35" i="22"/>
  <c r="I34" i="22"/>
  <c r="J34" i="22" s="1"/>
  <c r="K34" i="22" s="1"/>
  <c r="F34" i="22"/>
  <c r="E34" i="22"/>
  <c r="D34" i="22"/>
  <c r="C34" i="22"/>
  <c r="B34" i="22"/>
  <c r="I33" i="22"/>
  <c r="J33" i="22" s="1"/>
  <c r="K33" i="22" s="1"/>
  <c r="F33" i="22"/>
  <c r="E33" i="22"/>
  <c r="D33" i="22"/>
  <c r="C33" i="22"/>
  <c r="B33" i="22"/>
  <c r="I32" i="22"/>
  <c r="J32" i="22" s="1"/>
  <c r="K32" i="22" s="1"/>
  <c r="F32" i="22"/>
  <c r="E32" i="22"/>
  <c r="D32" i="22"/>
  <c r="C32" i="22"/>
  <c r="B32" i="22"/>
  <c r="I31" i="22"/>
  <c r="J31" i="22" s="1"/>
  <c r="K31" i="22" s="1"/>
  <c r="F31" i="22"/>
  <c r="E31" i="22"/>
  <c r="D31" i="22"/>
  <c r="C31" i="22"/>
  <c r="B31" i="22"/>
  <c r="I30" i="22"/>
  <c r="J30" i="22" s="1"/>
  <c r="K30" i="22" s="1"/>
  <c r="F30" i="22"/>
  <c r="E30" i="22"/>
  <c r="D30" i="22"/>
  <c r="C30" i="22"/>
  <c r="B30" i="22"/>
  <c r="I29" i="22"/>
  <c r="J29" i="22" s="1"/>
  <c r="K29" i="22" s="1"/>
  <c r="F29" i="22"/>
  <c r="E29" i="22"/>
  <c r="D29" i="22"/>
  <c r="C29" i="22"/>
  <c r="B29" i="22"/>
  <c r="I28" i="22"/>
  <c r="J28" i="22" s="1"/>
  <c r="K28" i="22" s="1"/>
  <c r="F28" i="22"/>
  <c r="E28" i="22"/>
  <c r="D28" i="22"/>
  <c r="C28" i="22"/>
  <c r="B28" i="22"/>
  <c r="I27" i="22"/>
  <c r="J27" i="22" s="1"/>
  <c r="K27" i="22" s="1"/>
  <c r="F27" i="22"/>
  <c r="E27" i="22"/>
  <c r="D27" i="22"/>
  <c r="C27" i="22"/>
  <c r="B27" i="22"/>
  <c r="I26" i="22"/>
  <c r="J26" i="22" s="1"/>
  <c r="K26" i="22" s="1"/>
  <c r="F26" i="22"/>
  <c r="E26" i="22"/>
  <c r="D26" i="22"/>
  <c r="C26" i="22"/>
  <c r="B26" i="22"/>
  <c r="I25" i="22"/>
  <c r="J25" i="22" s="1"/>
  <c r="K25" i="22" s="1"/>
  <c r="F25" i="22"/>
  <c r="E25" i="22"/>
  <c r="D25" i="22"/>
  <c r="C25" i="22"/>
  <c r="B25" i="22"/>
  <c r="I24" i="22"/>
  <c r="J24" i="22" s="1"/>
  <c r="K24" i="22" s="1"/>
  <c r="F24" i="22"/>
  <c r="E24" i="22"/>
  <c r="D24" i="22"/>
  <c r="C24" i="22"/>
  <c r="B24" i="22"/>
  <c r="I23" i="22"/>
  <c r="J23" i="22" s="1"/>
  <c r="K23" i="22" s="1"/>
  <c r="F23" i="22"/>
  <c r="E23" i="22"/>
  <c r="D23" i="22"/>
  <c r="C23" i="22"/>
  <c r="B23" i="22"/>
  <c r="I22" i="22"/>
  <c r="J22" i="22" s="1"/>
  <c r="K22" i="22" s="1"/>
  <c r="F22" i="22"/>
  <c r="E22" i="22"/>
  <c r="D22" i="22"/>
  <c r="C22" i="22"/>
  <c r="B22" i="22"/>
  <c r="I21" i="22"/>
  <c r="J21" i="22" s="1"/>
  <c r="K21" i="22" s="1"/>
  <c r="F21" i="22"/>
  <c r="E21" i="22"/>
  <c r="D21" i="22"/>
  <c r="C21" i="22"/>
  <c r="B21" i="22"/>
  <c r="I20" i="22"/>
  <c r="J20" i="22" s="1"/>
  <c r="K20" i="22" s="1"/>
  <c r="F20" i="22"/>
  <c r="E20" i="22"/>
  <c r="D20" i="22"/>
  <c r="C20" i="22"/>
  <c r="B20" i="22"/>
  <c r="I19" i="22"/>
  <c r="J19" i="22" s="1"/>
  <c r="K19" i="22" s="1"/>
  <c r="F19" i="22"/>
  <c r="E19" i="22"/>
  <c r="D19" i="22"/>
  <c r="C19" i="22"/>
  <c r="B19" i="22"/>
  <c r="I18" i="22"/>
  <c r="J18" i="22" s="1"/>
  <c r="K18" i="22" s="1"/>
  <c r="F18" i="22"/>
  <c r="E18" i="22"/>
  <c r="D18" i="22"/>
  <c r="C18" i="22"/>
  <c r="B18" i="22"/>
  <c r="I17" i="22"/>
  <c r="J17" i="22" s="1"/>
  <c r="K17" i="22" s="1"/>
  <c r="F17" i="22"/>
  <c r="E17" i="22"/>
  <c r="D17" i="22"/>
  <c r="C17" i="22"/>
  <c r="B17" i="22"/>
  <c r="I16" i="22"/>
  <c r="J16" i="22" s="1"/>
  <c r="K16" i="22" s="1"/>
  <c r="F16" i="22"/>
  <c r="E16" i="22"/>
  <c r="D16" i="22"/>
  <c r="C16" i="22"/>
  <c r="B16" i="22"/>
  <c r="I15" i="22"/>
  <c r="J15" i="22" s="1"/>
  <c r="K15" i="22" s="1"/>
  <c r="F15" i="22"/>
  <c r="E15" i="22"/>
  <c r="D15" i="22"/>
  <c r="C15" i="22"/>
  <c r="B15" i="22"/>
  <c r="I14" i="22"/>
  <c r="J14" i="22" s="1"/>
  <c r="K14" i="22" s="1"/>
  <c r="F14" i="22"/>
  <c r="E14" i="22"/>
  <c r="D14" i="22"/>
  <c r="C14" i="22"/>
  <c r="B14" i="22"/>
  <c r="I13" i="22"/>
  <c r="J13" i="22" s="1"/>
  <c r="K13" i="22" s="1"/>
  <c r="F13" i="22"/>
  <c r="E13" i="22"/>
  <c r="D13" i="22"/>
  <c r="C13" i="22"/>
  <c r="B13" i="22"/>
  <c r="I12" i="22"/>
  <c r="J12" i="22" s="1"/>
  <c r="K12" i="22" s="1"/>
  <c r="F12" i="22"/>
  <c r="E12" i="22"/>
  <c r="D12" i="22"/>
  <c r="C12" i="22"/>
  <c r="B12" i="22"/>
  <c r="I11" i="22"/>
  <c r="J11" i="22" s="1"/>
  <c r="K11" i="22" s="1"/>
  <c r="F11" i="22"/>
  <c r="E11" i="22"/>
  <c r="D11" i="22"/>
  <c r="C11" i="22"/>
  <c r="B11" i="22"/>
  <c r="I10" i="22"/>
  <c r="J10" i="22" s="1"/>
  <c r="K10" i="22" s="1"/>
  <c r="F10" i="22"/>
  <c r="E10" i="22"/>
  <c r="D10" i="22"/>
  <c r="C10" i="22"/>
  <c r="B10" i="22"/>
  <c r="I9" i="22"/>
  <c r="J9" i="22" s="1"/>
  <c r="K9" i="22" s="1"/>
  <c r="F9" i="22"/>
  <c r="E9" i="22"/>
  <c r="D9" i="22"/>
  <c r="C9" i="22"/>
  <c r="B9" i="22"/>
  <c r="I8" i="22"/>
  <c r="J8" i="22" s="1"/>
  <c r="K8" i="22" s="1"/>
  <c r="F8" i="22"/>
  <c r="E8" i="22"/>
  <c r="D8" i="22"/>
  <c r="C8" i="22"/>
  <c r="B8" i="22"/>
  <c r="I7" i="22"/>
  <c r="J7" i="22" s="1"/>
  <c r="K7" i="22" s="1"/>
  <c r="F7" i="22"/>
  <c r="E7" i="22"/>
  <c r="D7" i="22"/>
  <c r="C7" i="22"/>
  <c r="B7" i="22"/>
  <c r="I6" i="22"/>
  <c r="J6" i="22" s="1"/>
  <c r="K6" i="22" s="1"/>
  <c r="F6" i="22"/>
  <c r="E6" i="22"/>
  <c r="D6" i="22"/>
  <c r="C6" i="22"/>
  <c r="B6" i="22"/>
  <c r="I5" i="22"/>
  <c r="J5" i="22" s="1"/>
  <c r="K5" i="22" s="1"/>
  <c r="K42" i="22" s="1"/>
  <c r="F5" i="22"/>
  <c r="E5" i="22"/>
  <c r="D5" i="22"/>
  <c r="C5" i="22"/>
  <c r="B5" i="22"/>
  <c r="AK77" i="21"/>
  <c r="C77" i="21"/>
  <c r="AK76" i="21"/>
  <c r="C76" i="21"/>
  <c r="AK75" i="21"/>
  <c r="C75" i="21"/>
  <c r="AK74" i="21"/>
  <c r="C74" i="21"/>
  <c r="AK73" i="21"/>
  <c r="C73" i="21"/>
  <c r="B73" i="21"/>
  <c r="AK72" i="21"/>
  <c r="C72" i="21"/>
  <c r="B72" i="21"/>
  <c r="AK71" i="21"/>
  <c r="C71" i="21"/>
  <c r="B71" i="21"/>
  <c r="AK70" i="21"/>
  <c r="C70" i="21"/>
  <c r="B70" i="21"/>
  <c r="AK69" i="21"/>
  <c r="C69" i="21"/>
  <c r="B69" i="21"/>
  <c r="AK68" i="21"/>
  <c r="C68" i="21"/>
  <c r="B68" i="21"/>
  <c r="AK67" i="21"/>
  <c r="C67" i="21"/>
  <c r="B67" i="21"/>
  <c r="AK66" i="21"/>
  <c r="C66" i="21"/>
  <c r="B66" i="21"/>
  <c r="AK65" i="21"/>
  <c r="C65" i="21"/>
  <c r="B65" i="21"/>
  <c r="AK64" i="21"/>
  <c r="C64" i="21"/>
  <c r="B64" i="21"/>
  <c r="AK63" i="21"/>
  <c r="C63" i="21"/>
  <c r="B63" i="21"/>
  <c r="AK62" i="21"/>
  <c r="C62" i="21"/>
  <c r="B62" i="21"/>
  <c r="AK61" i="21"/>
  <c r="C61" i="21"/>
  <c r="B61" i="21"/>
  <c r="AK60" i="21"/>
  <c r="C60" i="21"/>
  <c r="B60" i="21"/>
  <c r="AK59" i="21"/>
  <c r="C59" i="21"/>
  <c r="B59" i="21"/>
  <c r="AK58" i="21"/>
  <c r="C58" i="21"/>
  <c r="B58" i="21"/>
  <c r="AK57" i="21"/>
  <c r="C57" i="21"/>
  <c r="B57" i="21"/>
  <c r="AK56" i="21"/>
  <c r="C56" i="21"/>
  <c r="B56" i="21"/>
  <c r="AK55" i="21"/>
  <c r="C55" i="21"/>
  <c r="B55" i="21"/>
  <c r="AK54" i="21"/>
  <c r="C54" i="21"/>
  <c r="B54" i="21"/>
  <c r="AK53" i="21"/>
  <c r="C53" i="21"/>
  <c r="B53" i="21"/>
  <c r="AK52" i="21"/>
  <c r="C52" i="21"/>
  <c r="B52" i="21"/>
  <c r="AK51" i="21"/>
  <c r="C51" i="21"/>
  <c r="B51" i="21"/>
  <c r="AK50" i="21"/>
  <c r="C50" i="21"/>
  <c r="B50" i="21"/>
  <c r="AK49" i="21"/>
  <c r="C49" i="21"/>
  <c r="B49" i="21"/>
  <c r="AK48" i="21"/>
  <c r="C48" i="21"/>
  <c r="B48" i="21"/>
  <c r="AK47" i="21"/>
  <c r="C47" i="21"/>
  <c r="B47" i="21"/>
  <c r="AK46" i="21"/>
  <c r="C46" i="21"/>
  <c r="B46" i="21"/>
  <c r="AK45" i="21"/>
  <c r="C45" i="21"/>
  <c r="B45" i="21"/>
  <c r="AK44" i="21"/>
  <c r="C44" i="21"/>
  <c r="B44" i="21"/>
  <c r="AK43" i="21"/>
  <c r="C43" i="21"/>
  <c r="B43" i="21"/>
  <c r="AK42" i="21"/>
  <c r="C42" i="21"/>
  <c r="B42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P2" i="21"/>
  <c r="Q2" i="21" s="1"/>
  <c r="R2" i="21" s="1"/>
  <c r="S2" i="21" s="1"/>
  <c r="T2" i="21" s="1"/>
  <c r="U2" i="21" s="1"/>
  <c r="V2" i="21" s="1"/>
  <c r="W2" i="21" s="1"/>
  <c r="X2" i="21" s="1"/>
  <c r="Y2" i="21" s="1"/>
  <c r="Z2" i="21" s="1"/>
  <c r="AA2" i="21" s="1"/>
  <c r="AB2" i="21" s="1"/>
  <c r="AC2" i="21" s="1"/>
  <c r="AD2" i="21" s="1"/>
  <c r="AE2" i="21" s="1"/>
  <c r="AF2" i="21" s="1"/>
  <c r="AG2" i="21" s="1"/>
  <c r="AH2" i="21" s="1"/>
  <c r="AI2" i="21" s="1"/>
  <c r="AJ2" i="21" s="1"/>
  <c r="E2" i="2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I38" i="20"/>
  <c r="J38" i="20" s="1"/>
  <c r="K38" i="20" s="1"/>
  <c r="F38" i="20"/>
  <c r="E38" i="20"/>
  <c r="D38" i="20"/>
  <c r="C38" i="20"/>
  <c r="B38" i="20"/>
  <c r="I37" i="20"/>
  <c r="J37" i="20" s="1"/>
  <c r="K37" i="20" s="1"/>
  <c r="F37" i="20"/>
  <c r="E37" i="20"/>
  <c r="D37" i="20"/>
  <c r="C37" i="20"/>
  <c r="B37" i="20"/>
  <c r="I36" i="20"/>
  <c r="J36" i="20" s="1"/>
  <c r="K36" i="20" s="1"/>
  <c r="F36" i="20"/>
  <c r="E36" i="20"/>
  <c r="D36" i="20"/>
  <c r="C36" i="20"/>
  <c r="B36" i="20"/>
  <c r="I35" i="20"/>
  <c r="J35" i="20" s="1"/>
  <c r="K35" i="20" s="1"/>
  <c r="F35" i="20"/>
  <c r="E35" i="20"/>
  <c r="D35" i="20"/>
  <c r="C35" i="20"/>
  <c r="B35" i="20"/>
  <c r="I34" i="20"/>
  <c r="J34" i="20" s="1"/>
  <c r="K34" i="20" s="1"/>
  <c r="F34" i="20"/>
  <c r="E34" i="20"/>
  <c r="D34" i="20"/>
  <c r="C34" i="20"/>
  <c r="B34" i="20"/>
  <c r="I33" i="20"/>
  <c r="J33" i="20" s="1"/>
  <c r="K33" i="20" s="1"/>
  <c r="F33" i="20"/>
  <c r="E33" i="20"/>
  <c r="D33" i="20"/>
  <c r="C33" i="20"/>
  <c r="B33" i="20"/>
  <c r="I32" i="20"/>
  <c r="J32" i="20" s="1"/>
  <c r="K32" i="20" s="1"/>
  <c r="F32" i="20"/>
  <c r="E32" i="20"/>
  <c r="D32" i="20"/>
  <c r="C32" i="20"/>
  <c r="B32" i="20"/>
  <c r="I31" i="20"/>
  <c r="J31" i="20" s="1"/>
  <c r="K31" i="20" s="1"/>
  <c r="F31" i="20"/>
  <c r="E31" i="20"/>
  <c r="D31" i="20"/>
  <c r="C31" i="20"/>
  <c r="B31" i="20"/>
  <c r="I30" i="20"/>
  <c r="J30" i="20" s="1"/>
  <c r="K30" i="20" s="1"/>
  <c r="F30" i="20"/>
  <c r="E30" i="20"/>
  <c r="D30" i="20"/>
  <c r="C30" i="20"/>
  <c r="B30" i="20"/>
  <c r="I29" i="20"/>
  <c r="J29" i="20" s="1"/>
  <c r="K29" i="20" s="1"/>
  <c r="F29" i="20"/>
  <c r="E29" i="20"/>
  <c r="D29" i="20"/>
  <c r="C29" i="20"/>
  <c r="B29" i="20"/>
  <c r="I28" i="20"/>
  <c r="J28" i="20" s="1"/>
  <c r="K28" i="20" s="1"/>
  <c r="F28" i="20"/>
  <c r="E28" i="20"/>
  <c r="D28" i="20"/>
  <c r="C28" i="20"/>
  <c r="B28" i="20"/>
  <c r="I27" i="20"/>
  <c r="J27" i="20" s="1"/>
  <c r="K27" i="20" s="1"/>
  <c r="F27" i="20"/>
  <c r="E27" i="20"/>
  <c r="D27" i="20"/>
  <c r="C27" i="20"/>
  <c r="B27" i="20"/>
  <c r="I26" i="20"/>
  <c r="J26" i="20" s="1"/>
  <c r="K26" i="20" s="1"/>
  <c r="F26" i="20"/>
  <c r="E26" i="20"/>
  <c r="D26" i="20"/>
  <c r="C26" i="20"/>
  <c r="B26" i="20"/>
  <c r="I25" i="20"/>
  <c r="J25" i="20" s="1"/>
  <c r="K25" i="20" s="1"/>
  <c r="F25" i="20"/>
  <c r="E25" i="20"/>
  <c r="D25" i="20"/>
  <c r="C25" i="20"/>
  <c r="B25" i="20"/>
  <c r="I24" i="20"/>
  <c r="J24" i="20" s="1"/>
  <c r="K24" i="20" s="1"/>
  <c r="F24" i="20"/>
  <c r="E24" i="20"/>
  <c r="D24" i="20"/>
  <c r="C24" i="20"/>
  <c r="B24" i="20"/>
  <c r="I23" i="20"/>
  <c r="J23" i="20" s="1"/>
  <c r="K23" i="20" s="1"/>
  <c r="F23" i="20"/>
  <c r="E23" i="20"/>
  <c r="D23" i="20"/>
  <c r="C23" i="20"/>
  <c r="B23" i="20"/>
  <c r="I22" i="20"/>
  <c r="J22" i="20" s="1"/>
  <c r="K22" i="20" s="1"/>
  <c r="F22" i="20"/>
  <c r="E22" i="20"/>
  <c r="D22" i="20"/>
  <c r="C22" i="20"/>
  <c r="B22" i="20"/>
  <c r="I21" i="20"/>
  <c r="J21" i="20" s="1"/>
  <c r="K21" i="20" s="1"/>
  <c r="F21" i="20"/>
  <c r="E21" i="20"/>
  <c r="D21" i="20"/>
  <c r="C21" i="20"/>
  <c r="B21" i="20"/>
  <c r="I20" i="20"/>
  <c r="J20" i="20" s="1"/>
  <c r="K20" i="20" s="1"/>
  <c r="F20" i="20"/>
  <c r="E20" i="20"/>
  <c r="D20" i="20"/>
  <c r="C20" i="20"/>
  <c r="B20" i="20"/>
  <c r="I19" i="20"/>
  <c r="J19" i="20" s="1"/>
  <c r="K19" i="20" s="1"/>
  <c r="F19" i="20"/>
  <c r="E19" i="20"/>
  <c r="D19" i="20"/>
  <c r="C19" i="20"/>
  <c r="B19" i="20"/>
  <c r="I18" i="20"/>
  <c r="J18" i="20" s="1"/>
  <c r="K18" i="20" s="1"/>
  <c r="F18" i="20"/>
  <c r="E18" i="20"/>
  <c r="D18" i="20"/>
  <c r="C18" i="20"/>
  <c r="B18" i="20"/>
  <c r="I17" i="20"/>
  <c r="J17" i="20" s="1"/>
  <c r="K17" i="20" s="1"/>
  <c r="F17" i="20"/>
  <c r="E17" i="20"/>
  <c r="D17" i="20"/>
  <c r="C17" i="20"/>
  <c r="B17" i="20"/>
  <c r="I16" i="20"/>
  <c r="J16" i="20" s="1"/>
  <c r="K16" i="20" s="1"/>
  <c r="F16" i="20"/>
  <c r="E16" i="20"/>
  <c r="D16" i="20"/>
  <c r="C16" i="20"/>
  <c r="B16" i="20"/>
  <c r="I15" i="20"/>
  <c r="J15" i="20" s="1"/>
  <c r="K15" i="20" s="1"/>
  <c r="F15" i="20"/>
  <c r="E15" i="20"/>
  <c r="D15" i="20"/>
  <c r="C15" i="20"/>
  <c r="B15" i="20"/>
  <c r="I14" i="20"/>
  <c r="J14" i="20" s="1"/>
  <c r="K14" i="20" s="1"/>
  <c r="F14" i="20"/>
  <c r="E14" i="20"/>
  <c r="D14" i="20"/>
  <c r="C14" i="20"/>
  <c r="B14" i="20"/>
  <c r="I13" i="20"/>
  <c r="J13" i="20" s="1"/>
  <c r="K13" i="20" s="1"/>
  <c r="F13" i="20"/>
  <c r="E13" i="20"/>
  <c r="D13" i="20"/>
  <c r="C13" i="20"/>
  <c r="B13" i="20"/>
  <c r="I12" i="20"/>
  <c r="J12" i="20" s="1"/>
  <c r="K12" i="20" s="1"/>
  <c r="F12" i="20"/>
  <c r="E12" i="20"/>
  <c r="D12" i="20"/>
  <c r="C12" i="20"/>
  <c r="B12" i="20"/>
  <c r="I11" i="20"/>
  <c r="J11" i="20" s="1"/>
  <c r="K11" i="20" s="1"/>
  <c r="F11" i="20"/>
  <c r="E11" i="20"/>
  <c r="D11" i="20"/>
  <c r="C11" i="20"/>
  <c r="B11" i="20"/>
  <c r="I10" i="20"/>
  <c r="J10" i="20" s="1"/>
  <c r="K10" i="20" s="1"/>
  <c r="F10" i="20"/>
  <c r="E10" i="20"/>
  <c r="D10" i="20"/>
  <c r="C10" i="20"/>
  <c r="B10" i="20"/>
  <c r="I9" i="20"/>
  <c r="J9" i="20" s="1"/>
  <c r="K9" i="20" s="1"/>
  <c r="F9" i="20"/>
  <c r="E9" i="20"/>
  <c r="D9" i="20"/>
  <c r="C9" i="20"/>
  <c r="B9" i="20"/>
  <c r="I8" i="20"/>
  <c r="J8" i="20" s="1"/>
  <c r="K8" i="20" s="1"/>
  <c r="F8" i="20"/>
  <c r="E8" i="20"/>
  <c r="D8" i="20"/>
  <c r="C8" i="20"/>
  <c r="B8" i="20"/>
  <c r="I7" i="20"/>
  <c r="J7" i="20" s="1"/>
  <c r="K7" i="20" s="1"/>
  <c r="F7" i="20"/>
  <c r="E7" i="20"/>
  <c r="D7" i="20"/>
  <c r="C7" i="20"/>
  <c r="B7" i="20"/>
  <c r="I6" i="20"/>
  <c r="J6" i="20" s="1"/>
  <c r="K6" i="20" s="1"/>
  <c r="F6" i="20"/>
  <c r="E6" i="20"/>
  <c r="D6" i="20"/>
  <c r="C6" i="20"/>
  <c r="B6" i="20"/>
  <c r="I5" i="20"/>
  <c r="J5" i="20" s="1"/>
  <c r="K5" i="20" s="1"/>
  <c r="F5" i="20"/>
  <c r="E5" i="20"/>
  <c r="D5" i="20"/>
  <c r="C5" i="20"/>
  <c r="B5" i="20"/>
  <c r="AK71" i="19"/>
  <c r="C71" i="19"/>
  <c r="B71" i="19"/>
  <c r="AK70" i="19"/>
  <c r="C70" i="19"/>
  <c r="B70" i="19"/>
  <c r="AK69" i="19"/>
  <c r="C69" i="19"/>
  <c r="B69" i="19"/>
  <c r="AK68" i="19"/>
  <c r="C68" i="19"/>
  <c r="B68" i="19"/>
  <c r="AK67" i="19"/>
  <c r="C67" i="19"/>
  <c r="B67" i="19"/>
  <c r="AK66" i="19"/>
  <c r="C66" i="19"/>
  <c r="B66" i="19"/>
  <c r="AK65" i="19"/>
  <c r="C65" i="19"/>
  <c r="B65" i="19"/>
  <c r="AK64" i="19"/>
  <c r="C64" i="19"/>
  <c r="B64" i="19"/>
  <c r="AK63" i="19"/>
  <c r="C63" i="19"/>
  <c r="B63" i="19"/>
  <c r="AK62" i="19"/>
  <c r="C62" i="19"/>
  <c r="B62" i="19"/>
  <c r="AK61" i="19"/>
  <c r="C61" i="19"/>
  <c r="B61" i="19"/>
  <c r="AK60" i="19"/>
  <c r="C60" i="19"/>
  <c r="B60" i="19"/>
  <c r="AK59" i="19"/>
  <c r="C59" i="19"/>
  <c r="B59" i="19"/>
  <c r="AK58" i="19"/>
  <c r="C58" i="19"/>
  <c r="B58" i="19"/>
  <c r="AK57" i="19"/>
  <c r="C57" i="19"/>
  <c r="B57" i="19"/>
  <c r="AK56" i="19"/>
  <c r="C56" i="19"/>
  <c r="B56" i="19"/>
  <c r="AK55" i="19"/>
  <c r="C55" i="19"/>
  <c r="B55" i="19"/>
  <c r="AK54" i="19"/>
  <c r="C54" i="19"/>
  <c r="B54" i="19"/>
  <c r="AK53" i="19"/>
  <c r="C53" i="19"/>
  <c r="B53" i="19"/>
  <c r="AK52" i="19"/>
  <c r="C52" i="19"/>
  <c r="B52" i="19"/>
  <c r="AK51" i="19"/>
  <c r="C51" i="19"/>
  <c r="B51" i="19"/>
  <c r="AK50" i="19"/>
  <c r="C50" i="19"/>
  <c r="B50" i="19"/>
  <c r="AK49" i="19"/>
  <c r="C49" i="19"/>
  <c r="B49" i="19"/>
  <c r="AK48" i="19"/>
  <c r="C48" i="19"/>
  <c r="B48" i="19"/>
  <c r="AK47" i="19"/>
  <c r="C47" i="19"/>
  <c r="B47" i="19"/>
  <c r="AK46" i="19"/>
  <c r="C46" i="19"/>
  <c r="B46" i="19"/>
  <c r="AK45" i="19"/>
  <c r="C45" i="19"/>
  <c r="B45" i="19"/>
  <c r="AK44" i="19"/>
  <c r="C44" i="19"/>
  <c r="B44" i="19"/>
  <c r="AK43" i="19"/>
  <c r="C43" i="19"/>
  <c r="B43" i="19"/>
  <c r="AK42" i="19"/>
  <c r="C42" i="19"/>
  <c r="B42" i="19"/>
  <c r="AK41" i="19"/>
  <c r="C41" i="19"/>
  <c r="B41" i="19"/>
  <c r="AK40" i="19"/>
  <c r="C40" i="19"/>
  <c r="B40" i="19"/>
  <c r="AK39" i="19"/>
  <c r="C39" i="19"/>
  <c r="B39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AJ2" i="19" s="1"/>
  <c r="I34" i="18"/>
  <c r="J34" i="18" s="1"/>
  <c r="K34" i="18" s="1"/>
  <c r="F34" i="18"/>
  <c r="E34" i="18"/>
  <c r="D34" i="18"/>
  <c r="C34" i="18"/>
  <c r="B34" i="18"/>
  <c r="I33" i="18"/>
  <c r="J33" i="18" s="1"/>
  <c r="K33" i="18" s="1"/>
  <c r="F33" i="18"/>
  <c r="E33" i="18"/>
  <c r="D33" i="18"/>
  <c r="C33" i="18"/>
  <c r="B33" i="18"/>
  <c r="I32" i="18"/>
  <c r="J32" i="18" s="1"/>
  <c r="K32" i="18" s="1"/>
  <c r="F32" i="18"/>
  <c r="E32" i="18"/>
  <c r="D32" i="18"/>
  <c r="C32" i="18"/>
  <c r="B32" i="18"/>
  <c r="I31" i="18"/>
  <c r="J31" i="18" s="1"/>
  <c r="K31" i="18" s="1"/>
  <c r="F31" i="18"/>
  <c r="E31" i="18"/>
  <c r="D31" i="18"/>
  <c r="C31" i="18"/>
  <c r="B31" i="18"/>
  <c r="I30" i="18"/>
  <c r="J30" i="18" s="1"/>
  <c r="K30" i="18" s="1"/>
  <c r="F30" i="18"/>
  <c r="E30" i="18"/>
  <c r="D30" i="18"/>
  <c r="C30" i="18"/>
  <c r="B30" i="18"/>
  <c r="I29" i="18"/>
  <c r="J29" i="18" s="1"/>
  <c r="K29" i="18" s="1"/>
  <c r="F29" i="18"/>
  <c r="E29" i="18"/>
  <c r="D29" i="18"/>
  <c r="C29" i="18"/>
  <c r="B29" i="18"/>
  <c r="I28" i="18"/>
  <c r="J28" i="18" s="1"/>
  <c r="K28" i="18" s="1"/>
  <c r="F28" i="18"/>
  <c r="E28" i="18"/>
  <c r="D28" i="18"/>
  <c r="C28" i="18"/>
  <c r="B28" i="18"/>
  <c r="I27" i="18"/>
  <c r="J27" i="18" s="1"/>
  <c r="K27" i="18" s="1"/>
  <c r="F27" i="18"/>
  <c r="E27" i="18"/>
  <c r="D27" i="18"/>
  <c r="C27" i="18"/>
  <c r="B27" i="18"/>
  <c r="I26" i="18"/>
  <c r="J26" i="18" s="1"/>
  <c r="K26" i="18" s="1"/>
  <c r="F26" i="18"/>
  <c r="E26" i="18"/>
  <c r="D26" i="18"/>
  <c r="C26" i="18"/>
  <c r="B26" i="18"/>
  <c r="I25" i="18"/>
  <c r="J25" i="18" s="1"/>
  <c r="K25" i="18" s="1"/>
  <c r="F25" i="18"/>
  <c r="E25" i="18"/>
  <c r="D25" i="18"/>
  <c r="C25" i="18"/>
  <c r="B25" i="18"/>
  <c r="I24" i="18"/>
  <c r="J24" i="18" s="1"/>
  <c r="K24" i="18" s="1"/>
  <c r="F24" i="18"/>
  <c r="E24" i="18"/>
  <c r="D24" i="18"/>
  <c r="C24" i="18"/>
  <c r="B24" i="18"/>
  <c r="I23" i="18"/>
  <c r="J23" i="18" s="1"/>
  <c r="K23" i="18" s="1"/>
  <c r="F23" i="18"/>
  <c r="E23" i="18"/>
  <c r="D23" i="18"/>
  <c r="C23" i="18"/>
  <c r="B23" i="18"/>
  <c r="I22" i="18"/>
  <c r="J22" i="18" s="1"/>
  <c r="K22" i="18" s="1"/>
  <c r="F22" i="18"/>
  <c r="E22" i="18"/>
  <c r="D22" i="18"/>
  <c r="C22" i="18"/>
  <c r="B22" i="18"/>
  <c r="I21" i="18"/>
  <c r="J21" i="18" s="1"/>
  <c r="K21" i="18" s="1"/>
  <c r="F21" i="18"/>
  <c r="E21" i="18"/>
  <c r="D21" i="18"/>
  <c r="C21" i="18"/>
  <c r="B21" i="18"/>
  <c r="I20" i="18"/>
  <c r="J20" i="18" s="1"/>
  <c r="K20" i="18" s="1"/>
  <c r="F20" i="18"/>
  <c r="E20" i="18"/>
  <c r="D20" i="18"/>
  <c r="C20" i="18"/>
  <c r="B20" i="18"/>
  <c r="I19" i="18"/>
  <c r="J19" i="18" s="1"/>
  <c r="K19" i="18" s="1"/>
  <c r="F19" i="18"/>
  <c r="E19" i="18"/>
  <c r="D19" i="18"/>
  <c r="C19" i="18"/>
  <c r="B19" i="18"/>
  <c r="I18" i="18"/>
  <c r="J18" i="18" s="1"/>
  <c r="K18" i="18" s="1"/>
  <c r="F18" i="18"/>
  <c r="E18" i="18"/>
  <c r="D18" i="18"/>
  <c r="C18" i="18"/>
  <c r="B18" i="18"/>
  <c r="I17" i="18"/>
  <c r="J17" i="18" s="1"/>
  <c r="K17" i="18" s="1"/>
  <c r="F17" i="18"/>
  <c r="E17" i="18"/>
  <c r="D17" i="18"/>
  <c r="C17" i="18"/>
  <c r="B17" i="18"/>
  <c r="I16" i="18"/>
  <c r="J16" i="18" s="1"/>
  <c r="K16" i="18" s="1"/>
  <c r="F16" i="18"/>
  <c r="E16" i="18"/>
  <c r="D16" i="18"/>
  <c r="C16" i="18"/>
  <c r="B16" i="18"/>
  <c r="I15" i="18"/>
  <c r="J15" i="18" s="1"/>
  <c r="K15" i="18" s="1"/>
  <c r="F15" i="18"/>
  <c r="E15" i="18"/>
  <c r="D15" i="18"/>
  <c r="C15" i="18"/>
  <c r="B15" i="18"/>
  <c r="I14" i="18"/>
  <c r="J14" i="18" s="1"/>
  <c r="K14" i="18" s="1"/>
  <c r="F14" i="18"/>
  <c r="E14" i="18"/>
  <c r="D14" i="18"/>
  <c r="C14" i="18"/>
  <c r="B14" i="18"/>
  <c r="I13" i="18"/>
  <c r="J13" i="18" s="1"/>
  <c r="K13" i="18" s="1"/>
  <c r="F13" i="18"/>
  <c r="E13" i="18"/>
  <c r="D13" i="18"/>
  <c r="C13" i="18"/>
  <c r="B13" i="18"/>
  <c r="I12" i="18"/>
  <c r="J12" i="18" s="1"/>
  <c r="K12" i="18" s="1"/>
  <c r="F12" i="18"/>
  <c r="E12" i="18"/>
  <c r="D12" i="18"/>
  <c r="C12" i="18"/>
  <c r="B12" i="18"/>
  <c r="I11" i="18"/>
  <c r="J11" i="18" s="1"/>
  <c r="K11" i="18" s="1"/>
  <c r="F11" i="18"/>
  <c r="E11" i="18"/>
  <c r="D11" i="18"/>
  <c r="C11" i="18"/>
  <c r="B11" i="18"/>
  <c r="I10" i="18"/>
  <c r="J10" i="18" s="1"/>
  <c r="K10" i="18" s="1"/>
  <c r="F10" i="18"/>
  <c r="E10" i="18"/>
  <c r="D10" i="18"/>
  <c r="C10" i="18"/>
  <c r="B10" i="18"/>
  <c r="I9" i="18"/>
  <c r="J9" i="18" s="1"/>
  <c r="K9" i="18" s="1"/>
  <c r="F9" i="18"/>
  <c r="E9" i="18"/>
  <c r="D9" i="18"/>
  <c r="C9" i="18"/>
  <c r="B9" i="18"/>
  <c r="I8" i="18"/>
  <c r="J8" i="18" s="1"/>
  <c r="K8" i="18" s="1"/>
  <c r="F8" i="18"/>
  <c r="E8" i="18"/>
  <c r="D8" i="18"/>
  <c r="C8" i="18"/>
  <c r="B8" i="18"/>
  <c r="I7" i="18"/>
  <c r="J7" i="18" s="1"/>
  <c r="K7" i="18" s="1"/>
  <c r="F7" i="18"/>
  <c r="E7" i="18"/>
  <c r="D7" i="18"/>
  <c r="C7" i="18"/>
  <c r="B7" i="18"/>
  <c r="I6" i="18"/>
  <c r="J6" i="18" s="1"/>
  <c r="K6" i="18" s="1"/>
  <c r="F6" i="18"/>
  <c r="E6" i="18"/>
  <c r="D6" i="18"/>
  <c r="C6" i="18"/>
  <c r="B6" i="18"/>
  <c r="I5" i="18"/>
  <c r="J5" i="18" s="1"/>
  <c r="K5" i="18" s="1"/>
  <c r="F5" i="18"/>
  <c r="E5" i="18"/>
  <c r="D5" i="18"/>
  <c r="C5" i="18"/>
  <c r="B5" i="18"/>
  <c r="AK65" i="17"/>
  <c r="C65" i="17"/>
  <c r="B65" i="17"/>
  <c r="AK64" i="17"/>
  <c r="C64" i="17"/>
  <c r="B64" i="17"/>
  <c r="AK63" i="17"/>
  <c r="C63" i="17"/>
  <c r="B63" i="17"/>
  <c r="AK62" i="17"/>
  <c r="C62" i="17"/>
  <c r="B62" i="17"/>
  <c r="AK61" i="17"/>
  <c r="C61" i="17"/>
  <c r="B61" i="17"/>
  <c r="AK60" i="17"/>
  <c r="C60" i="17"/>
  <c r="B60" i="17"/>
  <c r="AK59" i="17"/>
  <c r="C59" i="17"/>
  <c r="B59" i="17"/>
  <c r="AK58" i="17"/>
  <c r="C58" i="17"/>
  <c r="B58" i="17"/>
  <c r="AK57" i="17"/>
  <c r="C57" i="17"/>
  <c r="B57" i="17"/>
  <c r="AK56" i="17"/>
  <c r="C56" i="17"/>
  <c r="B56" i="17"/>
  <c r="AK55" i="17"/>
  <c r="C55" i="17"/>
  <c r="B55" i="17"/>
  <c r="AK54" i="17"/>
  <c r="C54" i="17"/>
  <c r="B54" i="17"/>
  <c r="AK53" i="17"/>
  <c r="C53" i="17"/>
  <c r="B53" i="17"/>
  <c r="AK52" i="17"/>
  <c r="C52" i="17"/>
  <c r="B52" i="17"/>
  <c r="AK51" i="17"/>
  <c r="C51" i="17"/>
  <c r="B51" i="17"/>
  <c r="AK50" i="17"/>
  <c r="C50" i="17"/>
  <c r="B50" i="17"/>
  <c r="AK49" i="17"/>
  <c r="C49" i="17"/>
  <c r="B49" i="17"/>
  <c r="AK48" i="17"/>
  <c r="C48" i="17"/>
  <c r="B48" i="17"/>
  <c r="AK47" i="17"/>
  <c r="C47" i="17"/>
  <c r="B47" i="17"/>
  <c r="AK46" i="17"/>
  <c r="C46" i="17"/>
  <c r="B46" i="17"/>
  <c r="AK45" i="17"/>
  <c r="C45" i="17"/>
  <c r="B45" i="17"/>
  <c r="AK44" i="17"/>
  <c r="C44" i="17"/>
  <c r="B44" i="17"/>
  <c r="AK43" i="17"/>
  <c r="C43" i="17"/>
  <c r="B43" i="17"/>
  <c r="AK42" i="17"/>
  <c r="C42" i="17"/>
  <c r="B42" i="17"/>
  <c r="AK41" i="17"/>
  <c r="C41" i="17"/>
  <c r="B41" i="17"/>
  <c r="AK40" i="17"/>
  <c r="C40" i="17"/>
  <c r="B40" i="17"/>
  <c r="AK39" i="17"/>
  <c r="C39" i="17"/>
  <c r="B39" i="17"/>
  <c r="AK38" i="17"/>
  <c r="C38" i="17"/>
  <c r="B38" i="17"/>
  <c r="AK37" i="17"/>
  <c r="C37" i="17"/>
  <c r="B37" i="17"/>
  <c r="AK36" i="17"/>
  <c r="C36" i="17"/>
  <c r="B36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J15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J2" i="17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G2" i="17" s="1"/>
  <c r="AH2" i="17" s="1"/>
  <c r="AI2" i="17" s="1"/>
  <c r="AJ2" i="17" s="1"/>
  <c r="F2" i="17"/>
  <c r="G2" i="17" s="1"/>
  <c r="H2" i="17" s="1"/>
  <c r="I2" i="17" s="1"/>
  <c r="E2" i="17"/>
  <c r="I28" i="16"/>
  <c r="J28" i="16" s="1"/>
  <c r="K28" i="16" s="1"/>
  <c r="F28" i="16"/>
  <c r="E28" i="16"/>
  <c r="D28" i="16"/>
  <c r="C28" i="16"/>
  <c r="B28" i="16"/>
  <c r="I27" i="16"/>
  <c r="J27" i="16" s="1"/>
  <c r="K27" i="16" s="1"/>
  <c r="F27" i="16"/>
  <c r="E27" i="16"/>
  <c r="D27" i="16"/>
  <c r="C27" i="16"/>
  <c r="B27" i="16"/>
  <c r="I26" i="16"/>
  <c r="J26" i="16" s="1"/>
  <c r="K26" i="16" s="1"/>
  <c r="F26" i="16"/>
  <c r="E26" i="16"/>
  <c r="D26" i="16"/>
  <c r="C26" i="16"/>
  <c r="B26" i="16"/>
  <c r="I25" i="16"/>
  <c r="J25" i="16" s="1"/>
  <c r="K25" i="16" s="1"/>
  <c r="F25" i="16"/>
  <c r="E25" i="16"/>
  <c r="D25" i="16"/>
  <c r="C25" i="16"/>
  <c r="B25" i="16"/>
  <c r="I24" i="16"/>
  <c r="J24" i="16" s="1"/>
  <c r="K24" i="16" s="1"/>
  <c r="F24" i="16"/>
  <c r="E24" i="16"/>
  <c r="D24" i="16"/>
  <c r="C24" i="16"/>
  <c r="B24" i="16"/>
  <c r="I23" i="16"/>
  <c r="J23" i="16" s="1"/>
  <c r="K23" i="16" s="1"/>
  <c r="F23" i="16"/>
  <c r="E23" i="16"/>
  <c r="D23" i="16"/>
  <c r="C23" i="16"/>
  <c r="B23" i="16"/>
  <c r="I22" i="16"/>
  <c r="J22" i="16" s="1"/>
  <c r="K22" i="16" s="1"/>
  <c r="F22" i="16"/>
  <c r="E22" i="16"/>
  <c r="D22" i="16"/>
  <c r="C22" i="16"/>
  <c r="B22" i="16"/>
  <c r="I21" i="16"/>
  <c r="J21" i="16" s="1"/>
  <c r="K21" i="16" s="1"/>
  <c r="F21" i="16"/>
  <c r="E21" i="16"/>
  <c r="D21" i="16"/>
  <c r="C21" i="16"/>
  <c r="B21" i="16"/>
  <c r="I20" i="16"/>
  <c r="J20" i="16" s="1"/>
  <c r="K20" i="16" s="1"/>
  <c r="F20" i="16"/>
  <c r="E20" i="16"/>
  <c r="D20" i="16"/>
  <c r="C20" i="16"/>
  <c r="B20" i="16"/>
  <c r="I19" i="16"/>
  <c r="J19" i="16" s="1"/>
  <c r="K19" i="16" s="1"/>
  <c r="F19" i="16"/>
  <c r="E19" i="16"/>
  <c r="D19" i="16"/>
  <c r="C19" i="16"/>
  <c r="B19" i="16"/>
  <c r="I18" i="16"/>
  <c r="J18" i="16" s="1"/>
  <c r="K18" i="16" s="1"/>
  <c r="F18" i="16"/>
  <c r="E18" i="16"/>
  <c r="D18" i="16"/>
  <c r="C18" i="16"/>
  <c r="B18" i="16"/>
  <c r="I17" i="16"/>
  <c r="J17" i="16" s="1"/>
  <c r="K17" i="16" s="1"/>
  <c r="F17" i="16"/>
  <c r="E17" i="16"/>
  <c r="D17" i="16"/>
  <c r="C17" i="16"/>
  <c r="B17" i="16"/>
  <c r="I16" i="16"/>
  <c r="J16" i="16" s="1"/>
  <c r="K16" i="16" s="1"/>
  <c r="F16" i="16"/>
  <c r="E16" i="16"/>
  <c r="D16" i="16"/>
  <c r="C16" i="16"/>
  <c r="B16" i="16"/>
  <c r="I15" i="16"/>
  <c r="J15" i="16" s="1"/>
  <c r="K15" i="16" s="1"/>
  <c r="F15" i="16"/>
  <c r="E15" i="16"/>
  <c r="D15" i="16"/>
  <c r="C15" i="16"/>
  <c r="B15" i="16"/>
  <c r="I14" i="16"/>
  <c r="J14" i="16" s="1"/>
  <c r="K14" i="16" s="1"/>
  <c r="F14" i="16"/>
  <c r="E14" i="16"/>
  <c r="D14" i="16"/>
  <c r="C14" i="16"/>
  <c r="B14" i="16"/>
  <c r="I13" i="16"/>
  <c r="J13" i="16" s="1"/>
  <c r="K13" i="16" s="1"/>
  <c r="F13" i="16"/>
  <c r="E13" i="16"/>
  <c r="D13" i="16"/>
  <c r="C13" i="16"/>
  <c r="B13" i="16"/>
  <c r="I12" i="16"/>
  <c r="J12" i="16" s="1"/>
  <c r="K12" i="16" s="1"/>
  <c r="F12" i="16"/>
  <c r="E12" i="16"/>
  <c r="D12" i="16"/>
  <c r="C12" i="16"/>
  <c r="B12" i="16"/>
  <c r="I11" i="16"/>
  <c r="J11" i="16" s="1"/>
  <c r="K11" i="16" s="1"/>
  <c r="F11" i="16"/>
  <c r="E11" i="16"/>
  <c r="D11" i="16"/>
  <c r="C11" i="16"/>
  <c r="B11" i="16"/>
  <c r="I10" i="16"/>
  <c r="J10" i="16" s="1"/>
  <c r="K10" i="16" s="1"/>
  <c r="F10" i="16"/>
  <c r="E10" i="16"/>
  <c r="D10" i="16"/>
  <c r="C10" i="16"/>
  <c r="B10" i="16"/>
  <c r="I9" i="16"/>
  <c r="J9" i="16" s="1"/>
  <c r="K9" i="16" s="1"/>
  <c r="F9" i="16"/>
  <c r="E9" i="16"/>
  <c r="D9" i="16"/>
  <c r="C9" i="16"/>
  <c r="B9" i="16"/>
  <c r="I8" i="16"/>
  <c r="J8" i="16" s="1"/>
  <c r="K8" i="16" s="1"/>
  <c r="F8" i="16"/>
  <c r="E8" i="16"/>
  <c r="D8" i="16"/>
  <c r="C8" i="16"/>
  <c r="B8" i="16"/>
  <c r="I7" i="16"/>
  <c r="J7" i="16" s="1"/>
  <c r="K7" i="16" s="1"/>
  <c r="F7" i="16"/>
  <c r="E7" i="16"/>
  <c r="D7" i="16"/>
  <c r="C7" i="16"/>
  <c r="B7" i="16"/>
  <c r="I6" i="16"/>
  <c r="J6" i="16" s="1"/>
  <c r="K6" i="16" s="1"/>
  <c r="F6" i="16"/>
  <c r="E6" i="16"/>
  <c r="D6" i="16"/>
  <c r="C6" i="16"/>
  <c r="B6" i="16"/>
  <c r="I5" i="16"/>
  <c r="J5" i="16" s="1"/>
  <c r="K5" i="16" s="1"/>
  <c r="F5" i="16"/>
  <c r="E5" i="16"/>
  <c r="D5" i="16"/>
  <c r="C5" i="16"/>
  <c r="B5" i="16"/>
  <c r="AK53" i="15"/>
  <c r="C53" i="15"/>
  <c r="B53" i="15"/>
  <c r="AK52" i="15"/>
  <c r="C52" i="15"/>
  <c r="B52" i="15"/>
  <c r="AK51" i="15"/>
  <c r="C51" i="15"/>
  <c r="B51" i="15"/>
  <c r="AK50" i="15"/>
  <c r="C50" i="15"/>
  <c r="B50" i="15"/>
  <c r="AK49" i="15"/>
  <c r="C49" i="15"/>
  <c r="B49" i="15"/>
  <c r="AK48" i="15"/>
  <c r="C48" i="15"/>
  <c r="B48" i="15"/>
  <c r="AK47" i="15"/>
  <c r="C47" i="15"/>
  <c r="B47" i="15"/>
  <c r="AK46" i="15"/>
  <c r="C46" i="15"/>
  <c r="B46" i="15"/>
  <c r="AK45" i="15"/>
  <c r="C45" i="15"/>
  <c r="B45" i="15"/>
  <c r="AK44" i="15"/>
  <c r="C44" i="15"/>
  <c r="B44" i="15"/>
  <c r="AK43" i="15"/>
  <c r="C43" i="15"/>
  <c r="B43" i="15"/>
  <c r="AK42" i="15"/>
  <c r="C42" i="15"/>
  <c r="B42" i="15"/>
  <c r="AK41" i="15"/>
  <c r="C41" i="15"/>
  <c r="B41" i="15"/>
  <c r="AK40" i="15"/>
  <c r="C40" i="15"/>
  <c r="B40" i="15"/>
  <c r="AK39" i="15"/>
  <c r="C39" i="15"/>
  <c r="B39" i="15"/>
  <c r="AK38" i="15"/>
  <c r="C38" i="15"/>
  <c r="B38" i="15"/>
  <c r="AK37" i="15"/>
  <c r="C37" i="15"/>
  <c r="B37" i="15"/>
  <c r="AK36" i="15"/>
  <c r="C36" i="15"/>
  <c r="B36" i="15"/>
  <c r="AK35" i="15"/>
  <c r="C35" i="15"/>
  <c r="B35" i="15"/>
  <c r="AK34" i="15"/>
  <c r="C34" i="15"/>
  <c r="B34" i="15"/>
  <c r="AK33" i="15"/>
  <c r="C33" i="15"/>
  <c r="B33" i="15"/>
  <c r="AK32" i="15"/>
  <c r="C32" i="15"/>
  <c r="B32" i="15"/>
  <c r="AK31" i="15"/>
  <c r="C31" i="15"/>
  <c r="B31" i="15"/>
  <c r="AK30" i="15"/>
  <c r="C30" i="15"/>
  <c r="B30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J26" i="15"/>
  <c r="I26" i="15"/>
  <c r="H26" i="15"/>
  <c r="G26" i="15"/>
  <c r="F26" i="15"/>
  <c r="E26" i="15"/>
  <c r="D26" i="15"/>
  <c r="C26" i="15"/>
  <c r="B26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J25" i="15"/>
  <c r="I25" i="15"/>
  <c r="H25" i="15"/>
  <c r="G25" i="15"/>
  <c r="F25" i="15"/>
  <c r="E25" i="15"/>
  <c r="D25" i="15"/>
  <c r="C25" i="15"/>
  <c r="B25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J24" i="15"/>
  <c r="I24" i="15"/>
  <c r="H24" i="15"/>
  <c r="G24" i="15"/>
  <c r="F24" i="15"/>
  <c r="E24" i="15"/>
  <c r="D24" i="15"/>
  <c r="C24" i="15"/>
  <c r="B24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J23" i="15"/>
  <c r="I23" i="15"/>
  <c r="H23" i="15"/>
  <c r="G23" i="15"/>
  <c r="F23" i="15"/>
  <c r="E23" i="15"/>
  <c r="D23" i="15"/>
  <c r="C23" i="15"/>
  <c r="B23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J22" i="15"/>
  <c r="I22" i="15"/>
  <c r="H22" i="15"/>
  <c r="G22" i="15"/>
  <c r="F22" i="15"/>
  <c r="E22" i="15"/>
  <c r="D22" i="15"/>
  <c r="C22" i="15"/>
  <c r="B22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J21" i="15"/>
  <c r="I21" i="15"/>
  <c r="H21" i="15"/>
  <c r="G21" i="15"/>
  <c r="F21" i="15"/>
  <c r="E21" i="15"/>
  <c r="D21" i="15"/>
  <c r="C21" i="15"/>
  <c r="B21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J20" i="15"/>
  <c r="I20" i="15"/>
  <c r="H20" i="15"/>
  <c r="G20" i="15"/>
  <c r="F20" i="15"/>
  <c r="E20" i="15"/>
  <c r="D20" i="15"/>
  <c r="C20" i="15"/>
  <c r="B20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J19" i="15"/>
  <c r="I19" i="15"/>
  <c r="H19" i="15"/>
  <c r="G19" i="15"/>
  <c r="F19" i="15"/>
  <c r="E19" i="15"/>
  <c r="D19" i="15"/>
  <c r="C19" i="15"/>
  <c r="B19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J18" i="15"/>
  <c r="I18" i="15"/>
  <c r="H18" i="15"/>
  <c r="G18" i="15"/>
  <c r="F18" i="15"/>
  <c r="E18" i="15"/>
  <c r="D18" i="15"/>
  <c r="C18" i="15"/>
  <c r="B18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J17" i="15"/>
  <c r="I17" i="15"/>
  <c r="H17" i="15"/>
  <c r="G17" i="15"/>
  <c r="F17" i="15"/>
  <c r="E17" i="15"/>
  <c r="D17" i="15"/>
  <c r="C17" i="15"/>
  <c r="B17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J16" i="15"/>
  <c r="I16" i="15"/>
  <c r="H16" i="15"/>
  <c r="G16" i="15"/>
  <c r="F16" i="15"/>
  <c r="E16" i="15"/>
  <c r="D16" i="15"/>
  <c r="C16" i="15"/>
  <c r="B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J15" i="15"/>
  <c r="I15" i="15"/>
  <c r="H15" i="15"/>
  <c r="G15" i="15"/>
  <c r="F15" i="15"/>
  <c r="E15" i="15"/>
  <c r="D15" i="15"/>
  <c r="C15" i="15"/>
  <c r="B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J14" i="15"/>
  <c r="I14" i="15"/>
  <c r="H14" i="15"/>
  <c r="G14" i="15"/>
  <c r="F14" i="15"/>
  <c r="E14" i="15"/>
  <c r="D14" i="15"/>
  <c r="C14" i="15"/>
  <c r="B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J13" i="15"/>
  <c r="I13" i="15"/>
  <c r="H13" i="15"/>
  <c r="G13" i="15"/>
  <c r="F13" i="15"/>
  <c r="E13" i="15"/>
  <c r="D13" i="15"/>
  <c r="C13" i="15"/>
  <c r="B13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J12" i="15"/>
  <c r="I12" i="15"/>
  <c r="H12" i="15"/>
  <c r="G12" i="15"/>
  <c r="F12" i="15"/>
  <c r="E12" i="15"/>
  <c r="D12" i="15"/>
  <c r="C12" i="15"/>
  <c r="B12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J11" i="15"/>
  <c r="I11" i="15"/>
  <c r="H11" i="15"/>
  <c r="G11" i="15"/>
  <c r="F11" i="15"/>
  <c r="E11" i="15"/>
  <c r="D11" i="15"/>
  <c r="C11" i="15"/>
  <c r="B11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J10" i="15"/>
  <c r="I10" i="15"/>
  <c r="H10" i="15"/>
  <c r="G10" i="15"/>
  <c r="F10" i="15"/>
  <c r="E10" i="15"/>
  <c r="D10" i="15"/>
  <c r="C10" i="15"/>
  <c r="B10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J9" i="15"/>
  <c r="I9" i="15"/>
  <c r="H9" i="15"/>
  <c r="G9" i="15"/>
  <c r="F9" i="15"/>
  <c r="E9" i="15"/>
  <c r="D9" i="15"/>
  <c r="C9" i="15"/>
  <c r="B9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J8" i="15"/>
  <c r="I8" i="15"/>
  <c r="H8" i="15"/>
  <c r="G8" i="15"/>
  <c r="F8" i="15"/>
  <c r="E8" i="15"/>
  <c r="D8" i="15"/>
  <c r="C8" i="15"/>
  <c r="B8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V2" i="15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S2" i="15"/>
  <c r="T2" i="15" s="1"/>
  <c r="U2" i="15" s="1"/>
  <c r="G2" i="15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E2" i="15"/>
  <c r="F2" i="15" s="1"/>
  <c r="I18" i="14"/>
  <c r="J18" i="14" s="1"/>
  <c r="K18" i="14" s="1"/>
  <c r="F18" i="14"/>
  <c r="E18" i="14"/>
  <c r="D18" i="14"/>
  <c r="C18" i="14"/>
  <c r="B18" i="14"/>
  <c r="I17" i="14"/>
  <c r="J17" i="14" s="1"/>
  <c r="K17" i="14" s="1"/>
  <c r="F17" i="14"/>
  <c r="E17" i="14"/>
  <c r="D17" i="14"/>
  <c r="C17" i="14"/>
  <c r="B17" i="14"/>
  <c r="I16" i="14"/>
  <c r="J16" i="14" s="1"/>
  <c r="K16" i="14" s="1"/>
  <c r="F16" i="14"/>
  <c r="E16" i="14"/>
  <c r="D16" i="14"/>
  <c r="C16" i="14"/>
  <c r="B16" i="14"/>
  <c r="I15" i="14"/>
  <c r="J15" i="14" s="1"/>
  <c r="K15" i="14" s="1"/>
  <c r="F15" i="14"/>
  <c r="E15" i="14"/>
  <c r="D15" i="14"/>
  <c r="C15" i="14"/>
  <c r="B15" i="14"/>
  <c r="I14" i="14"/>
  <c r="J14" i="14" s="1"/>
  <c r="K14" i="14" s="1"/>
  <c r="F14" i="14"/>
  <c r="E14" i="14"/>
  <c r="D14" i="14"/>
  <c r="C14" i="14"/>
  <c r="B14" i="14"/>
  <c r="I13" i="14"/>
  <c r="J13" i="14" s="1"/>
  <c r="K13" i="14" s="1"/>
  <c r="F13" i="14"/>
  <c r="E13" i="14"/>
  <c r="D13" i="14"/>
  <c r="C13" i="14"/>
  <c r="B13" i="14"/>
  <c r="I12" i="14"/>
  <c r="J12" i="14" s="1"/>
  <c r="K12" i="14" s="1"/>
  <c r="F12" i="14"/>
  <c r="E12" i="14"/>
  <c r="D12" i="14"/>
  <c r="C12" i="14"/>
  <c r="B12" i="14"/>
  <c r="I11" i="14"/>
  <c r="J11" i="14" s="1"/>
  <c r="K11" i="14" s="1"/>
  <c r="F11" i="14"/>
  <c r="E11" i="14"/>
  <c r="D11" i="14"/>
  <c r="C11" i="14"/>
  <c r="B11" i="14"/>
  <c r="I10" i="14"/>
  <c r="J10" i="14" s="1"/>
  <c r="K10" i="14" s="1"/>
  <c r="F10" i="14"/>
  <c r="E10" i="14"/>
  <c r="D10" i="14"/>
  <c r="C10" i="14"/>
  <c r="B10" i="14"/>
  <c r="I9" i="14"/>
  <c r="J9" i="14" s="1"/>
  <c r="K9" i="14" s="1"/>
  <c r="F9" i="14"/>
  <c r="E9" i="14"/>
  <c r="D9" i="14"/>
  <c r="C9" i="14"/>
  <c r="B9" i="14"/>
  <c r="I8" i="14"/>
  <c r="J8" i="14" s="1"/>
  <c r="K8" i="14" s="1"/>
  <c r="F8" i="14"/>
  <c r="E8" i="14"/>
  <c r="D8" i="14"/>
  <c r="C8" i="14"/>
  <c r="B8" i="14"/>
  <c r="I7" i="14"/>
  <c r="J7" i="14" s="1"/>
  <c r="K7" i="14" s="1"/>
  <c r="F7" i="14"/>
  <c r="E7" i="14"/>
  <c r="D7" i="14"/>
  <c r="C7" i="14"/>
  <c r="B7" i="14"/>
  <c r="I6" i="14"/>
  <c r="J6" i="14" s="1"/>
  <c r="K6" i="14" s="1"/>
  <c r="F6" i="14"/>
  <c r="E6" i="14"/>
  <c r="D6" i="14"/>
  <c r="C6" i="14"/>
  <c r="B6" i="14"/>
  <c r="I5" i="14"/>
  <c r="J5" i="14" s="1"/>
  <c r="K5" i="14" s="1"/>
  <c r="F5" i="14"/>
  <c r="E5" i="14"/>
  <c r="D5" i="14"/>
  <c r="C5" i="14"/>
  <c r="B5" i="14"/>
  <c r="AK33" i="13"/>
  <c r="C33" i="13"/>
  <c r="B33" i="13"/>
  <c r="AK32" i="13"/>
  <c r="C32" i="13"/>
  <c r="B32" i="13"/>
  <c r="AK31" i="13"/>
  <c r="C31" i="13"/>
  <c r="B31" i="13"/>
  <c r="AK30" i="13"/>
  <c r="C30" i="13"/>
  <c r="B30" i="13"/>
  <c r="AK29" i="13"/>
  <c r="C29" i="13"/>
  <c r="B29" i="13"/>
  <c r="AK28" i="13"/>
  <c r="C28" i="13"/>
  <c r="B28" i="13"/>
  <c r="AK27" i="13"/>
  <c r="C27" i="13"/>
  <c r="B27" i="13"/>
  <c r="AK26" i="13"/>
  <c r="C26" i="13"/>
  <c r="B26" i="13"/>
  <c r="AK25" i="13"/>
  <c r="C25" i="13"/>
  <c r="B25" i="13"/>
  <c r="AK24" i="13"/>
  <c r="C24" i="13"/>
  <c r="B24" i="13"/>
  <c r="AK23" i="13"/>
  <c r="C23" i="13"/>
  <c r="B23" i="13"/>
  <c r="AK22" i="13"/>
  <c r="C22" i="13"/>
  <c r="B22" i="13"/>
  <c r="AK21" i="13"/>
  <c r="C21" i="13"/>
  <c r="B21" i="13"/>
  <c r="AK20" i="13"/>
  <c r="C20" i="13"/>
  <c r="B20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J16" i="13"/>
  <c r="I16" i="13"/>
  <c r="H16" i="13"/>
  <c r="G16" i="13"/>
  <c r="F16" i="13"/>
  <c r="C16" i="13"/>
  <c r="B16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J15" i="13"/>
  <c r="I15" i="13"/>
  <c r="H15" i="13"/>
  <c r="G15" i="13"/>
  <c r="F15" i="13"/>
  <c r="C15" i="13"/>
  <c r="B15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J14" i="13"/>
  <c r="I14" i="13"/>
  <c r="H14" i="13"/>
  <c r="G14" i="13"/>
  <c r="F14" i="13"/>
  <c r="C14" i="13"/>
  <c r="B14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J13" i="13"/>
  <c r="I13" i="13"/>
  <c r="H13" i="13"/>
  <c r="G13" i="13"/>
  <c r="F13" i="13"/>
  <c r="C13" i="13"/>
  <c r="B13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J12" i="13"/>
  <c r="I12" i="13"/>
  <c r="H12" i="13"/>
  <c r="G12" i="13"/>
  <c r="F12" i="13"/>
  <c r="C12" i="13"/>
  <c r="B12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J11" i="13"/>
  <c r="I11" i="13"/>
  <c r="H11" i="13"/>
  <c r="G11" i="13"/>
  <c r="F11" i="13"/>
  <c r="C11" i="13"/>
  <c r="B11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J10" i="13"/>
  <c r="I10" i="13"/>
  <c r="H10" i="13"/>
  <c r="G10" i="13"/>
  <c r="F10" i="13"/>
  <c r="C10" i="13"/>
  <c r="B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J9" i="13"/>
  <c r="I9" i="13"/>
  <c r="H9" i="13"/>
  <c r="G9" i="13"/>
  <c r="F9" i="13"/>
  <c r="C9" i="13"/>
  <c r="B9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R2" i="13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K2" i="13"/>
  <c r="L2" i="13" s="1"/>
  <c r="M2" i="13" s="1"/>
  <c r="N2" i="13" s="1"/>
  <c r="O2" i="13" s="1"/>
  <c r="P2" i="13" s="1"/>
  <c r="Q2" i="13" s="1"/>
  <c r="H2" i="13"/>
  <c r="I2" i="13" s="1"/>
  <c r="J2" i="13" s="1"/>
  <c r="F2" i="13"/>
  <c r="G2" i="13" s="1"/>
  <c r="E2" i="13"/>
  <c r="I15" i="12"/>
  <c r="J15" i="12" s="1"/>
  <c r="K15" i="12" s="1"/>
  <c r="F15" i="12"/>
  <c r="E15" i="12"/>
  <c r="D15" i="12"/>
  <c r="C15" i="12"/>
  <c r="B15" i="12"/>
  <c r="I14" i="12"/>
  <c r="J14" i="12" s="1"/>
  <c r="K14" i="12" s="1"/>
  <c r="F14" i="12"/>
  <c r="E14" i="12"/>
  <c r="D14" i="12"/>
  <c r="C14" i="12"/>
  <c r="B14" i="12"/>
  <c r="I13" i="12"/>
  <c r="J13" i="12" s="1"/>
  <c r="K13" i="12" s="1"/>
  <c r="F13" i="12"/>
  <c r="E13" i="12"/>
  <c r="D13" i="12"/>
  <c r="C13" i="12"/>
  <c r="B13" i="12"/>
  <c r="I12" i="12"/>
  <c r="J12" i="12" s="1"/>
  <c r="K12" i="12" s="1"/>
  <c r="F12" i="12"/>
  <c r="E12" i="12"/>
  <c r="D12" i="12"/>
  <c r="C12" i="12"/>
  <c r="B12" i="12"/>
  <c r="I11" i="12"/>
  <c r="J11" i="12" s="1"/>
  <c r="K11" i="12" s="1"/>
  <c r="F11" i="12"/>
  <c r="E11" i="12"/>
  <c r="D11" i="12"/>
  <c r="C11" i="12"/>
  <c r="B11" i="12"/>
  <c r="I10" i="12"/>
  <c r="J10" i="12" s="1"/>
  <c r="K10" i="12" s="1"/>
  <c r="F10" i="12"/>
  <c r="E10" i="12"/>
  <c r="D10" i="12"/>
  <c r="C10" i="12"/>
  <c r="B10" i="12"/>
  <c r="I9" i="12"/>
  <c r="J9" i="12" s="1"/>
  <c r="K9" i="12" s="1"/>
  <c r="F9" i="12"/>
  <c r="E9" i="12"/>
  <c r="D9" i="12"/>
  <c r="C9" i="12"/>
  <c r="B9" i="12"/>
  <c r="I8" i="12"/>
  <c r="J8" i="12" s="1"/>
  <c r="K8" i="12" s="1"/>
  <c r="F8" i="12"/>
  <c r="E8" i="12"/>
  <c r="D8" i="12"/>
  <c r="C8" i="12"/>
  <c r="B8" i="12"/>
  <c r="I7" i="12"/>
  <c r="J7" i="12" s="1"/>
  <c r="K7" i="12" s="1"/>
  <c r="F7" i="12"/>
  <c r="E7" i="12"/>
  <c r="D7" i="12"/>
  <c r="C7" i="12"/>
  <c r="B7" i="12"/>
  <c r="I6" i="12"/>
  <c r="J6" i="12" s="1"/>
  <c r="K6" i="12" s="1"/>
  <c r="F6" i="12"/>
  <c r="E6" i="12"/>
  <c r="D6" i="12"/>
  <c r="C6" i="12"/>
  <c r="B6" i="12"/>
  <c r="I5" i="12"/>
  <c r="J5" i="12" s="1"/>
  <c r="K5" i="12" s="1"/>
  <c r="F5" i="12"/>
  <c r="E5" i="12"/>
  <c r="D5" i="12"/>
  <c r="C5" i="12"/>
  <c r="B5" i="12"/>
  <c r="AK27" i="11"/>
  <c r="C27" i="11"/>
  <c r="B27" i="11"/>
  <c r="AK26" i="11"/>
  <c r="C26" i="11"/>
  <c r="B26" i="11"/>
  <c r="AK25" i="11"/>
  <c r="C25" i="11"/>
  <c r="B25" i="11"/>
  <c r="AK24" i="11"/>
  <c r="C24" i="11"/>
  <c r="B24" i="11"/>
  <c r="AK23" i="11"/>
  <c r="C23" i="11"/>
  <c r="B23" i="11"/>
  <c r="AK22" i="11"/>
  <c r="C22" i="11"/>
  <c r="B22" i="11"/>
  <c r="AK21" i="11"/>
  <c r="C21" i="11"/>
  <c r="B21" i="11"/>
  <c r="AK20" i="11"/>
  <c r="C20" i="11"/>
  <c r="B20" i="11"/>
  <c r="AK19" i="11"/>
  <c r="C19" i="11"/>
  <c r="B19" i="11"/>
  <c r="AK18" i="11"/>
  <c r="C18" i="11"/>
  <c r="B18" i="11"/>
  <c r="AK17" i="11"/>
  <c r="C17" i="11"/>
  <c r="B17" i="11"/>
  <c r="AJ13" i="11"/>
  <c r="AI13" i="11"/>
  <c r="AH13" i="11"/>
  <c r="AG13" i="11"/>
  <c r="AF13" i="11"/>
  <c r="AE13" i="11"/>
  <c r="AD13" i="11"/>
  <c r="AA13" i="11"/>
  <c r="Z13" i="11"/>
  <c r="Y13" i="11"/>
  <c r="X13" i="11"/>
  <c r="W13" i="11"/>
  <c r="T13" i="11"/>
  <c r="S13" i="11"/>
  <c r="R13" i="11"/>
  <c r="Q13" i="11"/>
  <c r="P13" i="11"/>
  <c r="C13" i="11"/>
  <c r="B13" i="11"/>
  <c r="AJ12" i="11"/>
  <c r="AI12" i="11"/>
  <c r="AH12" i="11"/>
  <c r="AG12" i="11"/>
  <c r="AF12" i="11"/>
  <c r="AE12" i="11"/>
  <c r="AD12" i="11"/>
  <c r="AA12" i="11"/>
  <c r="Z12" i="11"/>
  <c r="Y12" i="11"/>
  <c r="X12" i="11"/>
  <c r="W12" i="11"/>
  <c r="T12" i="11"/>
  <c r="S12" i="11"/>
  <c r="R12" i="11"/>
  <c r="Q12" i="11"/>
  <c r="P12" i="11"/>
  <c r="C12" i="11"/>
  <c r="B12" i="11"/>
  <c r="AJ11" i="11"/>
  <c r="AI11" i="11"/>
  <c r="AH11" i="11"/>
  <c r="AG11" i="11"/>
  <c r="AF11" i="11"/>
  <c r="AE11" i="11"/>
  <c r="AD11" i="11"/>
  <c r="AA11" i="11"/>
  <c r="Z11" i="11"/>
  <c r="Y11" i="11"/>
  <c r="X11" i="11"/>
  <c r="W11" i="11"/>
  <c r="T11" i="11"/>
  <c r="S11" i="11"/>
  <c r="R11" i="11"/>
  <c r="Q11" i="11"/>
  <c r="P11" i="11"/>
  <c r="C11" i="11"/>
  <c r="B11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F2" i="1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AJ2" i="11" s="1"/>
  <c r="E2" i="11"/>
  <c r="I12" i="10"/>
  <c r="J12" i="10" s="1"/>
  <c r="K12" i="10" s="1"/>
  <c r="F12" i="10"/>
  <c r="E12" i="10"/>
  <c r="D12" i="10"/>
  <c r="C12" i="10"/>
  <c r="B12" i="10"/>
  <c r="I11" i="10"/>
  <c r="J11" i="10" s="1"/>
  <c r="K11" i="10" s="1"/>
  <c r="F11" i="10"/>
  <c r="E11" i="10"/>
  <c r="D11" i="10"/>
  <c r="C11" i="10"/>
  <c r="B11" i="10"/>
  <c r="I10" i="10"/>
  <c r="J10" i="10" s="1"/>
  <c r="K10" i="10" s="1"/>
  <c r="F10" i="10"/>
  <c r="E10" i="10"/>
  <c r="D10" i="10"/>
  <c r="C10" i="10"/>
  <c r="B10" i="10"/>
  <c r="I9" i="10"/>
  <c r="J9" i="10" s="1"/>
  <c r="K9" i="10" s="1"/>
  <c r="F9" i="10"/>
  <c r="E9" i="10"/>
  <c r="D9" i="10"/>
  <c r="C9" i="10"/>
  <c r="B9" i="10"/>
  <c r="I8" i="10"/>
  <c r="J8" i="10" s="1"/>
  <c r="K8" i="10" s="1"/>
  <c r="F8" i="10"/>
  <c r="E8" i="10"/>
  <c r="D8" i="10"/>
  <c r="C8" i="10"/>
  <c r="B8" i="10"/>
  <c r="I7" i="10"/>
  <c r="J7" i="10" s="1"/>
  <c r="K7" i="10" s="1"/>
  <c r="F7" i="10"/>
  <c r="E7" i="10"/>
  <c r="D7" i="10"/>
  <c r="C7" i="10"/>
  <c r="B7" i="10"/>
  <c r="I6" i="10"/>
  <c r="J6" i="10" s="1"/>
  <c r="K6" i="10" s="1"/>
  <c r="F6" i="10"/>
  <c r="E6" i="10"/>
  <c r="D6" i="10"/>
  <c r="C6" i="10"/>
  <c r="B6" i="10"/>
  <c r="I5" i="10"/>
  <c r="J5" i="10" s="1"/>
  <c r="K5" i="10" s="1"/>
  <c r="K13" i="10" s="1"/>
  <c r="F5" i="10"/>
  <c r="E5" i="10"/>
  <c r="D5" i="10"/>
  <c r="C5" i="10"/>
  <c r="B5" i="10"/>
  <c r="AK21" i="9"/>
  <c r="C21" i="9"/>
  <c r="B21" i="9"/>
  <c r="AK20" i="9"/>
  <c r="C20" i="9"/>
  <c r="B20" i="9"/>
  <c r="AK19" i="9"/>
  <c r="C19" i="9"/>
  <c r="B19" i="9"/>
  <c r="AK18" i="9"/>
  <c r="C18" i="9"/>
  <c r="B18" i="9"/>
  <c r="AK17" i="9"/>
  <c r="C17" i="9"/>
  <c r="B17" i="9"/>
  <c r="AK16" i="9"/>
  <c r="C16" i="9"/>
  <c r="B16" i="9"/>
  <c r="AK15" i="9"/>
  <c r="C15" i="9"/>
  <c r="B15" i="9"/>
  <c r="AK14" i="9"/>
  <c r="C14" i="9"/>
  <c r="B14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I2" i="9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H2" i="9"/>
  <c r="F2" i="9"/>
  <c r="G2" i="9" s="1"/>
  <c r="E2" i="9"/>
  <c r="I12" i="8"/>
  <c r="J12" i="8" s="1"/>
  <c r="K12" i="8" s="1"/>
  <c r="F12" i="8"/>
  <c r="E12" i="8"/>
  <c r="D12" i="8"/>
  <c r="C12" i="8"/>
  <c r="B12" i="8"/>
  <c r="I11" i="8"/>
  <c r="J11" i="8" s="1"/>
  <c r="K11" i="8" s="1"/>
  <c r="F11" i="8"/>
  <c r="E11" i="8"/>
  <c r="D11" i="8"/>
  <c r="C11" i="8"/>
  <c r="B11" i="8"/>
  <c r="I10" i="8"/>
  <c r="J10" i="8" s="1"/>
  <c r="K10" i="8" s="1"/>
  <c r="F10" i="8"/>
  <c r="E10" i="8"/>
  <c r="D10" i="8"/>
  <c r="C10" i="8"/>
  <c r="B10" i="8"/>
  <c r="I9" i="8"/>
  <c r="J9" i="8" s="1"/>
  <c r="K9" i="8" s="1"/>
  <c r="F9" i="8"/>
  <c r="E9" i="8"/>
  <c r="D9" i="8"/>
  <c r="C9" i="8"/>
  <c r="B9" i="8"/>
  <c r="I8" i="8"/>
  <c r="J8" i="8" s="1"/>
  <c r="K8" i="8" s="1"/>
  <c r="F8" i="8"/>
  <c r="E8" i="8"/>
  <c r="D8" i="8"/>
  <c r="C8" i="8"/>
  <c r="B8" i="8"/>
  <c r="I7" i="8"/>
  <c r="J7" i="8" s="1"/>
  <c r="K7" i="8" s="1"/>
  <c r="F7" i="8"/>
  <c r="E7" i="8"/>
  <c r="D7" i="8"/>
  <c r="C7" i="8"/>
  <c r="B7" i="8"/>
  <c r="I6" i="8"/>
  <c r="J6" i="8" s="1"/>
  <c r="K6" i="8" s="1"/>
  <c r="F6" i="8"/>
  <c r="E6" i="8"/>
  <c r="D6" i="8"/>
  <c r="C6" i="8"/>
  <c r="B6" i="8"/>
  <c r="I5" i="8"/>
  <c r="J5" i="8" s="1"/>
  <c r="K5" i="8" s="1"/>
  <c r="F5" i="8"/>
  <c r="E5" i="8"/>
  <c r="D5" i="8"/>
  <c r="C5" i="8"/>
  <c r="B5" i="8"/>
  <c r="AK21" i="7"/>
  <c r="C21" i="7"/>
  <c r="B21" i="7"/>
  <c r="AK20" i="7"/>
  <c r="C20" i="7"/>
  <c r="B20" i="7"/>
  <c r="AK19" i="7"/>
  <c r="C19" i="7"/>
  <c r="B19" i="7"/>
  <c r="AK18" i="7"/>
  <c r="C18" i="7"/>
  <c r="B18" i="7"/>
  <c r="AK17" i="7"/>
  <c r="C17" i="7"/>
  <c r="B17" i="7"/>
  <c r="AK16" i="7"/>
  <c r="C16" i="7"/>
  <c r="B16" i="7"/>
  <c r="AK15" i="7"/>
  <c r="C15" i="7"/>
  <c r="B15" i="7"/>
  <c r="AK14" i="7"/>
  <c r="C14" i="7"/>
  <c r="B14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P2" i="7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J2" i="7"/>
  <c r="K2" i="7" s="1"/>
  <c r="L2" i="7" s="1"/>
  <c r="M2" i="7" s="1"/>
  <c r="N2" i="7" s="1"/>
  <c r="O2" i="7" s="1"/>
  <c r="I2" i="7"/>
  <c r="F2" i="7"/>
  <c r="G2" i="7" s="1"/>
  <c r="H2" i="7" s="1"/>
  <c r="E2" i="7"/>
  <c r="I11" i="6"/>
  <c r="J11" i="6" s="1"/>
  <c r="K11" i="6" s="1"/>
  <c r="F11" i="6"/>
  <c r="E11" i="6"/>
  <c r="D11" i="6"/>
  <c r="C11" i="6"/>
  <c r="B11" i="6"/>
  <c r="I10" i="6"/>
  <c r="J10" i="6" s="1"/>
  <c r="K10" i="6" s="1"/>
  <c r="F10" i="6"/>
  <c r="E10" i="6"/>
  <c r="D10" i="6"/>
  <c r="C10" i="6"/>
  <c r="B10" i="6"/>
  <c r="I9" i="6"/>
  <c r="J9" i="6" s="1"/>
  <c r="K9" i="6" s="1"/>
  <c r="F9" i="6"/>
  <c r="E9" i="6"/>
  <c r="D9" i="6"/>
  <c r="C9" i="6"/>
  <c r="B9" i="6"/>
  <c r="I8" i="6"/>
  <c r="J8" i="6" s="1"/>
  <c r="K8" i="6" s="1"/>
  <c r="F8" i="6"/>
  <c r="E8" i="6"/>
  <c r="D8" i="6"/>
  <c r="C8" i="6"/>
  <c r="B8" i="6"/>
  <c r="I7" i="6"/>
  <c r="J7" i="6" s="1"/>
  <c r="K7" i="6" s="1"/>
  <c r="F7" i="6"/>
  <c r="E7" i="6"/>
  <c r="D7" i="6"/>
  <c r="C7" i="6"/>
  <c r="B7" i="6"/>
  <c r="I6" i="6"/>
  <c r="J6" i="6" s="1"/>
  <c r="K6" i="6" s="1"/>
  <c r="F6" i="6"/>
  <c r="E6" i="6"/>
  <c r="D6" i="6"/>
  <c r="C6" i="6"/>
  <c r="B6" i="6"/>
  <c r="I5" i="6"/>
  <c r="J5" i="6" s="1"/>
  <c r="K5" i="6" s="1"/>
  <c r="F5" i="6"/>
  <c r="E5" i="6"/>
  <c r="D5" i="6"/>
  <c r="C5" i="6"/>
  <c r="B5" i="6"/>
  <c r="C19" i="5"/>
  <c r="B19" i="5"/>
  <c r="C18" i="5"/>
  <c r="B18" i="5"/>
  <c r="C17" i="5"/>
  <c r="B17" i="5"/>
  <c r="C16" i="5"/>
  <c r="B16" i="5"/>
  <c r="AK15" i="5"/>
  <c r="C15" i="5"/>
  <c r="B15" i="5"/>
  <c r="AK14" i="5"/>
  <c r="C14" i="5"/>
  <c r="B14" i="5"/>
  <c r="AK13" i="5"/>
  <c r="C13" i="5"/>
  <c r="B13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J2" i="5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H2" i="5"/>
  <c r="I2" i="5" s="1"/>
  <c r="F2" i="5"/>
  <c r="G2" i="5" s="1"/>
  <c r="E2" i="5"/>
  <c r="I11" i="4"/>
  <c r="J11" i="4" s="1"/>
  <c r="K11" i="4" s="1"/>
  <c r="F11" i="4"/>
  <c r="E11" i="4"/>
  <c r="D11" i="4"/>
  <c r="C11" i="4"/>
  <c r="B11" i="4"/>
  <c r="I10" i="4"/>
  <c r="J10" i="4" s="1"/>
  <c r="K10" i="4" s="1"/>
  <c r="F10" i="4"/>
  <c r="E10" i="4"/>
  <c r="D10" i="4"/>
  <c r="C10" i="4"/>
  <c r="B10" i="4"/>
  <c r="I9" i="4"/>
  <c r="J9" i="4" s="1"/>
  <c r="K9" i="4" s="1"/>
  <c r="F9" i="4"/>
  <c r="E9" i="4"/>
  <c r="D9" i="4"/>
  <c r="C9" i="4"/>
  <c r="B9" i="4"/>
  <c r="I8" i="4"/>
  <c r="J8" i="4" s="1"/>
  <c r="K8" i="4" s="1"/>
  <c r="F8" i="4"/>
  <c r="E8" i="4"/>
  <c r="D8" i="4"/>
  <c r="C8" i="4"/>
  <c r="B8" i="4"/>
  <c r="I7" i="4"/>
  <c r="J7" i="4" s="1"/>
  <c r="K7" i="4" s="1"/>
  <c r="F7" i="4"/>
  <c r="E7" i="4"/>
  <c r="D7" i="4"/>
  <c r="C7" i="4"/>
  <c r="B7" i="4"/>
  <c r="I6" i="4"/>
  <c r="J6" i="4" s="1"/>
  <c r="K6" i="4" s="1"/>
  <c r="F6" i="4"/>
  <c r="E6" i="4"/>
  <c r="D6" i="4"/>
  <c r="C6" i="4"/>
  <c r="B6" i="4"/>
  <c r="I5" i="4"/>
  <c r="J5" i="4" s="1"/>
  <c r="K5" i="4" s="1"/>
  <c r="F5" i="4"/>
  <c r="E5" i="4"/>
  <c r="D5" i="4"/>
  <c r="C5" i="4"/>
  <c r="B5" i="4"/>
  <c r="C19" i="3"/>
  <c r="B19" i="3"/>
  <c r="C18" i="3"/>
  <c r="B18" i="3"/>
  <c r="C17" i="3"/>
  <c r="B17" i="3"/>
  <c r="C16" i="3"/>
  <c r="B16" i="3"/>
  <c r="AH15" i="3"/>
  <c r="C15" i="3"/>
  <c r="B15" i="3"/>
  <c r="AH14" i="3"/>
  <c r="C14" i="3"/>
  <c r="B14" i="3"/>
  <c r="AH13" i="3"/>
  <c r="C13" i="3"/>
  <c r="B13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E2" i="3"/>
  <c r="Q17" i="2"/>
  <c r="N17" i="2"/>
  <c r="K17" i="2"/>
  <c r="H17" i="2"/>
  <c r="T17" i="2" s="1"/>
  <c r="E17" i="2"/>
  <c r="Q16" i="2"/>
  <c r="N16" i="2"/>
  <c r="K16" i="2"/>
  <c r="H16" i="2"/>
  <c r="T16" i="2" s="1"/>
  <c r="E16" i="2"/>
  <c r="Q15" i="2"/>
  <c r="N15" i="2"/>
  <c r="K15" i="2"/>
  <c r="H15" i="2"/>
  <c r="E15" i="2"/>
  <c r="Q14" i="2"/>
  <c r="N14" i="2"/>
  <c r="K14" i="2"/>
  <c r="H14" i="2"/>
  <c r="T14" i="2" s="1"/>
  <c r="E14" i="2"/>
  <c r="Q13" i="2"/>
  <c r="N13" i="2"/>
  <c r="K13" i="2"/>
  <c r="H13" i="2"/>
  <c r="E13" i="2"/>
  <c r="Q12" i="2"/>
  <c r="N12" i="2"/>
  <c r="K12" i="2"/>
  <c r="T12" i="2" s="1"/>
  <c r="H12" i="2"/>
  <c r="E12" i="2"/>
  <c r="Q11" i="2"/>
  <c r="N11" i="2"/>
  <c r="K11" i="2"/>
  <c r="H11" i="2"/>
  <c r="E11" i="2"/>
  <c r="Q10" i="2"/>
  <c r="N10" i="2"/>
  <c r="K10" i="2"/>
  <c r="H10" i="2"/>
  <c r="T10" i="2" s="1"/>
  <c r="E10" i="2"/>
  <c r="Q9" i="2"/>
  <c r="N9" i="2"/>
  <c r="K9" i="2"/>
  <c r="H9" i="2"/>
  <c r="E9" i="2"/>
  <c r="Q8" i="2"/>
  <c r="N8" i="2"/>
  <c r="K8" i="2"/>
  <c r="H8" i="2"/>
  <c r="T8" i="2" s="1"/>
  <c r="E8" i="2"/>
  <c r="Q7" i="2"/>
  <c r="N7" i="2"/>
  <c r="T7" i="2" s="1"/>
  <c r="K7" i="2"/>
  <c r="H7" i="2"/>
  <c r="E7" i="2"/>
  <c r="T6" i="2"/>
  <c r="Q6" i="2"/>
  <c r="N6" i="2"/>
  <c r="K6" i="2"/>
  <c r="H6" i="2"/>
  <c r="E6" i="2"/>
  <c r="Q5" i="2"/>
  <c r="N5" i="2"/>
  <c r="K5" i="2"/>
  <c r="H5" i="2"/>
  <c r="E5" i="2"/>
  <c r="T4" i="2"/>
  <c r="Q4" i="2"/>
  <c r="N4" i="2"/>
  <c r="K4" i="2"/>
  <c r="H4" i="2"/>
  <c r="E4" i="2"/>
  <c r="Q3" i="2"/>
  <c r="N3" i="2"/>
  <c r="T3" i="2" s="1"/>
  <c r="K3" i="2"/>
  <c r="H3" i="2"/>
  <c r="E3" i="2"/>
  <c r="L282" i="1"/>
  <c r="P277" i="1"/>
  <c r="O277" i="1"/>
  <c r="M277" i="1"/>
  <c r="O276" i="1"/>
  <c r="P276" i="1" s="1"/>
  <c r="M276" i="1"/>
  <c r="O275" i="1"/>
  <c r="P275" i="1" s="1"/>
  <c r="M275" i="1"/>
  <c r="O269" i="1"/>
  <c r="P269" i="1" s="1"/>
  <c r="M269" i="1"/>
  <c r="O270" i="1"/>
  <c r="P270" i="1" s="1"/>
  <c r="M270" i="1"/>
  <c r="O271" i="1"/>
  <c r="P271" i="1" s="1"/>
  <c r="M271" i="1"/>
  <c r="O274" i="1"/>
  <c r="P274" i="1" s="1"/>
  <c r="M274" i="1"/>
  <c r="O273" i="1"/>
  <c r="P273" i="1" s="1"/>
  <c r="M273" i="1"/>
  <c r="O272" i="1"/>
  <c r="P272" i="1" s="1"/>
  <c r="M272" i="1"/>
  <c r="O268" i="1"/>
  <c r="P268" i="1" s="1"/>
  <c r="M268" i="1"/>
  <c r="O267" i="1"/>
  <c r="P267" i="1" s="1"/>
  <c r="M267" i="1"/>
  <c r="O266" i="1"/>
  <c r="P266" i="1" s="1"/>
  <c r="M266" i="1"/>
  <c r="O265" i="1"/>
  <c r="P265" i="1" s="1"/>
  <c r="M265" i="1"/>
  <c r="O264" i="1"/>
  <c r="P264" i="1" s="1"/>
  <c r="M264" i="1"/>
  <c r="O263" i="1"/>
  <c r="P263" i="1" s="1"/>
  <c r="M263" i="1"/>
  <c r="O262" i="1"/>
  <c r="P262" i="1" s="1"/>
  <c r="M262" i="1"/>
  <c r="O261" i="1"/>
  <c r="P261" i="1" s="1"/>
  <c r="M261" i="1"/>
  <c r="P260" i="1"/>
  <c r="O260" i="1"/>
  <c r="M260" i="1"/>
  <c r="O259" i="1"/>
  <c r="P259" i="1" s="1"/>
  <c r="M259" i="1"/>
  <c r="O258" i="1"/>
  <c r="P258" i="1" s="1"/>
  <c r="M258" i="1"/>
  <c r="O257" i="1"/>
  <c r="P257" i="1" s="1"/>
  <c r="M257" i="1"/>
  <c r="O256" i="1"/>
  <c r="P256" i="1" s="1"/>
  <c r="M256" i="1"/>
  <c r="O255" i="1"/>
  <c r="P255" i="1" s="1"/>
  <c r="M255" i="1"/>
  <c r="O254" i="1"/>
  <c r="P254" i="1" s="1"/>
  <c r="M254" i="1"/>
  <c r="O253" i="1"/>
  <c r="P253" i="1" s="1"/>
  <c r="M253" i="1"/>
  <c r="O252" i="1"/>
  <c r="P252" i="1" s="1"/>
  <c r="M252" i="1"/>
  <c r="O251" i="1"/>
  <c r="P251" i="1" s="1"/>
  <c r="M251" i="1"/>
  <c r="O250" i="1"/>
  <c r="P250" i="1" s="1"/>
  <c r="M250" i="1"/>
  <c r="O249" i="1"/>
  <c r="P249" i="1" s="1"/>
  <c r="M249" i="1"/>
  <c r="O248" i="1"/>
  <c r="P248" i="1" s="1"/>
  <c r="M248" i="1"/>
  <c r="O247" i="1"/>
  <c r="P247" i="1" s="1"/>
  <c r="M247" i="1"/>
  <c r="O246" i="1"/>
  <c r="P246" i="1" s="1"/>
  <c r="M246" i="1"/>
  <c r="O245" i="1"/>
  <c r="P245" i="1" s="1"/>
  <c r="M245" i="1"/>
  <c r="O244" i="1"/>
  <c r="P244" i="1" s="1"/>
  <c r="M244" i="1"/>
  <c r="O243" i="1"/>
  <c r="P243" i="1" s="1"/>
  <c r="M243" i="1"/>
  <c r="O242" i="1"/>
  <c r="P242" i="1" s="1"/>
  <c r="M242" i="1"/>
  <c r="O241" i="1"/>
  <c r="P241" i="1" s="1"/>
  <c r="M241" i="1"/>
  <c r="O240" i="1"/>
  <c r="P240" i="1" s="1"/>
  <c r="M240" i="1"/>
  <c r="O239" i="1"/>
  <c r="P239" i="1" s="1"/>
  <c r="M239" i="1"/>
  <c r="O238" i="1"/>
  <c r="P238" i="1" s="1"/>
  <c r="M238" i="1"/>
  <c r="O237" i="1"/>
  <c r="P237" i="1" s="1"/>
  <c r="M237" i="1"/>
  <c r="O236" i="1"/>
  <c r="P236" i="1" s="1"/>
  <c r="M236" i="1"/>
  <c r="O235" i="1"/>
  <c r="P235" i="1" s="1"/>
  <c r="M235" i="1"/>
  <c r="O234" i="1"/>
  <c r="P234" i="1" s="1"/>
  <c r="M234" i="1"/>
  <c r="O233" i="1"/>
  <c r="P233" i="1" s="1"/>
  <c r="M233" i="1"/>
  <c r="O232" i="1"/>
  <c r="P232" i="1" s="1"/>
  <c r="M232" i="1"/>
  <c r="O231" i="1"/>
  <c r="P231" i="1" s="1"/>
  <c r="M231" i="1"/>
  <c r="O230" i="1"/>
  <c r="P230" i="1" s="1"/>
  <c r="M230" i="1"/>
  <c r="O229" i="1"/>
  <c r="P229" i="1" s="1"/>
  <c r="M229" i="1"/>
  <c r="O228" i="1"/>
  <c r="P228" i="1" s="1"/>
  <c r="M228" i="1"/>
  <c r="O227" i="1"/>
  <c r="P227" i="1" s="1"/>
  <c r="M227" i="1"/>
  <c r="O226" i="1"/>
  <c r="P226" i="1" s="1"/>
  <c r="M226" i="1"/>
  <c r="O225" i="1"/>
  <c r="P225" i="1" s="1"/>
  <c r="M225" i="1"/>
  <c r="O224" i="1"/>
  <c r="P224" i="1" s="1"/>
  <c r="M224" i="1"/>
  <c r="O223" i="1"/>
  <c r="P223" i="1" s="1"/>
  <c r="M223" i="1"/>
  <c r="O222" i="1"/>
  <c r="P222" i="1" s="1"/>
  <c r="M222" i="1"/>
  <c r="O221" i="1"/>
  <c r="P221" i="1" s="1"/>
  <c r="M221" i="1"/>
  <c r="O220" i="1"/>
  <c r="P220" i="1" s="1"/>
  <c r="M220" i="1"/>
  <c r="O219" i="1"/>
  <c r="P219" i="1" s="1"/>
  <c r="M219" i="1"/>
  <c r="O218" i="1"/>
  <c r="P218" i="1" s="1"/>
  <c r="M218" i="1"/>
  <c r="O217" i="1"/>
  <c r="P217" i="1" s="1"/>
  <c r="M217" i="1"/>
  <c r="P216" i="1"/>
  <c r="O216" i="1"/>
  <c r="M216" i="1"/>
  <c r="O215" i="1"/>
  <c r="P215" i="1" s="1"/>
  <c r="M215" i="1"/>
  <c r="O214" i="1"/>
  <c r="P214" i="1" s="1"/>
  <c r="M214" i="1"/>
  <c r="O213" i="1"/>
  <c r="P213" i="1" s="1"/>
  <c r="M213" i="1"/>
  <c r="P212" i="1"/>
  <c r="O212" i="1"/>
  <c r="M212" i="1"/>
  <c r="P211" i="1"/>
  <c r="O211" i="1"/>
  <c r="M211" i="1"/>
  <c r="O210" i="1"/>
  <c r="P210" i="1" s="1"/>
  <c r="M210" i="1"/>
  <c r="O209" i="1"/>
  <c r="P209" i="1" s="1"/>
  <c r="M209" i="1"/>
  <c r="O208" i="1"/>
  <c r="P208" i="1" s="1"/>
  <c r="M208" i="1"/>
  <c r="O207" i="1"/>
  <c r="P207" i="1" s="1"/>
  <c r="M207" i="1"/>
  <c r="O206" i="1"/>
  <c r="P206" i="1" s="1"/>
  <c r="M206" i="1"/>
  <c r="O205" i="1"/>
  <c r="P205" i="1" s="1"/>
  <c r="M205" i="1"/>
  <c r="O204" i="1"/>
  <c r="P204" i="1" s="1"/>
  <c r="M204" i="1"/>
  <c r="O203" i="1"/>
  <c r="P203" i="1" s="1"/>
  <c r="M203" i="1"/>
  <c r="O202" i="1"/>
  <c r="P202" i="1" s="1"/>
  <c r="M202" i="1"/>
  <c r="O201" i="1"/>
  <c r="P201" i="1" s="1"/>
  <c r="M201" i="1"/>
  <c r="O200" i="1"/>
  <c r="P200" i="1" s="1"/>
  <c r="M200" i="1"/>
  <c r="O199" i="1"/>
  <c r="P199" i="1" s="1"/>
  <c r="M199" i="1"/>
  <c r="O198" i="1"/>
  <c r="P198" i="1" s="1"/>
  <c r="M198" i="1"/>
  <c r="O197" i="1"/>
  <c r="P197" i="1" s="1"/>
  <c r="M197" i="1"/>
  <c r="O196" i="1"/>
  <c r="P196" i="1" s="1"/>
  <c r="M196" i="1"/>
  <c r="O195" i="1"/>
  <c r="P195" i="1" s="1"/>
  <c r="M195" i="1"/>
  <c r="O194" i="1"/>
  <c r="P194" i="1" s="1"/>
  <c r="M194" i="1"/>
  <c r="O193" i="1"/>
  <c r="P193" i="1" s="1"/>
  <c r="M193" i="1"/>
  <c r="O192" i="1"/>
  <c r="P192" i="1" s="1"/>
  <c r="M192" i="1"/>
  <c r="O191" i="1"/>
  <c r="P191" i="1" s="1"/>
  <c r="M191" i="1"/>
  <c r="O190" i="1"/>
  <c r="P190" i="1" s="1"/>
  <c r="M190" i="1"/>
  <c r="O189" i="1"/>
  <c r="P189" i="1" s="1"/>
  <c r="M189" i="1"/>
  <c r="P188" i="1"/>
  <c r="O188" i="1"/>
  <c r="M188" i="1"/>
  <c r="O187" i="1"/>
  <c r="P187" i="1" s="1"/>
  <c r="M187" i="1"/>
  <c r="O186" i="1"/>
  <c r="P186" i="1" s="1"/>
  <c r="M186" i="1"/>
  <c r="O185" i="1"/>
  <c r="P185" i="1" s="1"/>
  <c r="M185" i="1"/>
  <c r="O184" i="1"/>
  <c r="P184" i="1" s="1"/>
  <c r="M184" i="1"/>
  <c r="O183" i="1"/>
  <c r="P183" i="1" s="1"/>
  <c r="M183" i="1"/>
  <c r="O182" i="1"/>
  <c r="P182" i="1" s="1"/>
  <c r="M182" i="1"/>
  <c r="O181" i="1"/>
  <c r="P181" i="1" s="1"/>
  <c r="M181" i="1"/>
  <c r="O180" i="1"/>
  <c r="P180" i="1" s="1"/>
  <c r="M180" i="1"/>
  <c r="O179" i="1"/>
  <c r="P179" i="1" s="1"/>
  <c r="M179" i="1"/>
  <c r="O178" i="1"/>
  <c r="P178" i="1" s="1"/>
  <c r="M178" i="1"/>
  <c r="O177" i="1"/>
  <c r="P177" i="1" s="1"/>
  <c r="M177" i="1"/>
  <c r="O176" i="1"/>
  <c r="P176" i="1" s="1"/>
  <c r="M176" i="1"/>
  <c r="O175" i="1"/>
  <c r="P175" i="1" s="1"/>
  <c r="M175" i="1"/>
  <c r="O174" i="1"/>
  <c r="P174" i="1" s="1"/>
  <c r="M174" i="1"/>
  <c r="O173" i="1"/>
  <c r="P173" i="1" s="1"/>
  <c r="M173" i="1"/>
  <c r="O172" i="1"/>
  <c r="P172" i="1" s="1"/>
  <c r="M172" i="1"/>
  <c r="O171" i="1"/>
  <c r="P171" i="1" s="1"/>
  <c r="M171" i="1"/>
  <c r="O170" i="1"/>
  <c r="P170" i="1" s="1"/>
  <c r="M170" i="1"/>
  <c r="O169" i="1"/>
  <c r="P169" i="1" s="1"/>
  <c r="M169" i="1"/>
  <c r="O168" i="1"/>
  <c r="P168" i="1" s="1"/>
  <c r="M168" i="1"/>
  <c r="O167" i="1"/>
  <c r="P167" i="1" s="1"/>
  <c r="M167" i="1"/>
  <c r="O166" i="1"/>
  <c r="P166" i="1" s="1"/>
  <c r="M166" i="1"/>
  <c r="O165" i="1"/>
  <c r="P165" i="1" s="1"/>
  <c r="M165" i="1"/>
  <c r="P164" i="1"/>
  <c r="O164" i="1"/>
  <c r="M164" i="1"/>
  <c r="O163" i="1"/>
  <c r="P163" i="1" s="1"/>
  <c r="M163" i="1"/>
  <c r="O162" i="1"/>
  <c r="P162" i="1" s="1"/>
  <c r="M162" i="1"/>
  <c r="O161" i="1"/>
  <c r="P161" i="1" s="1"/>
  <c r="M161" i="1"/>
  <c r="O160" i="1"/>
  <c r="P160" i="1" s="1"/>
  <c r="M160" i="1"/>
  <c r="O159" i="1"/>
  <c r="P159" i="1" s="1"/>
  <c r="M159" i="1"/>
  <c r="O158" i="1"/>
  <c r="P158" i="1" s="1"/>
  <c r="M158" i="1"/>
  <c r="O157" i="1"/>
  <c r="P157" i="1" s="1"/>
  <c r="M157" i="1"/>
  <c r="O156" i="1"/>
  <c r="P156" i="1" s="1"/>
  <c r="M156" i="1"/>
  <c r="O155" i="1"/>
  <c r="P155" i="1" s="1"/>
  <c r="M155" i="1"/>
  <c r="O154" i="1"/>
  <c r="P154" i="1" s="1"/>
  <c r="M154" i="1"/>
  <c r="O153" i="1"/>
  <c r="P153" i="1" s="1"/>
  <c r="M153" i="1"/>
  <c r="O152" i="1"/>
  <c r="P152" i="1" s="1"/>
  <c r="M152" i="1"/>
  <c r="P151" i="1"/>
  <c r="O151" i="1"/>
  <c r="M151" i="1"/>
  <c r="O150" i="1"/>
  <c r="P150" i="1" s="1"/>
  <c r="M150" i="1"/>
  <c r="O149" i="1"/>
  <c r="P149" i="1" s="1"/>
  <c r="M149" i="1"/>
  <c r="O148" i="1"/>
  <c r="P148" i="1" s="1"/>
  <c r="M148" i="1"/>
  <c r="O147" i="1"/>
  <c r="P147" i="1" s="1"/>
  <c r="M147" i="1"/>
  <c r="O146" i="1"/>
  <c r="P146" i="1" s="1"/>
  <c r="M146" i="1"/>
  <c r="O145" i="1"/>
  <c r="P145" i="1" s="1"/>
  <c r="M145" i="1"/>
  <c r="O144" i="1"/>
  <c r="P144" i="1" s="1"/>
  <c r="M144" i="1"/>
  <c r="O143" i="1"/>
  <c r="P143" i="1" s="1"/>
  <c r="M143" i="1"/>
  <c r="O142" i="1"/>
  <c r="P142" i="1" s="1"/>
  <c r="M142" i="1"/>
  <c r="O141" i="1"/>
  <c r="P141" i="1" s="1"/>
  <c r="M141" i="1"/>
  <c r="O140" i="1"/>
  <c r="P140" i="1" s="1"/>
  <c r="M140" i="1"/>
  <c r="O139" i="1"/>
  <c r="P139" i="1" s="1"/>
  <c r="M139" i="1"/>
  <c r="O138" i="1"/>
  <c r="P138" i="1" s="1"/>
  <c r="M138" i="1"/>
  <c r="O137" i="1"/>
  <c r="P137" i="1" s="1"/>
  <c r="M137" i="1"/>
  <c r="O136" i="1"/>
  <c r="P136" i="1" s="1"/>
  <c r="M136" i="1"/>
  <c r="O135" i="1"/>
  <c r="P135" i="1" s="1"/>
  <c r="M135" i="1"/>
  <c r="O134" i="1"/>
  <c r="P134" i="1" s="1"/>
  <c r="M134" i="1"/>
  <c r="O133" i="1"/>
  <c r="P133" i="1" s="1"/>
  <c r="M133" i="1"/>
  <c r="O132" i="1"/>
  <c r="P132" i="1" s="1"/>
  <c r="M132" i="1"/>
  <c r="O131" i="1"/>
  <c r="P131" i="1" s="1"/>
  <c r="M131" i="1"/>
  <c r="O130" i="1"/>
  <c r="P130" i="1" s="1"/>
  <c r="M130" i="1"/>
  <c r="O129" i="1"/>
  <c r="P129" i="1" s="1"/>
  <c r="M129" i="1"/>
  <c r="O128" i="1"/>
  <c r="P128" i="1" s="1"/>
  <c r="M128" i="1"/>
  <c r="O127" i="1"/>
  <c r="P127" i="1" s="1"/>
  <c r="M127" i="1"/>
  <c r="O126" i="1"/>
  <c r="P126" i="1" s="1"/>
  <c r="M126" i="1"/>
  <c r="O125" i="1"/>
  <c r="P125" i="1" s="1"/>
  <c r="M125" i="1"/>
  <c r="O124" i="1"/>
  <c r="P124" i="1" s="1"/>
  <c r="M124" i="1"/>
  <c r="O123" i="1"/>
  <c r="P123" i="1" s="1"/>
  <c r="M123" i="1"/>
  <c r="O122" i="1"/>
  <c r="P122" i="1" s="1"/>
  <c r="M122" i="1"/>
  <c r="O121" i="1"/>
  <c r="P121" i="1" s="1"/>
  <c r="M121" i="1"/>
  <c r="O120" i="1"/>
  <c r="P120" i="1" s="1"/>
  <c r="M120" i="1"/>
  <c r="O119" i="1"/>
  <c r="P119" i="1" s="1"/>
  <c r="M119" i="1"/>
  <c r="O118" i="1"/>
  <c r="P118" i="1" s="1"/>
  <c r="M118" i="1"/>
  <c r="O117" i="1"/>
  <c r="P117" i="1" s="1"/>
  <c r="M117" i="1"/>
  <c r="O116" i="1"/>
  <c r="P116" i="1" s="1"/>
  <c r="M116" i="1"/>
  <c r="O115" i="1"/>
  <c r="P115" i="1" s="1"/>
  <c r="M115" i="1"/>
  <c r="O114" i="1"/>
  <c r="P114" i="1" s="1"/>
  <c r="M114" i="1"/>
  <c r="O113" i="1"/>
  <c r="P113" i="1" s="1"/>
  <c r="M113" i="1"/>
  <c r="P112" i="1"/>
  <c r="O112" i="1"/>
  <c r="M112" i="1"/>
  <c r="O111" i="1"/>
  <c r="P111" i="1" s="1"/>
  <c r="M111" i="1"/>
  <c r="O110" i="1"/>
  <c r="P110" i="1" s="1"/>
  <c r="M110" i="1"/>
  <c r="O109" i="1"/>
  <c r="P109" i="1" s="1"/>
  <c r="M109" i="1"/>
  <c r="O108" i="1"/>
  <c r="P108" i="1" s="1"/>
  <c r="M108" i="1"/>
  <c r="O107" i="1"/>
  <c r="P107" i="1" s="1"/>
  <c r="M107" i="1"/>
  <c r="O106" i="1"/>
  <c r="P106" i="1" s="1"/>
  <c r="M106" i="1"/>
  <c r="O105" i="1"/>
  <c r="P105" i="1" s="1"/>
  <c r="M105" i="1"/>
  <c r="O104" i="1"/>
  <c r="P104" i="1" s="1"/>
  <c r="M104" i="1"/>
  <c r="O103" i="1"/>
  <c r="P103" i="1" s="1"/>
  <c r="M103" i="1"/>
  <c r="O102" i="1"/>
  <c r="P102" i="1" s="1"/>
  <c r="M102" i="1"/>
  <c r="O101" i="1"/>
  <c r="P101" i="1" s="1"/>
  <c r="M101" i="1"/>
  <c r="O100" i="1"/>
  <c r="P100" i="1" s="1"/>
  <c r="M100" i="1"/>
  <c r="O99" i="1"/>
  <c r="P99" i="1" s="1"/>
  <c r="M99" i="1"/>
  <c r="O98" i="1"/>
  <c r="P98" i="1" s="1"/>
  <c r="M98" i="1"/>
  <c r="O97" i="1"/>
  <c r="P97" i="1" s="1"/>
  <c r="M97" i="1"/>
  <c r="O96" i="1"/>
  <c r="P96" i="1" s="1"/>
  <c r="M96" i="1"/>
  <c r="O95" i="1"/>
  <c r="P95" i="1" s="1"/>
  <c r="M95" i="1"/>
  <c r="O94" i="1"/>
  <c r="P94" i="1" s="1"/>
  <c r="M94" i="1"/>
  <c r="O93" i="1"/>
  <c r="P93" i="1" s="1"/>
  <c r="M93" i="1"/>
  <c r="O92" i="1"/>
  <c r="P92" i="1" s="1"/>
  <c r="M92" i="1"/>
  <c r="O91" i="1"/>
  <c r="P91" i="1" s="1"/>
  <c r="M91" i="1"/>
  <c r="P90" i="1"/>
  <c r="O90" i="1"/>
  <c r="M90" i="1"/>
  <c r="O89" i="1"/>
  <c r="P89" i="1" s="1"/>
  <c r="M89" i="1"/>
  <c r="O88" i="1"/>
  <c r="P88" i="1" s="1"/>
  <c r="M88" i="1"/>
  <c r="O87" i="1"/>
  <c r="P87" i="1" s="1"/>
  <c r="M87" i="1"/>
  <c r="O86" i="1"/>
  <c r="P86" i="1" s="1"/>
  <c r="M86" i="1"/>
  <c r="O85" i="1"/>
  <c r="P85" i="1" s="1"/>
  <c r="M85" i="1"/>
  <c r="O84" i="1"/>
  <c r="P84" i="1" s="1"/>
  <c r="M84" i="1"/>
  <c r="O82" i="1"/>
  <c r="P82" i="1" s="1"/>
  <c r="M82" i="1"/>
  <c r="O81" i="1"/>
  <c r="P81" i="1" s="1"/>
  <c r="M81" i="1"/>
  <c r="O80" i="1"/>
  <c r="P80" i="1" s="1"/>
  <c r="M80" i="1"/>
  <c r="O79" i="1"/>
  <c r="P79" i="1" s="1"/>
  <c r="M79" i="1"/>
  <c r="O78" i="1"/>
  <c r="P78" i="1" s="1"/>
  <c r="M78" i="1"/>
  <c r="O77" i="1"/>
  <c r="P77" i="1" s="1"/>
  <c r="M77" i="1"/>
  <c r="O76" i="1"/>
  <c r="P76" i="1" s="1"/>
  <c r="M76" i="1"/>
  <c r="O75" i="1"/>
  <c r="P75" i="1" s="1"/>
  <c r="M75" i="1"/>
  <c r="O74" i="1"/>
  <c r="P74" i="1" s="1"/>
  <c r="M74" i="1"/>
  <c r="O73" i="1"/>
  <c r="P73" i="1" s="1"/>
  <c r="M73" i="1"/>
  <c r="O72" i="1"/>
  <c r="P72" i="1" s="1"/>
  <c r="M72" i="1"/>
  <c r="O71" i="1"/>
  <c r="P71" i="1" s="1"/>
  <c r="M71" i="1"/>
  <c r="O70" i="1"/>
  <c r="P70" i="1" s="1"/>
  <c r="M70" i="1"/>
  <c r="O69" i="1"/>
  <c r="P69" i="1" s="1"/>
  <c r="M69" i="1"/>
  <c r="O68" i="1"/>
  <c r="P68" i="1" s="1"/>
  <c r="M68" i="1"/>
  <c r="O67" i="1"/>
  <c r="P67" i="1" s="1"/>
  <c r="M67" i="1"/>
  <c r="O66" i="1"/>
  <c r="P66" i="1" s="1"/>
  <c r="M66" i="1"/>
  <c r="O65" i="1"/>
  <c r="P65" i="1" s="1"/>
  <c r="M65" i="1"/>
  <c r="O64" i="1"/>
  <c r="P64" i="1" s="1"/>
  <c r="M64" i="1"/>
  <c r="O63" i="1"/>
  <c r="P63" i="1" s="1"/>
  <c r="M63" i="1"/>
  <c r="O62" i="1"/>
  <c r="P62" i="1" s="1"/>
  <c r="M62" i="1"/>
  <c r="O61" i="1"/>
  <c r="P61" i="1" s="1"/>
  <c r="M61" i="1"/>
  <c r="O60" i="1"/>
  <c r="P60" i="1" s="1"/>
  <c r="M60" i="1"/>
  <c r="O59" i="1"/>
  <c r="P59" i="1" s="1"/>
  <c r="M59" i="1"/>
  <c r="O58" i="1"/>
  <c r="P58" i="1" s="1"/>
  <c r="M58" i="1"/>
  <c r="O57" i="1"/>
  <c r="P57" i="1" s="1"/>
  <c r="M57" i="1"/>
  <c r="O56" i="1"/>
  <c r="P56" i="1" s="1"/>
  <c r="M56" i="1"/>
  <c r="O55" i="1"/>
  <c r="P55" i="1" s="1"/>
  <c r="M55" i="1"/>
  <c r="O54" i="1"/>
  <c r="P54" i="1" s="1"/>
  <c r="M54" i="1"/>
  <c r="O53" i="1"/>
  <c r="P53" i="1" s="1"/>
  <c r="M53" i="1"/>
  <c r="O52" i="1"/>
  <c r="P52" i="1" s="1"/>
  <c r="M52" i="1"/>
  <c r="O51" i="1"/>
  <c r="P51" i="1" s="1"/>
  <c r="M51" i="1"/>
  <c r="O50" i="1"/>
  <c r="P50" i="1" s="1"/>
  <c r="M50" i="1"/>
  <c r="O49" i="1"/>
  <c r="P49" i="1" s="1"/>
  <c r="M49" i="1"/>
  <c r="O48" i="1"/>
  <c r="P48" i="1" s="1"/>
  <c r="M48" i="1"/>
  <c r="O47" i="1"/>
  <c r="P47" i="1" s="1"/>
  <c r="M47" i="1"/>
  <c r="O46" i="1"/>
  <c r="P46" i="1" s="1"/>
  <c r="M46" i="1"/>
  <c r="O45" i="1"/>
  <c r="P45" i="1" s="1"/>
  <c r="M45" i="1"/>
  <c r="O44" i="1"/>
  <c r="P44" i="1" s="1"/>
  <c r="M44" i="1"/>
  <c r="O43" i="1"/>
  <c r="P43" i="1" s="1"/>
  <c r="M43" i="1"/>
  <c r="O42" i="1"/>
  <c r="P42" i="1" s="1"/>
  <c r="M42" i="1"/>
  <c r="O41" i="1"/>
  <c r="P41" i="1" s="1"/>
  <c r="M41" i="1"/>
  <c r="O40" i="1"/>
  <c r="P40" i="1" s="1"/>
  <c r="M40" i="1"/>
  <c r="O39" i="1"/>
  <c r="P39" i="1" s="1"/>
  <c r="M39" i="1"/>
  <c r="O38" i="1"/>
  <c r="P38" i="1" s="1"/>
  <c r="M38" i="1"/>
  <c r="P37" i="1"/>
  <c r="O37" i="1"/>
  <c r="M37" i="1"/>
  <c r="O36" i="1"/>
  <c r="P36" i="1" s="1"/>
  <c r="M36" i="1"/>
  <c r="O35" i="1"/>
  <c r="P35" i="1" s="1"/>
  <c r="M35" i="1"/>
  <c r="O34" i="1"/>
  <c r="P34" i="1" s="1"/>
  <c r="M34" i="1"/>
  <c r="O33" i="1"/>
  <c r="P33" i="1" s="1"/>
  <c r="M33" i="1"/>
  <c r="O32" i="1"/>
  <c r="P32" i="1" s="1"/>
  <c r="M32" i="1"/>
  <c r="O31" i="1"/>
  <c r="P31" i="1" s="1"/>
  <c r="M31" i="1"/>
  <c r="O30" i="1"/>
  <c r="P30" i="1" s="1"/>
  <c r="M30" i="1"/>
  <c r="O29" i="1"/>
  <c r="P29" i="1" s="1"/>
  <c r="M29" i="1"/>
  <c r="O28" i="1"/>
  <c r="P28" i="1" s="1"/>
  <c r="M28" i="1"/>
  <c r="O27" i="1"/>
  <c r="P27" i="1" s="1"/>
  <c r="M27" i="1"/>
  <c r="O26" i="1"/>
  <c r="P26" i="1" s="1"/>
  <c r="M26" i="1"/>
  <c r="O25" i="1"/>
  <c r="P25" i="1" s="1"/>
  <c r="M25" i="1"/>
  <c r="O24" i="1"/>
  <c r="P24" i="1" s="1"/>
  <c r="M24" i="1"/>
  <c r="O23" i="1"/>
  <c r="P23" i="1" s="1"/>
  <c r="M23" i="1"/>
  <c r="O22" i="1"/>
  <c r="P22" i="1" s="1"/>
  <c r="M22" i="1"/>
  <c r="P21" i="1"/>
  <c r="M21" i="1"/>
  <c r="P20" i="1"/>
  <c r="M20" i="1"/>
  <c r="P19" i="1"/>
  <c r="M19" i="1"/>
  <c r="O18" i="1"/>
  <c r="P18" i="1" s="1"/>
  <c r="M18" i="1"/>
  <c r="O17" i="1"/>
  <c r="P17" i="1" s="1"/>
  <c r="M17" i="1"/>
  <c r="O16" i="1"/>
  <c r="P16" i="1" s="1"/>
  <c r="M16" i="1"/>
  <c r="O15" i="1"/>
  <c r="P15" i="1" s="1"/>
  <c r="M15" i="1"/>
  <c r="O14" i="1"/>
  <c r="P14" i="1" s="1"/>
  <c r="M14" i="1"/>
  <c r="O13" i="1"/>
  <c r="P13" i="1" s="1"/>
  <c r="M13" i="1"/>
  <c r="O12" i="1"/>
  <c r="P12" i="1" s="1"/>
  <c r="M12" i="1"/>
  <c r="O11" i="1"/>
  <c r="P11" i="1" s="1"/>
  <c r="M11" i="1"/>
  <c r="O10" i="1"/>
  <c r="P10" i="1" s="1"/>
  <c r="M10" i="1"/>
  <c r="O9" i="1"/>
  <c r="P9" i="1" s="1"/>
  <c r="M9" i="1"/>
  <c r="O8" i="1"/>
  <c r="P8" i="1" s="1"/>
  <c r="M8" i="1"/>
  <c r="O7" i="1"/>
  <c r="P7" i="1" s="1"/>
  <c r="M7" i="1"/>
  <c r="O6" i="1"/>
  <c r="P6" i="1" s="1"/>
  <c r="M6" i="1"/>
  <c r="O5" i="1"/>
  <c r="P5" i="1" s="1"/>
  <c r="M5" i="1"/>
  <c r="O4" i="1"/>
  <c r="P4" i="1" s="1"/>
  <c r="M4" i="1"/>
  <c r="T5" i="2" l="1"/>
  <c r="T18" i="2" s="1"/>
  <c r="T15" i="2"/>
  <c r="T13" i="2"/>
  <c r="T11" i="2"/>
  <c r="T9" i="2"/>
</calcChain>
</file>

<file path=xl/sharedStrings.xml><?xml version="1.0" encoding="utf-8"?>
<sst xmlns="http://schemas.openxmlformats.org/spreadsheetml/2006/main" count="2253" uniqueCount="686">
  <si>
    <t>Альфабанк</t>
  </si>
  <si>
    <t>Вносить ID последовательно</t>
  </si>
  <si>
    <t>ID сотрудника</t>
  </si>
  <si>
    <t>ФИО</t>
  </si>
  <si>
    <t>Статус</t>
  </si>
  <si>
    <t>Дата начала работы</t>
  </si>
  <si>
    <t>Работает в интересах направления</t>
  </si>
  <si>
    <t>Область компетенции</t>
  </si>
  <si>
    <t>Компетенция</t>
  </si>
  <si>
    <t>Город (локация Банка)</t>
  </si>
  <si>
    <t xml:space="preserve">Команда </t>
  </si>
  <si>
    <t>Премия</t>
  </si>
  <si>
    <t>оклад ГРОСС</t>
  </si>
  <si>
    <t>Ставка в день</t>
  </si>
  <si>
    <t>Столбец1</t>
  </si>
  <si>
    <t>Дата расчета 1</t>
  </si>
  <si>
    <t>Дата расчета 2</t>
  </si>
  <si>
    <t>Дата расчета 3</t>
  </si>
  <si>
    <t>Комментарии</t>
  </si>
  <si>
    <t>Изменение условий</t>
  </si>
  <si>
    <t>Кузьмин Антон</t>
  </si>
  <si>
    <t>Работает</t>
  </si>
  <si>
    <t>HPSM</t>
  </si>
  <si>
    <t>Аналитика</t>
  </si>
  <si>
    <t>HPSM - разработчик</t>
  </si>
  <si>
    <t>Москва</t>
  </si>
  <si>
    <t xml:space="preserve">Крейнделин Борис </t>
  </si>
  <si>
    <t>Не работает</t>
  </si>
  <si>
    <t>дата увольнения 21.04.2021</t>
  </si>
  <si>
    <t>Разработка</t>
  </si>
  <si>
    <t>BI/DWH разработчик</t>
  </si>
  <si>
    <t>Tableau</t>
  </si>
  <si>
    <t>Асеев Феофан</t>
  </si>
  <si>
    <t>дата увольнения 30.07.2021</t>
  </si>
  <si>
    <t>Булатова Людмила</t>
  </si>
  <si>
    <t>Ресурсное планирование</t>
  </si>
  <si>
    <t>Главный аналитик</t>
  </si>
  <si>
    <t>неизвестно</t>
  </si>
  <si>
    <t>Яковлев Дмитрий</t>
  </si>
  <si>
    <t xml:space="preserve">Кредиты наличными </t>
  </si>
  <si>
    <t>Delivery manager</t>
  </si>
  <si>
    <t>Скрам-мастер</t>
  </si>
  <si>
    <t>Буланова Юлия</t>
  </si>
  <si>
    <t>дата увольнения 31.05.2021</t>
  </si>
  <si>
    <t>Руководитель проекта</t>
  </si>
  <si>
    <t>Гайнуллин Закван</t>
  </si>
  <si>
    <t xml:space="preserve">Встречная конвертация. Инвестиционный стрим. Увольнение 21.01.22 </t>
  </si>
  <si>
    <t>Разработчик JS</t>
  </si>
  <si>
    <t>Екатеринбург</t>
  </si>
  <si>
    <t>Встречная конвертация</t>
  </si>
  <si>
    <t>Хохлова Крестина</t>
  </si>
  <si>
    <t>Администратор</t>
  </si>
  <si>
    <t>Пойш Виталий</t>
  </si>
  <si>
    <t>Единое окно сотрудника ЕОС ФЛ. Совмещает с РГС</t>
  </si>
  <si>
    <t>Единое окно сотрудника ЕОС ФЛ</t>
  </si>
  <si>
    <t>Повышение с 01.02.22 (было 24000)</t>
  </si>
  <si>
    <t>Офицеров Дмитрий</t>
  </si>
  <si>
    <r>
      <t>Партнерские каналы</t>
    </r>
    <r>
      <rPr>
        <sz val="12"/>
        <color theme="1"/>
        <rFont val="Times New Roman"/>
      </rPr>
      <t xml:space="preserve"> </t>
    </r>
  </si>
  <si>
    <t>Системный аналитик</t>
  </si>
  <si>
    <t>СПБ</t>
  </si>
  <si>
    <t>приземление</t>
  </si>
  <si>
    <t>Повышение с 01.04.2022 (было 14905/156400)</t>
  </si>
  <si>
    <t>Муштекенов Тимур</t>
  </si>
  <si>
    <t>Loan Manager/ Кредитный конвейер</t>
  </si>
  <si>
    <t>Функциональное тестирование</t>
  </si>
  <si>
    <t>Инженер по тестированию</t>
  </si>
  <si>
    <t>Нурбаева Елена</t>
  </si>
  <si>
    <t>Пообъектный учёт залогов</t>
  </si>
  <si>
    <t>Выход после декрета с 20.05.22</t>
  </si>
  <si>
    <t>Богданов Михаил</t>
  </si>
  <si>
    <t>дата увольнения 18.12/20</t>
  </si>
  <si>
    <t>Автотестирование</t>
  </si>
  <si>
    <t xml:space="preserve"> </t>
  </si>
  <si>
    <t>LM Риски</t>
  </si>
  <si>
    <t>Смирнова Екатерина</t>
  </si>
  <si>
    <t>дата увольнения 24.12.2021</t>
  </si>
  <si>
    <t>Младший аналитик</t>
  </si>
  <si>
    <t>Герасимова Елизавета</t>
  </si>
  <si>
    <t>Абдуллаева Анжелика</t>
  </si>
  <si>
    <t>Методолог</t>
  </si>
  <si>
    <t>Наймушин Евгений</t>
  </si>
  <si>
    <t xml:space="preserve">МАПЛ (Модуль автоматизации программ лояльности). </t>
  </si>
  <si>
    <t>.net-разработчик</t>
  </si>
  <si>
    <t>МАПЛ (Модуль автоматизации программ лояльности)</t>
  </si>
  <si>
    <t>Повышение с 01.04.22 (было 23400/252885)</t>
  </si>
  <si>
    <t>Тимиргалеев Иван</t>
  </si>
  <si>
    <t>дата увольнения 02.12.2021</t>
  </si>
  <si>
    <t>Лопатин Максим</t>
  </si>
  <si>
    <t xml:space="preserve">Калмурзаев Руслан </t>
  </si>
  <si>
    <t>30 часов в неделю</t>
  </si>
  <si>
    <t>Шимберев Борис</t>
  </si>
  <si>
    <t>дата увольнения 11.06.2021</t>
  </si>
  <si>
    <t>Виштак Татьяна</t>
  </si>
  <si>
    <t>дата увольнения 30.12.2021</t>
  </si>
  <si>
    <t xml:space="preserve">310 400 </t>
  </si>
  <si>
    <t>Путилов Александр</t>
  </si>
  <si>
    <t>Повышение с 01.04.22 (было 252900/23112)</t>
  </si>
  <si>
    <t>Цыганкова Анастасия</t>
  </si>
  <si>
    <t>Ресурсное планирование.Увольнение 29.04.22</t>
  </si>
  <si>
    <t>Беседин Игорь</t>
  </si>
  <si>
    <t>Нижний Новгород</t>
  </si>
  <si>
    <t>Молчанов Роман</t>
  </si>
  <si>
    <t>Внедрение методологии долгосрочного планирования - Тетрис</t>
  </si>
  <si>
    <t>Пузанов Андрей</t>
  </si>
  <si>
    <t>дата увольнения 12.02.2021</t>
  </si>
  <si>
    <t>Хотулев Дмитрий</t>
  </si>
  <si>
    <t>Платежи юридических лиц (Малый и средний бизнес)</t>
  </si>
  <si>
    <t>Саратов</t>
  </si>
  <si>
    <t>Воронцов Григорий</t>
  </si>
  <si>
    <t>Увольнение 01.03.22</t>
  </si>
  <si>
    <t>Разработчик Jira</t>
  </si>
  <si>
    <t>Тарасов Алексей</t>
  </si>
  <si>
    <t>Повышение с января 22 (было 21502)</t>
  </si>
  <si>
    <t>Саринков Андрей</t>
  </si>
  <si>
    <t>Разработчик Delphi</t>
  </si>
  <si>
    <t>Смердов Алексей</t>
  </si>
  <si>
    <t>Киевский Сергей</t>
  </si>
  <si>
    <t>Devops инженер</t>
  </si>
  <si>
    <t>Ильин Дмитрий</t>
  </si>
  <si>
    <t>дата увольнения 22.01.2021</t>
  </si>
  <si>
    <t>Продуктовый аналитик</t>
  </si>
  <si>
    <t>Казань</t>
  </si>
  <si>
    <t>Дмитриев Николай</t>
  </si>
  <si>
    <t>дата увольнения 20.08.2021</t>
  </si>
  <si>
    <t>Направление Риски</t>
  </si>
  <si>
    <t>Юркин Николай</t>
  </si>
  <si>
    <t>дата увольнения 06.04.2021</t>
  </si>
  <si>
    <t>Ионов Евгений</t>
  </si>
  <si>
    <t>Разработчик t-sql</t>
  </si>
  <si>
    <t>Передков Константин</t>
  </si>
  <si>
    <t>Дзядевич Екатерина</t>
  </si>
  <si>
    <t>Повышение с 01.06 (было 92000/ 10077)</t>
  </si>
  <si>
    <t>Томских Виталий</t>
  </si>
  <si>
    <t>дата увольнения 18.06.21</t>
  </si>
  <si>
    <t>Новиков Роман</t>
  </si>
  <si>
    <t>Газизова Вероника</t>
  </si>
  <si>
    <t>1. Повышение с 01.08.21 2. Повышение с 01.06 25000/230</t>
  </si>
  <si>
    <t>Титова Наталия</t>
  </si>
  <si>
    <t>дата увольнения 11.02.2021</t>
  </si>
  <si>
    <t>Роман Иван</t>
  </si>
  <si>
    <t>разработчик powerbuilder</t>
  </si>
  <si>
    <t>Волошина Виктория</t>
  </si>
  <si>
    <t>дата увольнения 13/11/20</t>
  </si>
  <si>
    <t>Мельников Александр</t>
  </si>
  <si>
    <t>Повышение с 01.12.21</t>
  </si>
  <si>
    <t>Некрасов Антон</t>
  </si>
  <si>
    <t>Уволен 30/09/20</t>
  </si>
  <si>
    <t>Управление проектами</t>
  </si>
  <si>
    <t>Ромашкин Никита</t>
  </si>
  <si>
    <t>java разработчик</t>
  </si>
  <si>
    <t>Барнаул</t>
  </si>
  <si>
    <t>Лагутин Иван</t>
  </si>
  <si>
    <t>дата увольнения 16.04.2021</t>
  </si>
  <si>
    <t>Системный инженер</t>
  </si>
  <si>
    <t>Жарницкий Давид</t>
  </si>
  <si>
    <t>дата увольнения 08.04.2021</t>
  </si>
  <si>
    <t>Колмогорова Анна</t>
  </si>
  <si>
    <t>дата увольнения 18/11/20</t>
  </si>
  <si>
    <t>Краснодар</t>
  </si>
  <si>
    <t>Головин Евгений</t>
  </si>
  <si>
    <t>дата увольнения 30.09.2021</t>
  </si>
  <si>
    <t>Скаржинский Тимур</t>
  </si>
  <si>
    <t>Администратор БД</t>
  </si>
  <si>
    <t>Закрацкий Станислав</t>
  </si>
  <si>
    <t>дата увольнения 23.11.2021</t>
  </si>
  <si>
    <t>Архитектор ПО</t>
  </si>
  <si>
    <t>Секисов Константин</t>
  </si>
  <si>
    <t>дата увольнения 08.10.2021</t>
  </si>
  <si>
    <t>Аналитик</t>
  </si>
  <si>
    <t>Курган</t>
  </si>
  <si>
    <t>Русинов Михаил</t>
  </si>
  <si>
    <t>Дата увольнения 15.01.2021</t>
  </si>
  <si>
    <t>Руководитель проектов</t>
  </si>
  <si>
    <t>Кузякина Ирина</t>
  </si>
  <si>
    <t>Дата увольнения 11.01.2022</t>
  </si>
  <si>
    <t>Аналитик Jira</t>
  </si>
  <si>
    <t>Нгуен Дмитрий</t>
  </si>
  <si>
    <t>Зырянов Николай</t>
  </si>
  <si>
    <t xml:space="preserve">приземление </t>
  </si>
  <si>
    <t>Гнусов Алексей</t>
  </si>
  <si>
    <t>дата увольнения 07.09.2021</t>
  </si>
  <si>
    <t>Ушаков Сергей</t>
  </si>
  <si>
    <t>Горьков Алексей</t>
  </si>
  <si>
    <t>Разработчик MS SQL</t>
  </si>
  <si>
    <t>Ненякина Анастасия</t>
  </si>
  <si>
    <t>Жердева Екатерина</t>
  </si>
  <si>
    <t>Уволена 25/09/20</t>
  </si>
  <si>
    <t>HR</t>
  </si>
  <si>
    <t>Специалист по подбору персонала</t>
  </si>
  <si>
    <t>Архангельск</t>
  </si>
  <si>
    <t>Павлов Роман</t>
  </si>
  <si>
    <t>Мукина Кристина</t>
  </si>
  <si>
    <t>Дата увольнения 16.12.2020</t>
  </si>
  <si>
    <t>Координатор</t>
  </si>
  <si>
    <t>Ульяновск</t>
  </si>
  <si>
    <t>Лукьянов Станислав</t>
  </si>
  <si>
    <t>Дата увольнения 04.10.2021</t>
  </si>
  <si>
    <t>Киле Егор</t>
  </si>
  <si>
    <t>Уволен 09/10/20</t>
  </si>
  <si>
    <t>Кучмиёв Иван</t>
  </si>
  <si>
    <t>Повышение с 01.02.22 (было 15250)</t>
  </si>
  <si>
    <t>Егоров Валерий</t>
  </si>
  <si>
    <t>Дата увольнения 15.03.22 (переход в штат)</t>
  </si>
  <si>
    <t>Рязань</t>
  </si>
  <si>
    <t>Балагушкин Артем</t>
  </si>
  <si>
    <t>дата увольнения 30.11.2020</t>
  </si>
  <si>
    <t>Чермашенцев Илья</t>
  </si>
  <si>
    <t>1. Повышение с января 22 ( была 27000/ 287400)                     2. Повышение с 01.04 (фактически с 01.05, платим премией) (было 30800/ 333400)</t>
  </si>
  <si>
    <t>Градосельская Наталья</t>
  </si>
  <si>
    <t>Увольнение 10.03 (перевод в штат)</t>
  </si>
  <si>
    <t>Шарапов Артем</t>
  </si>
  <si>
    <t>дата увольнения 30.04.2021</t>
  </si>
  <si>
    <t>Менеджер по рискам</t>
  </si>
  <si>
    <t>Родионов Всеволод</t>
  </si>
  <si>
    <t>Лашкуль Александра</t>
  </si>
  <si>
    <t>дата увольнения 19.02.2021</t>
  </si>
  <si>
    <t>Мокрова Анастасия</t>
  </si>
  <si>
    <t>дата увольнения 11.03.2021</t>
  </si>
  <si>
    <t>Волотов Илья</t>
  </si>
  <si>
    <t>Дата увольнения 22.03.22</t>
  </si>
  <si>
    <t>Гаврилова Екатерина</t>
  </si>
  <si>
    <t>Чебоксары</t>
  </si>
  <si>
    <t>Шакиров Вадим</t>
  </si>
  <si>
    <t>дата увольнения 12.11.2021</t>
  </si>
  <si>
    <t>Разработчик Java</t>
  </si>
  <si>
    <t>Иннополис</t>
  </si>
  <si>
    <t>Павлов Никита</t>
  </si>
  <si>
    <t>дата увольнения 31.01</t>
  </si>
  <si>
    <t>Помощник аналитика</t>
  </si>
  <si>
    <t>Александрова Кристина</t>
  </si>
  <si>
    <t>Крапивин Сергей</t>
  </si>
  <si>
    <t>Дата увольнения 07.02.22</t>
  </si>
  <si>
    <t>Автотестировщик Ruby</t>
  </si>
  <si>
    <t>Сабиров Артур</t>
  </si>
  <si>
    <t>дата увольнения 26.01.2021</t>
  </si>
  <si>
    <t>Рудаков Сергей</t>
  </si>
  <si>
    <t>дата увольнения 23.04.2021</t>
  </si>
  <si>
    <t>Михеев Дмитрий</t>
  </si>
  <si>
    <t>Повышение с 01.11.21</t>
  </si>
  <si>
    <t>Борисова Алёна</t>
  </si>
  <si>
    <t>дата увольнения 08.11.2021</t>
  </si>
  <si>
    <t>Коурова Мария</t>
  </si>
  <si>
    <t>Дата увольнения 31.05.22</t>
  </si>
  <si>
    <t>Рамазанов Виталий</t>
  </si>
  <si>
    <t>Увольнение 28.02.22</t>
  </si>
  <si>
    <t>Ios разработчик</t>
  </si>
  <si>
    <t>Майорова Дарья</t>
  </si>
  <si>
    <t>дата увольнения 01.03.2021</t>
  </si>
  <si>
    <t>Макаров Владимир</t>
  </si>
  <si>
    <t>дата увольнения 29.07.2021</t>
  </si>
  <si>
    <t>Митрофанов Кирилл</t>
  </si>
  <si>
    <t>Шурков Дмитрий</t>
  </si>
  <si>
    <t>дата увольнения 26.02.2021</t>
  </si>
  <si>
    <t>Автотестировщик C#</t>
  </si>
  <si>
    <t>Калининград</t>
  </si>
  <si>
    <t>Русев Дмитрий</t>
  </si>
  <si>
    <t>дата увольнения 14.04.2021</t>
  </si>
  <si>
    <t>Шутов Максим</t>
  </si>
  <si>
    <t>Повышение с 01.03.22 (было 9525/ 100000)</t>
  </si>
  <si>
    <t>Мелёхин Александр</t>
  </si>
  <si>
    <t>Автотестировщик</t>
  </si>
  <si>
    <t>Повышение с 01.02.22 (было 9300)</t>
  </si>
  <si>
    <t>Карев Андрей</t>
  </si>
  <si>
    <t>дата увольнения 18.02.2021</t>
  </si>
  <si>
    <t>Новикова Анастасия</t>
  </si>
  <si>
    <t>дата увольнения 24.01.22</t>
  </si>
  <si>
    <t>Менеджер проекта</t>
  </si>
  <si>
    <t>Борисова Елизавета</t>
  </si>
  <si>
    <t>Повышение января 22 (было 15115)</t>
  </si>
  <si>
    <t>Любкина Анна</t>
  </si>
  <si>
    <t>дата увольнения 03.02.2021</t>
  </si>
  <si>
    <t>Салов Андрей</t>
  </si>
  <si>
    <t>дата увольнения 16.07.21</t>
  </si>
  <si>
    <t>Галкин Антон</t>
  </si>
  <si>
    <t>Повышение с 01.03.22 (было 38315/ 402300)</t>
  </si>
  <si>
    <t>Разработчик Pega</t>
  </si>
  <si>
    <t>Повышение с 05.03</t>
  </si>
  <si>
    <t>Коновалов Павел</t>
  </si>
  <si>
    <t>Повышение с 01.03.22 (было 39410/ 413800)</t>
  </si>
  <si>
    <t>Антонов Иван</t>
  </si>
  <si>
    <t>Увольнение 25.02.22</t>
  </si>
  <si>
    <t>Дмитриева Анна</t>
  </si>
  <si>
    <t>Повышение с 01.06.22 (было 8760/92000)</t>
  </si>
  <si>
    <t>Золотухин Владислав</t>
  </si>
  <si>
    <t>дата увольнения 23.09.2021</t>
  </si>
  <si>
    <t>Балбышева Ольга</t>
  </si>
  <si>
    <t>дата увольнения 14.01.2022</t>
  </si>
  <si>
    <t>Тюрина Ольга</t>
  </si>
  <si>
    <t>дата увольнения 31.08.2021</t>
  </si>
  <si>
    <t>Усик Светалана</t>
  </si>
  <si>
    <t>дата увольнения 02.04.2021</t>
  </si>
  <si>
    <t>Аввакумов Алексей</t>
  </si>
  <si>
    <t>дата увольнения 06.05.2022 (переход в штат)</t>
  </si>
  <si>
    <t>Кошелев Дмитрий</t>
  </si>
  <si>
    <t>дата увольнения 17.08.2021</t>
  </si>
  <si>
    <t>Якименко Роман</t>
  </si>
  <si>
    <t>Разработчик C#</t>
  </si>
  <si>
    <t>Пешков Александр</t>
  </si>
  <si>
    <t>Рабочий Дмитрий</t>
  </si>
  <si>
    <t>дата увольнения 18.10.21</t>
  </si>
  <si>
    <t>Новосибирск</t>
  </si>
  <si>
    <t>Васильев Радомир</t>
  </si>
  <si>
    <t>Зеликин Илья</t>
  </si>
  <si>
    <t>Хонинов Чингис</t>
  </si>
  <si>
    <t>дата увольнения 09.12.2021</t>
  </si>
  <si>
    <t>Специалист</t>
  </si>
  <si>
    <t>Грачев Анатолий</t>
  </si>
  <si>
    <t>Ровковский Дмитрий</t>
  </si>
  <si>
    <t>Product Owner</t>
  </si>
  <si>
    <t>Премия с 01.04.22 (была ставка 21900)</t>
  </si>
  <si>
    <t>Кудряшов Алексей</t>
  </si>
  <si>
    <t>Service Manager</t>
  </si>
  <si>
    <t>Савинов Игорь</t>
  </si>
  <si>
    <t>Повышение с 01.03.22 (было 25000/ 299000)</t>
  </si>
  <si>
    <t>Татуйко Сергей</t>
  </si>
  <si>
    <t>дата увольнения 10.12.2021</t>
  </si>
  <si>
    <t>Сидоров Александр</t>
  </si>
  <si>
    <t>Ромашов Владислав</t>
  </si>
  <si>
    <t>Дата увольнения 23.05.22</t>
  </si>
  <si>
    <t>Повышение с 01.04.22 (было 18620/170)                             Повышение с 01.05 (было 21905/200)</t>
  </si>
  <si>
    <t>Румянцев Александр</t>
  </si>
  <si>
    <t>Повышение с 01.04.22 (было 34500/315) + теперь без премии 15%</t>
  </si>
  <si>
    <t>Мазуренко Наталья</t>
  </si>
  <si>
    <t>Бондарчук Вера</t>
  </si>
  <si>
    <t>Финансовый аналитик</t>
  </si>
  <si>
    <t>Повышение с 01.06 (было 19810/160)</t>
  </si>
  <si>
    <t>Жигалова Полина</t>
  </si>
  <si>
    <t xml:space="preserve">дата увольнения 29.11.21 </t>
  </si>
  <si>
    <t>hr</t>
  </si>
  <si>
    <t>Чулюков Александр</t>
  </si>
  <si>
    <t>гпх. Переведен в штат с 01.02</t>
  </si>
  <si>
    <t>Младший методолог</t>
  </si>
  <si>
    <t>Бритвин Василий</t>
  </si>
  <si>
    <t>дата увольнения 29.10.21</t>
  </si>
  <si>
    <t>Пермь</t>
  </si>
  <si>
    <t>Бушков Константин</t>
  </si>
  <si>
    <t>Юртаева Софья</t>
  </si>
  <si>
    <t>макбук. ЗАЯВЛЕНИЕ НА 14.01</t>
  </si>
  <si>
    <t>Курицына Ольга</t>
  </si>
  <si>
    <t>со 2го месяца 8 762. Дата увольнения 11.02</t>
  </si>
  <si>
    <t>Макеев Юрий</t>
  </si>
  <si>
    <t>ФНС</t>
  </si>
  <si>
    <t>Степин Георгий</t>
  </si>
  <si>
    <t>Красноярск</t>
  </si>
  <si>
    <t>Тычинин Илья</t>
  </si>
  <si>
    <t>к нам 25.06</t>
  </si>
  <si>
    <t xml:space="preserve">Разработчик Full Stack </t>
  </si>
  <si>
    <t>Антипова Виктория</t>
  </si>
  <si>
    <t xml:space="preserve">дата увольнения 01.02.22 </t>
  </si>
  <si>
    <t>Лобачева Ольга</t>
  </si>
  <si>
    <t>дата увольнения 01.03.22</t>
  </si>
  <si>
    <t>Технический специалист</t>
  </si>
  <si>
    <t>Джамбинова Анастасия</t>
  </si>
  <si>
    <t>дата увольнения 17.05.2022</t>
  </si>
  <si>
    <t>Солодкин Алексей</t>
  </si>
  <si>
    <t>дата увольнения 27.12.2021</t>
  </si>
  <si>
    <t>Специалист BI</t>
  </si>
  <si>
    <t>Томск</t>
  </si>
  <si>
    <t>Корнеева Александра</t>
  </si>
  <si>
    <t>после испыт 16 430 (с 01.11). Дата увольнения 24.03.22</t>
  </si>
  <si>
    <t>Омаров Марат</t>
  </si>
  <si>
    <t>Android разработчик</t>
  </si>
  <si>
    <t>Омск</t>
  </si>
  <si>
    <t>Болотников Дмитрий</t>
  </si>
  <si>
    <t>Ильичева Валерия</t>
  </si>
  <si>
    <t>Увольнение 05.04.22</t>
  </si>
  <si>
    <t>Павлов Александр</t>
  </si>
  <si>
    <t>Марьясов Илья</t>
  </si>
  <si>
    <t>ГПХ. Переведен в штат с 01.02</t>
  </si>
  <si>
    <t>Сычев Игорь</t>
  </si>
  <si>
    <t>1. Повышение с 01.04.22 (было 13143/120000)                       2. Повышение с 01.05.22 (было 18620/ 170)</t>
  </si>
  <si>
    <t>Бойцов Дмитрий</t>
  </si>
  <si>
    <t>ЛИД автотестирования</t>
  </si>
  <si>
    <t>Коротина Татьяна</t>
  </si>
  <si>
    <t>Повышение с 9300 (январь 22)</t>
  </si>
  <si>
    <t>Технический писатель</t>
  </si>
  <si>
    <t>Повышение с января 22 (было 9300)</t>
  </si>
  <si>
    <t xml:space="preserve">Князев Максим </t>
  </si>
  <si>
    <t>Лифанов Иван</t>
  </si>
  <si>
    <t xml:space="preserve">Головач Андрей </t>
  </si>
  <si>
    <t>Администратор поддержки</t>
  </si>
  <si>
    <t>Повышение с 01.02 (было 10840)</t>
  </si>
  <si>
    <t>Булат Александр</t>
  </si>
  <si>
    <t>Дата увольнения 08.04.22</t>
  </si>
  <si>
    <t xml:space="preserve">Серегина Анастасия </t>
  </si>
  <si>
    <t>Башинская Надежда</t>
  </si>
  <si>
    <t>Самара</t>
  </si>
  <si>
    <t>Калмыков Егор</t>
  </si>
  <si>
    <t>Разработчик BI</t>
  </si>
  <si>
    <t>Пчелинцева Анастасия</t>
  </si>
  <si>
    <t>Даньшина Елена</t>
  </si>
  <si>
    <t>Смирнов Владимир</t>
  </si>
  <si>
    <t>макбук 873. увольнение 20.05.22</t>
  </si>
  <si>
    <t>Бушукин Александр</t>
  </si>
  <si>
    <t>макбук. Увольнение 31.05.22</t>
  </si>
  <si>
    <t>Яковлев Олег</t>
  </si>
  <si>
    <t>макбук</t>
  </si>
  <si>
    <t>Переход на др. проект + повышение с 18.04 (фактически с 06.04, но брал за свой сч.) было 20160/200)</t>
  </si>
  <si>
    <t>Усова Анастасия</t>
  </si>
  <si>
    <t>Повышение с 01.03.22 (было 5480/ 57500)</t>
  </si>
  <si>
    <t>стажер аналитик пега</t>
  </si>
  <si>
    <t>Никифоров Вячеслав</t>
  </si>
  <si>
    <t>ноут не надо</t>
  </si>
  <si>
    <t>Тупицын Антон</t>
  </si>
  <si>
    <t>Садчиков Роман</t>
  </si>
  <si>
    <t xml:space="preserve">РП </t>
  </si>
  <si>
    <t>Сумарокова Александра</t>
  </si>
  <si>
    <t>Нурдынов Сергей</t>
  </si>
  <si>
    <t>дата увольнения 20.12.2021</t>
  </si>
  <si>
    <t>Байтова Мария</t>
  </si>
  <si>
    <t>ФТ стажер</t>
  </si>
  <si>
    <t>На старте 60к на руки, через полгода 70к на руки, через год 80к на руки</t>
  </si>
  <si>
    <t>Кравцов Константин</t>
  </si>
  <si>
    <t>Стажёр АТ</t>
  </si>
  <si>
    <t>Белянков Олег</t>
  </si>
  <si>
    <t>макбук. 23017 + 15% с 01.04. Увольнение 30.03.22</t>
  </si>
  <si>
    <t>Васильев Денис</t>
  </si>
  <si>
    <t>Костенко Любовь</t>
  </si>
  <si>
    <t>Комаров Андрей</t>
  </si>
  <si>
    <t>Пирогов Иван</t>
  </si>
  <si>
    <t>Береза Дмитрий</t>
  </si>
  <si>
    <t>Повышение с 01.05 (было 31000/344900), АБ подняли с 01.04, доплатим премией разницу</t>
  </si>
  <si>
    <t>Иванов Игорь</t>
  </si>
  <si>
    <t>Шаронов Виталий</t>
  </si>
  <si>
    <t>Администратор ЦОД</t>
  </si>
  <si>
    <t>Парфенова Анастасия</t>
  </si>
  <si>
    <t>Алемасов Никита</t>
  </si>
  <si>
    <t>Муртаков Андрей</t>
  </si>
  <si>
    <t>Бизнес аналитик</t>
  </si>
  <si>
    <t>Молчанова Ольга</t>
  </si>
  <si>
    <t xml:space="preserve">Данченко Валерия </t>
  </si>
  <si>
    <t>Увольнение 23.05.2022</t>
  </si>
  <si>
    <t>Дизайнер</t>
  </si>
  <si>
    <t>Писаренко Валерия</t>
  </si>
  <si>
    <t>оформлена с 10.11 - премией</t>
  </si>
  <si>
    <t>Белых Илья</t>
  </si>
  <si>
    <t>Лагкути Эрик</t>
  </si>
  <si>
    <t>Системный инженер колл центр</t>
  </si>
  <si>
    <t>Галямов Ринат</t>
  </si>
  <si>
    <t>MSSQL разработчик</t>
  </si>
  <si>
    <t>Евдокимов Павел</t>
  </si>
  <si>
    <t>4000, через 2 мес 8000. Дата увол - 30.03.22</t>
  </si>
  <si>
    <t>Аналитик стажер</t>
  </si>
  <si>
    <t>Онищук Андрей</t>
  </si>
  <si>
    <t>Архитектор</t>
  </si>
  <si>
    <t>Виноградова Марина</t>
  </si>
  <si>
    <t>Дата Солюшенс</t>
  </si>
  <si>
    <t>Зайченко Василий</t>
  </si>
  <si>
    <t>инженер ЦОД (подменный)</t>
  </si>
  <si>
    <t>Струк Светалана</t>
  </si>
  <si>
    <t>Блащук Дарья</t>
  </si>
  <si>
    <t>Приземление</t>
  </si>
  <si>
    <t>Галимов Тимур</t>
  </si>
  <si>
    <t>Уфа</t>
  </si>
  <si>
    <t>Егрищин Артем</t>
  </si>
  <si>
    <t>Кошелев Сергей</t>
  </si>
  <si>
    <t>После испытательного - 115000 (гросс), ставка - 10 953 (была 9905) 2. Повышение с 01.06.22 (было 10953/115)</t>
  </si>
  <si>
    <t>Кильметов Антон</t>
  </si>
  <si>
    <t>Увольнение 23.03.22</t>
  </si>
  <si>
    <t xml:space="preserve">Фомина Юлия </t>
  </si>
  <si>
    <t>Повышение с 01.04 (было 18620/195500)</t>
  </si>
  <si>
    <t>Фомичева Мария</t>
  </si>
  <si>
    <t>Менеджер проектов</t>
  </si>
  <si>
    <t xml:space="preserve">Захаров Андрей </t>
  </si>
  <si>
    <t>Руководитель направления по среднему бизнесу</t>
  </si>
  <si>
    <t>Воловичева Надежда</t>
  </si>
  <si>
    <t>Боровских Михаил</t>
  </si>
  <si>
    <t>Сергиенко Светлана</t>
  </si>
  <si>
    <t>Аксенова Виктория</t>
  </si>
  <si>
    <t>Дата увольнения 31.03</t>
  </si>
  <si>
    <t>Функциональный тестировщик</t>
  </si>
  <si>
    <t>Петергоф</t>
  </si>
  <si>
    <t>Живцова Виктория</t>
  </si>
  <si>
    <t>с 10.01 работает</t>
  </si>
  <si>
    <t>Анпилогова Елизавета</t>
  </si>
  <si>
    <t>Санкт-Петербург</t>
  </si>
  <si>
    <t>Повышение с 01.06.22 (было 10400/109200)</t>
  </si>
  <si>
    <t>Клиничев Арсений</t>
  </si>
  <si>
    <t>Повышение с 01.04.22 (было 15334/ 140000)</t>
  </si>
  <si>
    <t>Жуйкова Екатерина</t>
  </si>
  <si>
    <t>Системный аналитик_ABBYY/OBIP в направление Ипотека</t>
  </si>
  <si>
    <t xml:space="preserve">Леонтьев Андрей </t>
  </si>
  <si>
    <t>Системный инженер (baas )</t>
  </si>
  <si>
    <t>Некрасов Олег</t>
  </si>
  <si>
    <t>Фактически с 31.01. 1 день - премия. Макбук про</t>
  </si>
  <si>
    <t>Разработчик Android</t>
  </si>
  <si>
    <t>Новиков Сергей</t>
  </si>
  <si>
    <t xml:space="preserve">Разработчик .net </t>
  </si>
  <si>
    <t>Авдеев Виталий</t>
  </si>
  <si>
    <t>Трушков Олег</t>
  </si>
  <si>
    <t>Пермяков Алексей</t>
  </si>
  <si>
    <t>Усков Роман</t>
  </si>
  <si>
    <t>Изотов Дмитрий</t>
  </si>
  <si>
    <t>1-2.02 премией</t>
  </si>
  <si>
    <t>Силионов Леонид</t>
  </si>
  <si>
    <t>Главный специалист по функциональному тестированию</t>
  </si>
  <si>
    <t>Пигалов Максим</t>
  </si>
  <si>
    <t>Пенза</t>
  </si>
  <si>
    <t>Мясоедов Юрий</t>
  </si>
  <si>
    <t>ГПХ. Монитор (в штат с 22.06.22)</t>
  </si>
  <si>
    <t>Разработчик MS SQL/ .NET</t>
  </si>
  <si>
    <t>Повышение с 01.06.22 (было 24086/252900)</t>
  </si>
  <si>
    <t>Яринский Андрей</t>
  </si>
  <si>
    <t>Шиндина Ксения</t>
  </si>
  <si>
    <t>Специалист клиентской поддержки</t>
  </si>
  <si>
    <t>Каплун Екатерина</t>
  </si>
  <si>
    <t>МО (Королев)</t>
  </si>
  <si>
    <t>Семенов Максим</t>
  </si>
  <si>
    <t>Старший 
специалист по интеллектуальному анализу данных</t>
  </si>
  <si>
    <t>Коэф 1,8</t>
  </si>
  <si>
    <t>Кнунянц Иван</t>
  </si>
  <si>
    <t>Младший специалист 
по интеллектуальному анализу данных</t>
  </si>
  <si>
    <t>коэф 1,8</t>
  </si>
  <si>
    <t xml:space="preserve">Зырянов Дмитрий </t>
  </si>
  <si>
    <t>Дата увольнения 16.05.22</t>
  </si>
  <si>
    <t>Системный инженер (сопровождение КоллЦентра)</t>
  </si>
  <si>
    <t>Даньшина Лена</t>
  </si>
  <si>
    <t>Газизов Руслан</t>
  </si>
  <si>
    <t>Системный аналитик (проект Альфа-Инвестиции)</t>
  </si>
  <si>
    <t>Галичанский Владислав</t>
  </si>
  <si>
    <t>Специалист 
по интеллектуальному анализу данных</t>
  </si>
  <si>
    <t>Борисов Михаил</t>
  </si>
  <si>
    <t>Дата увольнения 30.05.22</t>
  </si>
  <si>
    <t xml:space="preserve">Инженер ЦОД </t>
  </si>
  <si>
    <t>Смирнов Андрей</t>
  </si>
  <si>
    <t>Системный аналитик Альфа-директ</t>
  </si>
  <si>
    <t>Джамбинова</t>
  </si>
  <si>
    <t>Артемов Алексей</t>
  </si>
  <si>
    <t>После испыт - 21896</t>
  </si>
  <si>
    <t>Системный аналитик alfa iaas</t>
  </si>
  <si>
    <t>Герасимова</t>
  </si>
  <si>
    <t>Вячеслав Юрьев</t>
  </si>
  <si>
    <t>Ведущий эксперт, отдел проектов</t>
  </si>
  <si>
    <t xml:space="preserve">Сапегин Сергей </t>
  </si>
  <si>
    <t>Системный аналитикик Альфа-директ</t>
  </si>
  <si>
    <t>Холев Алексей</t>
  </si>
  <si>
    <t>Специалист Power BI</t>
  </si>
  <si>
    <t>Воронеж</t>
  </si>
  <si>
    <t>Перепелкина Настя</t>
  </si>
  <si>
    <t>Бодров Владислав</t>
  </si>
  <si>
    <t>Борченко Андрей</t>
  </si>
  <si>
    <t>Ведущий специалист сопровождения (java)</t>
  </si>
  <si>
    <t>Призмеление</t>
  </si>
  <si>
    <t>Стуков Илья</t>
  </si>
  <si>
    <t>Бизнес-аналитик</t>
  </si>
  <si>
    <t>Шувалова Виктория</t>
  </si>
  <si>
    <t>Афтени Иван</t>
  </si>
  <si>
    <t>Инженер сопровождения</t>
  </si>
  <si>
    <t>Мытищи</t>
  </si>
  <si>
    <t>Поышение с 01.05.22 (было 16429/150)</t>
  </si>
  <si>
    <t xml:space="preserve">Лямин Дмитрий </t>
  </si>
  <si>
    <t>Руководитель инфраструктурных проектов</t>
  </si>
  <si>
    <t>Мустафаев Эмиль</t>
  </si>
  <si>
    <t>МО (Подольск)</t>
  </si>
  <si>
    <t xml:space="preserve">Гаибов Демид </t>
  </si>
  <si>
    <t>Макбук (в ставке)</t>
  </si>
  <si>
    <r>
      <t>Разработчик Pega</t>
    </r>
    <r>
      <rPr>
        <sz val="12"/>
        <color theme="1"/>
        <rFont val="Calibri"/>
        <scheme val="minor"/>
      </rPr>
      <t xml:space="preserve"> </t>
    </r>
  </si>
  <si>
    <t>Казакова Светлана</t>
  </si>
  <si>
    <t>Тольятти</t>
  </si>
  <si>
    <t>Хохлова</t>
  </si>
  <si>
    <t>Есин Сергей</t>
  </si>
  <si>
    <t>Ведущий инженер по сопровождению инфраструктурных проектов</t>
  </si>
  <si>
    <t xml:space="preserve">Борисова Наталия </t>
  </si>
  <si>
    <t>Ослоповский Алексей</t>
  </si>
  <si>
    <t>Серов Алексей</t>
  </si>
  <si>
    <t>Струбин Иван</t>
  </si>
  <si>
    <t xml:space="preserve">Шмаков Валентин </t>
  </si>
  <si>
    <t xml:space="preserve">Кузнецов Сергей </t>
  </si>
  <si>
    <t>Женя Палаткина</t>
  </si>
  <si>
    <t>Самодуров Сергей</t>
  </si>
  <si>
    <t>В нашем офисе ЕКБ</t>
  </si>
  <si>
    <t>Бландинова Анна</t>
  </si>
  <si>
    <t>Тамара Куранова</t>
  </si>
  <si>
    <t xml:space="preserve">Жиляев Иван </t>
  </si>
  <si>
    <t xml:space="preserve">DevOps инженер </t>
  </si>
  <si>
    <t>Трофимова Виктория</t>
  </si>
  <si>
    <t>Зп 100гросс(на испытал.), 132гросс(после испытал.)
Ставка 9 524 (наиспытал), 12 572 (после испытал.)</t>
  </si>
  <si>
    <t>МО (Зеленоград)</t>
  </si>
  <si>
    <t xml:space="preserve">Аль-Джамаль Даниил </t>
  </si>
  <si>
    <t>ГПХ на 3 мес</t>
  </si>
  <si>
    <t>Ельсукова Анна</t>
  </si>
  <si>
    <t>ГПХ на 1 мес
При успешной работе - перевод к нам в штат с повышением ЗП и ставки</t>
  </si>
  <si>
    <t>Технический редактор</t>
  </si>
  <si>
    <t>Трудоустройство по ГПХ на 1 месяц, при успешной работе - перевод к нам в штат с повышением ЗП и ставки</t>
  </si>
  <si>
    <t>Белашова Анна</t>
  </si>
  <si>
    <t>Никольчук Владимир</t>
  </si>
  <si>
    <t>Специалист тех. поддержки</t>
  </si>
  <si>
    <t>Ярославль</t>
  </si>
  <si>
    <t>Янин Ярослав</t>
  </si>
  <si>
    <t>Макбук</t>
  </si>
  <si>
    <t>Инженер по сопровождению</t>
  </si>
  <si>
    <t>Томей Александра</t>
  </si>
  <si>
    <t>Срочный ТД</t>
  </si>
  <si>
    <t>Сценарист / редактор</t>
  </si>
  <si>
    <t xml:space="preserve">Осипов Сергей </t>
  </si>
  <si>
    <t>Малиновский Виталий</t>
  </si>
  <si>
    <t>Куранова Тамара</t>
  </si>
  <si>
    <t>Иоффе Алексей</t>
  </si>
  <si>
    <t>Писаренко Лера</t>
  </si>
  <si>
    <t xml:space="preserve">Мелькин Алексей </t>
  </si>
  <si>
    <t>Ведущий инженер дежурной смены</t>
  </si>
  <si>
    <t>Люлюшина Светлана</t>
  </si>
  <si>
    <t>Выходит</t>
  </si>
  <si>
    <t>МАКБУК (в ставки заложено +1350)
Срочный ТД на 6 месяцев с воз. Пролонгации
3 мес.: 206.900гросс,ставка 21.055; далее: 229.900гросс,ставка 23.246</t>
  </si>
  <si>
    <t>UX исследователь</t>
  </si>
  <si>
    <t>Кибардин Анатолий</t>
  </si>
  <si>
    <t>Силачева Яна</t>
  </si>
  <si>
    <t xml:space="preserve">Лежнев Сергей </t>
  </si>
  <si>
    <t>Fullstack-разработчик (Go+JavaScript)</t>
  </si>
  <si>
    <t>Бабкова Виктория</t>
  </si>
  <si>
    <t>Герасимова Лиза</t>
  </si>
  <si>
    <t xml:space="preserve">Добрынина Елизавета </t>
  </si>
  <si>
    <t>Камушкин Константин</t>
  </si>
  <si>
    <t>Ванюшкина Катя</t>
  </si>
  <si>
    <t>Delivery Manager</t>
  </si>
  <si>
    <t>Белугин Клим</t>
  </si>
  <si>
    <t>На испыт 15334, после испыт - 17524 (по факту с 03.06, 3-6 премией)</t>
  </si>
  <si>
    <t>Чаплыгин Артем</t>
  </si>
  <si>
    <t>СБ (пред-оффер)</t>
  </si>
  <si>
    <t>Нечаева Ксения</t>
  </si>
  <si>
    <t>Эйхорн Алексей</t>
  </si>
  <si>
    <t>СБ (Пред-оффер)</t>
  </si>
  <si>
    <t>Главный специалист по разработке программного обеспечения</t>
  </si>
  <si>
    <t>Серпухов (Москва)</t>
  </si>
  <si>
    <t>Царегородцев Антон</t>
  </si>
  <si>
    <t>СБ (команда)</t>
  </si>
  <si>
    <t>фио</t>
  </si>
  <si>
    <t>дата нач раб</t>
  </si>
  <si>
    <t>ставка</t>
  </si>
  <si>
    <t>октябрь</t>
  </si>
  <si>
    <t>ноябрь</t>
  </si>
  <si>
    <t>декабрь</t>
  </si>
  <si>
    <t>январь</t>
  </si>
  <si>
    <t>февраль</t>
  </si>
  <si>
    <t>итого</t>
  </si>
  <si>
    <t xml:space="preserve"> отраб.дни</t>
  </si>
  <si>
    <t>оплачено</t>
  </si>
  <si>
    <t>да</t>
  </si>
  <si>
    <t>нет</t>
  </si>
  <si>
    <t>Заполняется автоматом</t>
  </si>
  <si>
    <t>ID</t>
  </si>
  <si>
    <t>Должность</t>
  </si>
  <si>
    <t>Нужно только внести ID сотрудника</t>
  </si>
  <si>
    <t>Внести часы здесь</t>
  </si>
  <si>
    <t>8 - часов - рабочий день</t>
  </si>
  <si>
    <t>0 - отпуск, или отсутствие на работе</t>
  </si>
  <si>
    <t>ИТОГО</t>
  </si>
  <si>
    <t>Отчет на Октябрь 2019</t>
  </si>
  <si>
    <t>считаются автоматом</t>
  </si>
  <si>
    <t xml:space="preserve">Адрес локации </t>
  </si>
  <si>
    <t>Кол-во рабочих дней</t>
  </si>
  <si>
    <t>Отпуск, больничные</t>
  </si>
  <si>
    <t>Итого кол-во рабочих часов</t>
  </si>
  <si>
    <t>Ставка в час</t>
  </si>
  <si>
    <t>Сумма в рублях</t>
  </si>
  <si>
    <t>Отчет на Ноябрь 2019</t>
  </si>
  <si>
    <t>Отчет на Декабрь 2019</t>
  </si>
  <si>
    <t>Отчет на Январь 2020</t>
  </si>
  <si>
    <t>Отчет на Февраль 2020</t>
  </si>
  <si>
    <t>Отчет на Март 2020</t>
  </si>
  <si>
    <t>Отчет на Апрель 2020</t>
  </si>
  <si>
    <t>Отчет на Май 2020</t>
  </si>
  <si>
    <t>Некрасов</t>
  </si>
  <si>
    <t>Отчет на июль 2020</t>
  </si>
  <si>
    <t>Отчет на август 2020</t>
  </si>
  <si>
    <t>Отчет на сентябрь 2020</t>
  </si>
  <si>
    <t>командировка</t>
  </si>
  <si>
    <t>Отчет на октябрь 2020</t>
  </si>
  <si>
    <t>Отчет на ноябрь 2020</t>
  </si>
  <si>
    <t>Отчет на декабрь 2020</t>
  </si>
  <si>
    <t>Чупракова Елизавета</t>
  </si>
  <si>
    <t>Аналитик JAVA</t>
  </si>
  <si>
    <t>Бахитова Анастасия</t>
  </si>
  <si>
    <t>СБ</t>
  </si>
  <si>
    <t>Аналитик данных</t>
  </si>
  <si>
    <t>Переход со Сбер</t>
  </si>
  <si>
    <t>Оффер</t>
  </si>
  <si>
    <t>Вялов Аркадий</t>
  </si>
  <si>
    <t>QA Team Lead</t>
  </si>
  <si>
    <t>Переход с сервиса РСХБ</t>
  </si>
  <si>
    <t>Джамбинова Настя (Силачева)</t>
  </si>
  <si>
    <t>NDA Дата Солюшенс
01.07-08.07 -уходит в отпуск за собственный счет(с Альфой согласовано)</t>
  </si>
  <si>
    <t>NDA Дата Солюшенс. 
Возможен перевод в штат</t>
  </si>
  <si>
    <t>NDA Дата Солюшенс
Переход со Сбер</t>
  </si>
  <si>
    <t>NDA Дата Солюшенс</t>
  </si>
  <si>
    <t>До испыт было 206900/19705). Оклад 202 вместо 200 (штатка, Ксюша)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</si>
</sst>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\ &quot;₽&quot;"/>
    <numFmt numFmtId="165" formatCode="dd\-mmm"/>
    <numFmt numFmtId="166" formatCode="#,##0\ &quot;₽&quot;"/>
    <numFmt numFmtId="167" formatCode="#,##0.0"/>
  </numFmts>
  <fonts count="8" x14ac:knownFonts="1">
    <font>
      <sz val="12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name val="Times New Roman"/>
    </font>
    <font>
      <b/>
      <sz val="11"/>
      <color theme="1"/>
      <name val="Calibri"/>
      <scheme val="minor"/>
    </font>
    <font>
      <sz val="11"/>
      <color rgb="FF00B050"/>
      <name val="Calibri"/>
      <scheme val="minor"/>
    </font>
    <font>
      <sz val="11"/>
      <name val="Times New Roman"/>
    </font>
    <font>
      <sz val="12"/>
      <color theme="1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rgb="FF92D05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theme="9" tint="0.59999389629810485"/>
        <bgColor theme="9" tint="0.59999389629810485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theme="9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9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47">
    <xf numFmtId="0" fontId="0" fillId="0" borderId="0" xfId="0"/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2" borderId="0" xfId="0" applyFill="1"/>
    <xf numFmtId="14" fontId="2" fillId="0" borderId="0" xfId="0" applyNumberFormat="1" applyFont="1" applyAlignment="1">
      <alignment horizontal="left"/>
    </xf>
    <xf numFmtId="0" fontId="3" fillId="3" borderId="1" xfId="0" applyFont="1" applyFill="1" applyBorder="1" applyAlignment="1">
      <alignment horizontal="center" wrapText="1" shrinkToFit="1"/>
    </xf>
    <xf numFmtId="0" fontId="3" fillId="3" borderId="2" xfId="0" applyFont="1" applyFill="1" applyBorder="1" applyAlignment="1">
      <alignment wrapText="1" shrinkToFit="1"/>
    </xf>
    <xf numFmtId="0" fontId="3" fillId="3" borderId="3" xfId="0" applyFont="1" applyFill="1" applyBorder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0" fillId="0" borderId="4" xfId="0" applyBorder="1" applyAlignment="1">
      <alignment horizontal="center" wrapText="1" shrinkToFit="1"/>
    </xf>
    <xf numFmtId="0" fontId="0" fillId="0" borderId="5" xfId="0" applyBorder="1" applyAlignment="1">
      <alignment wrapText="1" shrinkToFit="1"/>
    </xf>
    <xf numFmtId="16" fontId="0" fillId="0" borderId="6" xfId="0" applyNumberFormat="1" applyBorder="1" applyAlignment="1">
      <alignment wrapText="1" shrinkToFit="1"/>
    </xf>
    <xf numFmtId="14" fontId="0" fillId="0" borderId="7" xfId="0" applyNumberFormat="1" applyBorder="1"/>
    <xf numFmtId="16" fontId="0" fillId="0" borderId="7" xfId="0" applyNumberFormat="1" applyBorder="1" applyAlignment="1">
      <alignment wrapText="1" shrinkToFit="1"/>
    </xf>
    <xf numFmtId="0" fontId="0" fillId="0" borderId="6" xfId="0" applyBorder="1" applyAlignment="1">
      <alignment wrapText="1" shrinkToFit="1"/>
    </xf>
    <xf numFmtId="0" fontId="0" fillId="0" borderId="8" xfId="0" applyBorder="1" applyAlignment="1">
      <alignment wrapText="1" shrinkToFit="1"/>
    </xf>
    <xf numFmtId="164" fontId="0" fillId="0" borderId="6" xfId="0" applyNumberFormat="1" applyBorder="1" applyAlignment="1">
      <alignment wrapText="1" shrinkToFit="1"/>
    </xf>
    <xf numFmtId="4" fontId="0" fillId="0" borderId="5" xfId="0" applyNumberFormat="1" applyBorder="1" applyAlignment="1">
      <alignment wrapText="1" shrinkToFit="1"/>
    </xf>
    <xf numFmtId="14" fontId="0" fillId="0" borderId="5" xfId="0" applyNumberFormat="1" applyBorder="1" applyAlignment="1">
      <alignment wrapText="1" shrinkToFit="1"/>
    </xf>
    <xf numFmtId="0" fontId="0" fillId="0" borderId="0" xfId="0" applyAlignment="1">
      <alignment wrapText="1" shrinkToFit="1"/>
    </xf>
    <xf numFmtId="0" fontId="0" fillId="0" borderId="9" xfId="0" applyBorder="1" applyAlignment="1">
      <alignment horizontal="center" wrapText="1" shrinkToFit="1"/>
    </xf>
    <xf numFmtId="0" fontId="0" fillId="0" borderId="6" xfId="0" applyBorder="1"/>
    <xf numFmtId="0" fontId="0" fillId="0" borderId="10" xfId="0" applyBorder="1" applyAlignment="1">
      <alignment wrapText="1" shrinkToFit="1"/>
    </xf>
    <xf numFmtId="4" fontId="0" fillId="0" borderId="6" xfId="0" applyNumberFormat="1" applyBorder="1" applyAlignment="1">
      <alignment wrapText="1" shrinkToFit="1"/>
    </xf>
    <xf numFmtId="3" fontId="0" fillId="0" borderId="11" xfId="0" applyNumberFormat="1" applyBorder="1" applyAlignment="1">
      <alignment wrapText="1" shrinkToFit="1"/>
    </xf>
    <xf numFmtId="165" fontId="0" fillId="0" borderId="12" xfId="0" applyNumberFormat="1" applyBorder="1" applyAlignment="1">
      <alignment wrapText="1" shrinkToFit="1"/>
    </xf>
    <xf numFmtId="0" fontId="0" fillId="0" borderId="11" xfId="0" applyBorder="1" applyAlignment="1">
      <alignment wrapText="1" shrinkToFit="1"/>
    </xf>
    <xf numFmtId="16" fontId="0" fillId="0" borderId="11" xfId="0" applyNumberFormat="1" applyBorder="1" applyAlignment="1">
      <alignment wrapText="1" shrinkToFit="1"/>
    </xf>
    <xf numFmtId="165" fontId="0" fillId="0" borderId="11" xfId="0" applyNumberFormat="1" applyBorder="1" applyAlignment="1">
      <alignment wrapText="1" shrinkToFit="1"/>
    </xf>
    <xf numFmtId="0" fontId="0" fillId="2" borderId="4" xfId="0" applyFill="1" applyBorder="1" applyAlignment="1">
      <alignment horizontal="center" wrapText="1" shrinkToFit="1"/>
    </xf>
    <xf numFmtId="0" fontId="0" fillId="0" borderId="12" xfId="0" applyBorder="1" applyAlignment="1">
      <alignment wrapText="1" shrinkToFit="1"/>
    </xf>
    <xf numFmtId="9" fontId="0" fillId="0" borderId="11" xfId="0" applyNumberFormat="1" applyBorder="1" applyAlignment="1">
      <alignment wrapText="1" shrinkToFit="1"/>
    </xf>
    <xf numFmtId="3" fontId="0" fillId="0" borderId="6" xfId="0" applyNumberFormat="1" applyBorder="1" applyAlignment="1">
      <alignment wrapText="1" shrinkToFit="1"/>
    </xf>
    <xf numFmtId="0" fontId="0" fillId="4" borderId="11" xfId="0" applyFill="1" applyBorder="1" applyAlignment="1">
      <alignment wrapText="1" shrinkToFit="1"/>
    </xf>
    <xf numFmtId="0" fontId="0" fillId="5" borderId="9" xfId="0" applyFill="1" applyBorder="1" applyAlignment="1">
      <alignment horizontal="center" wrapText="1" shrinkToFit="1"/>
    </xf>
    <xf numFmtId="0" fontId="0" fillId="0" borderId="13" xfId="0" applyBorder="1" applyAlignment="1">
      <alignment wrapText="1" shrinkToFit="1"/>
    </xf>
    <xf numFmtId="165" fontId="0" fillId="4" borderId="12" xfId="0" applyNumberFormat="1" applyFill="1" applyBorder="1" applyAlignment="1">
      <alignment wrapText="1" shrinkToFit="1"/>
    </xf>
    <xf numFmtId="0" fontId="1" fillId="0" borderId="12" xfId="0" applyFont="1" applyBorder="1"/>
    <xf numFmtId="16" fontId="0" fillId="0" borderId="0" xfId="0" applyNumberFormat="1" applyAlignment="1">
      <alignment wrapText="1" shrinkToFit="1"/>
    </xf>
    <xf numFmtId="165" fontId="0" fillId="0" borderId="7" xfId="0" applyNumberFormat="1" applyBorder="1" applyAlignment="1">
      <alignment wrapText="1" shrinkToFit="1"/>
    </xf>
    <xf numFmtId="165" fontId="0" fillId="0" borderId="6" xfId="0" applyNumberFormat="1" applyBorder="1" applyAlignment="1">
      <alignment wrapText="1" shrinkToFit="1"/>
    </xf>
    <xf numFmtId="9" fontId="0" fillId="0" borderId="10" xfId="0" applyNumberFormat="1" applyBorder="1" applyAlignment="1">
      <alignment wrapText="1" shrinkToFit="1"/>
    </xf>
    <xf numFmtId="14" fontId="0" fillId="0" borderId="6" xfId="0" applyNumberFormat="1" applyBorder="1" applyAlignment="1">
      <alignment wrapText="1" shrinkToFit="1"/>
    </xf>
    <xf numFmtId="3" fontId="0" fillId="5" borderId="0" xfId="0" applyNumberFormat="1" applyFill="1" applyAlignment="1">
      <alignment horizontal="center"/>
    </xf>
    <xf numFmtId="3" fontId="0" fillId="0" borderId="13" xfId="0" applyNumberFormat="1" applyBorder="1" applyAlignment="1">
      <alignment wrapText="1" shrinkToFit="1"/>
    </xf>
    <xf numFmtId="0" fontId="0" fillId="4" borderId="12" xfId="0" applyFill="1" applyBorder="1" applyAlignment="1">
      <alignment wrapText="1" shrinkToFit="1"/>
    </xf>
    <xf numFmtId="16" fontId="0" fillId="3" borderId="6" xfId="0" applyNumberFormat="1" applyFill="1" applyBorder="1" applyAlignment="1">
      <alignment wrapText="1" shrinkToFit="1"/>
    </xf>
    <xf numFmtId="9" fontId="0" fillId="0" borderId="6" xfId="0" applyNumberFormat="1" applyBorder="1" applyAlignment="1">
      <alignment wrapText="1" shrinkToFit="1"/>
    </xf>
    <xf numFmtId="0" fontId="0" fillId="4" borderId="6" xfId="0" applyFill="1" applyBorder="1" applyAlignment="1">
      <alignment wrapText="1" shrinkToFit="1"/>
    </xf>
    <xf numFmtId="9" fontId="0" fillId="0" borderId="6" xfId="0" applyNumberFormat="1" applyBorder="1" applyAlignment="1">
      <alignment vertical="center" wrapText="1" shrinkToFit="1"/>
    </xf>
    <xf numFmtId="0" fontId="0" fillId="0" borderId="11" xfId="0" applyBorder="1" applyAlignment="1">
      <alignment vertical="center" wrapText="1" shrinkToFit="1"/>
    </xf>
    <xf numFmtId="0" fontId="0" fillId="0" borderId="6" xfId="0" applyBorder="1" applyAlignment="1">
      <alignment shrinkToFit="1"/>
    </xf>
    <xf numFmtId="165" fontId="0" fillId="0" borderId="12" xfId="0" applyNumberFormat="1" applyBorder="1" applyAlignment="1">
      <alignment shrinkToFit="1"/>
    </xf>
    <xf numFmtId="0" fontId="0" fillId="0" borderId="11" xfId="0" applyBorder="1" applyAlignment="1">
      <alignment shrinkToFit="1"/>
    </xf>
    <xf numFmtId="3" fontId="0" fillId="6" borderId="11" xfId="0" applyNumberFormat="1" applyFill="1" applyBorder="1" applyAlignment="1">
      <alignment wrapText="1" shrinkToFit="1"/>
    </xf>
    <xf numFmtId="165" fontId="0" fillId="3" borderId="11" xfId="0" applyNumberFormat="1" applyFill="1" applyBorder="1" applyAlignment="1">
      <alignment wrapText="1" shrinkToFit="1"/>
    </xf>
    <xf numFmtId="164" fontId="0" fillId="0" borderId="6" xfId="0" applyNumberFormat="1" applyBorder="1" applyAlignment="1">
      <alignment horizontal="right" wrapText="1" shrinkToFit="1"/>
    </xf>
    <xf numFmtId="0" fontId="0" fillId="0" borderId="7" xfId="0" applyBorder="1" applyAlignment="1">
      <alignment wrapText="1" shrinkToFit="1"/>
    </xf>
    <xf numFmtId="0" fontId="0" fillId="0" borderId="6" xfId="0" applyBorder="1" applyAlignment="1">
      <alignment vertical="center" wrapText="1" shrinkToFit="1"/>
    </xf>
    <xf numFmtId="166" fontId="0" fillId="7" borderId="6" xfId="0" applyNumberFormat="1" applyFill="1" applyBorder="1"/>
    <xf numFmtId="166" fontId="0" fillId="8" borderId="6" xfId="0" applyNumberFormat="1" applyFill="1" applyBorder="1"/>
    <xf numFmtId="166" fontId="0" fillId="2" borderId="6" xfId="0" applyNumberFormat="1" applyFill="1" applyBorder="1"/>
    <xf numFmtId="3" fontId="0" fillId="8" borderId="11" xfId="0" applyNumberFormat="1" applyFill="1" applyBorder="1" applyAlignment="1">
      <alignment wrapText="1" shrinkToFit="1"/>
    </xf>
    <xf numFmtId="0" fontId="0" fillId="9" borderId="6" xfId="0" applyFill="1" applyBorder="1" applyAlignment="1">
      <alignment wrapText="1" shrinkToFit="1"/>
    </xf>
    <xf numFmtId="0" fontId="0" fillId="8" borderId="0" xfId="0" applyFill="1"/>
    <xf numFmtId="3" fontId="0" fillId="8" borderId="0" xfId="0" applyNumberFormat="1" applyFill="1" applyAlignment="1">
      <alignment horizontal="center"/>
    </xf>
    <xf numFmtId="165" fontId="0" fillId="8" borderId="11" xfId="0" applyNumberFormat="1" applyFill="1" applyBorder="1" applyAlignment="1">
      <alignment wrapText="1" shrinkToFit="1"/>
    </xf>
    <xf numFmtId="165" fontId="0" fillId="8" borderId="7" xfId="0" applyNumberFormat="1" applyFill="1" applyBorder="1" applyAlignment="1">
      <alignment wrapText="1" shrinkToFit="1"/>
    </xf>
    <xf numFmtId="0" fontId="0" fillId="8" borderId="6" xfId="0" applyFill="1" applyBorder="1" applyAlignment="1">
      <alignment wrapText="1" shrinkToFit="1"/>
    </xf>
    <xf numFmtId="4" fontId="0" fillId="8" borderId="6" xfId="0" applyNumberFormat="1" applyFill="1" applyBorder="1" applyAlignment="1">
      <alignment wrapText="1" shrinkToFit="1"/>
    </xf>
    <xf numFmtId="0" fontId="0" fillId="8" borderId="0" xfId="0" applyFill="1" applyAlignment="1">
      <alignment wrapText="1" shrinkToFit="1"/>
    </xf>
    <xf numFmtId="3" fontId="0" fillId="2" borderId="11" xfId="0" applyNumberFormat="1" applyFill="1" applyBorder="1" applyAlignment="1">
      <alignment wrapText="1" shrinkToFit="1"/>
    </xf>
    <xf numFmtId="164" fontId="0" fillId="8" borderId="6" xfId="0" applyNumberFormat="1" applyFill="1" applyBorder="1" applyAlignment="1">
      <alignment wrapText="1" shrinkToFit="1"/>
    </xf>
    <xf numFmtId="165" fontId="0" fillId="0" borderId="7" xfId="0" applyNumberFormat="1" applyBorder="1" applyAlignment="1">
      <alignment shrinkToFit="1"/>
    </xf>
    <xf numFmtId="164" fontId="0" fillId="0" borderId="11" xfId="0" applyNumberFormat="1" applyBorder="1" applyAlignment="1">
      <alignment wrapText="1" shrinkToFit="1"/>
    </xf>
    <xf numFmtId="4" fontId="0" fillId="0" borderId="11" xfId="0" applyNumberFormat="1" applyBorder="1" applyAlignment="1">
      <alignment wrapText="1" shrinkToFit="1"/>
    </xf>
    <xf numFmtId="0" fontId="1" fillId="0" borderId="6" xfId="0" applyFont="1" applyBorder="1" applyAlignment="1">
      <alignment wrapText="1" shrinkToFit="1"/>
    </xf>
    <xf numFmtId="0" fontId="1" fillId="0" borderId="11" xfId="0" applyFont="1" applyBorder="1" applyAlignment="1">
      <alignment wrapText="1" shrinkToFit="1"/>
    </xf>
    <xf numFmtId="0" fontId="1" fillId="0" borderId="0" xfId="0" applyFont="1" applyAlignment="1">
      <alignment wrapText="1" shrinkToFit="1"/>
    </xf>
    <xf numFmtId="0" fontId="1" fillId="0" borderId="6" xfId="0" applyFont="1" applyBorder="1" applyAlignment="1">
      <alignment vertical="center"/>
    </xf>
    <xf numFmtId="14" fontId="0" fillId="0" borderId="7" xfId="0" applyNumberFormat="1" applyBorder="1" applyAlignment="1">
      <alignment wrapText="1" shrinkToFit="1"/>
    </xf>
    <xf numFmtId="14" fontId="0" fillId="0" borderId="12" xfId="0" applyNumberFormat="1" applyBorder="1"/>
    <xf numFmtId="14" fontId="0" fillId="0" borderId="12" xfId="0" applyNumberFormat="1" applyBorder="1" applyAlignment="1">
      <alignment wrapText="1" shrinkToFit="1"/>
    </xf>
    <xf numFmtId="165" fontId="0" fillId="0" borderId="12" xfId="0" applyNumberFormat="1" applyBorder="1" applyAlignment="1">
      <alignment wrapText="1" shrinkToFit="1"/>
    </xf>
    <xf numFmtId="165" fontId="0" fillId="0" borderId="11" xfId="0" applyNumberFormat="1" applyBorder="1" applyAlignment="1">
      <alignment wrapText="1" shrinkToFit="1"/>
    </xf>
    <xf numFmtId="16" fontId="0" fillId="0" borderId="12" xfId="0" applyNumberFormat="1" applyBorder="1" applyAlignment="1">
      <alignment wrapText="1" shrinkToFit="1"/>
    </xf>
    <xf numFmtId="43" fontId="0" fillId="0" borderId="11" xfId="0" applyNumberFormat="1" applyBorder="1" applyAlignment="1">
      <alignment wrapText="1" shrinkToFit="1"/>
    </xf>
    <xf numFmtId="0" fontId="0" fillId="0" borderId="0" xfId="0"/>
    <xf numFmtId="3" fontId="0" fillId="0" borderId="0" xfId="0" applyNumberFormat="1" applyAlignment="1">
      <alignment wrapText="1" shrinkToFit="1"/>
    </xf>
    <xf numFmtId="165" fontId="0" fillId="0" borderId="0" xfId="0" applyNumberFormat="1" applyAlignment="1">
      <alignment wrapText="1" shrinkToFit="1"/>
    </xf>
    <xf numFmtId="43" fontId="0" fillId="0" borderId="0" xfId="0" applyNumberFormat="1" applyAlignment="1">
      <alignment wrapText="1" shrinkToFit="1"/>
    </xf>
    <xf numFmtId="0" fontId="4" fillId="0" borderId="0" xfId="0" applyFont="1"/>
    <xf numFmtId="0" fontId="0" fillId="0" borderId="6" xfId="0" applyBorder="1" applyAlignment="1">
      <alignment horizontal="center" vertical="center"/>
    </xf>
    <xf numFmtId="164" fontId="0" fillId="0" borderId="17" xfId="0" applyNumberFormat="1" applyBorder="1" applyAlignment="1">
      <alignment horizontal="center"/>
    </xf>
    <xf numFmtId="0" fontId="0" fillId="10" borderId="0" xfId="0" applyFill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2" xfId="0" applyNumberFormat="1" applyBorder="1"/>
    <xf numFmtId="164" fontId="0" fillId="0" borderId="18" xfId="0" applyNumberFormat="1" applyBorder="1"/>
    <xf numFmtId="0" fontId="0" fillId="11" borderId="0" xfId="0" applyFill="1"/>
    <xf numFmtId="0" fontId="1" fillId="0" borderId="0" xfId="1" applyFont="1"/>
    <xf numFmtId="0" fontId="4" fillId="5" borderId="0" xfId="1" applyFont="1" applyFill="1"/>
    <xf numFmtId="0" fontId="4" fillId="0" borderId="6" xfId="1" applyFont="1" applyBorder="1" applyAlignment="1">
      <alignment horizontal="center"/>
    </xf>
    <xf numFmtId="14" fontId="4" fillId="5" borderId="11" xfId="1" applyNumberFormat="1" applyFont="1" applyFill="1" applyBorder="1" applyAlignment="1">
      <alignment horizontal="center"/>
    </xf>
    <xf numFmtId="14" fontId="4" fillId="0" borderId="11" xfId="1" applyNumberFormat="1" applyFont="1" applyBorder="1" applyAlignment="1">
      <alignment horizontal="center"/>
    </xf>
    <xf numFmtId="0" fontId="1" fillId="0" borderId="6" xfId="1" applyFont="1" applyBorder="1"/>
    <xf numFmtId="0" fontId="1" fillId="5" borderId="6" xfId="1" applyFont="1" applyFill="1" applyBorder="1"/>
    <xf numFmtId="0" fontId="5" fillId="0" borderId="6" xfId="1" applyFont="1" applyBorder="1"/>
    <xf numFmtId="0" fontId="4" fillId="0" borderId="0" xfId="1" applyFont="1"/>
    <xf numFmtId="0" fontId="4" fillId="12" borderId="0" xfId="1" applyFont="1" applyFill="1"/>
    <xf numFmtId="0" fontId="4" fillId="0" borderId="5" xfId="1" applyFont="1" applyBorder="1" applyAlignment="1">
      <alignment horizontal="center"/>
    </xf>
    <xf numFmtId="3" fontId="0" fillId="0" borderId="0" xfId="0" applyNumberFormat="1"/>
    <xf numFmtId="0" fontId="2" fillId="0" borderId="0" xfId="0" applyFont="1"/>
    <xf numFmtId="0" fontId="0" fillId="5" borderId="0" xfId="0" applyFill="1"/>
    <xf numFmtId="0" fontId="3" fillId="5" borderId="2" xfId="0" applyFont="1" applyFill="1" applyBorder="1" applyAlignment="1">
      <alignment wrapText="1" shrinkToFit="1"/>
    </xf>
    <xf numFmtId="0" fontId="3" fillId="5" borderId="3" xfId="0" applyFont="1" applyFill="1" applyBorder="1" applyAlignment="1">
      <alignment wrapText="1" shrinkToFit="1"/>
    </xf>
    <xf numFmtId="3" fontId="6" fillId="5" borderId="3" xfId="0" applyNumberFormat="1" applyFont="1" applyFill="1" applyBorder="1" applyAlignment="1">
      <alignment wrapText="1" shrinkToFit="1"/>
    </xf>
    <xf numFmtId="0" fontId="0" fillId="5" borderId="5" xfId="0" applyFill="1" applyBorder="1" applyAlignment="1">
      <alignment wrapText="1" shrinkToFit="1"/>
    </xf>
    <xf numFmtId="0" fontId="0" fillId="0" borderId="5" xfId="0" applyBorder="1" applyAlignment="1">
      <alignment horizontal="right" wrapText="1" shrinkToFit="1"/>
    </xf>
    <xf numFmtId="167" fontId="0" fillId="5" borderId="5" xfId="0" applyNumberFormat="1" applyFill="1" applyBorder="1" applyAlignment="1">
      <alignment wrapText="1" shrinkToFit="1"/>
    </xf>
    <xf numFmtId="167" fontId="0" fillId="5" borderId="19" xfId="0" applyNumberFormat="1" applyFill="1" applyBorder="1" applyAlignment="1">
      <alignment wrapText="1" shrinkToFit="1"/>
    </xf>
    <xf numFmtId="3" fontId="0" fillId="5" borderId="5" xfId="0" applyNumberFormat="1" applyFill="1" applyBorder="1" applyAlignment="1">
      <alignment wrapText="1" shrinkToFit="1"/>
    </xf>
    <xf numFmtId="0" fontId="0" fillId="2" borderId="9" xfId="0" applyFill="1" applyBorder="1" applyAlignment="1">
      <alignment horizontal="center" wrapText="1" shrinkToFit="1"/>
    </xf>
    <xf numFmtId="0" fontId="0" fillId="0" borderId="6" xfId="0" applyBorder="1" applyAlignment="1">
      <alignment horizontal="right" wrapText="1" shrinkToFit="1"/>
    </xf>
    <xf numFmtId="3" fontId="6" fillId="5" borderId="5" xfId="0" applyNumberFormat="1" applyFont="1" applyFill="1" applyBorder="1" applyAlignment="1">
      <alignment wrapText="1" shrinkToFit="1"/>
    </xf>
    <xf numFmtId="0" fontId="5" fillId="5" borderId="6" xfId="1" applyFont="1" applyFill="1" applyBorder="1"/>
    <xf numFmtId="0" fontId="3" fillId="3" borderId="20" xfId="0" applyFont="1" applyFill="1" applyBorder="1" applyAlignment="1">
      <alignment horizontal="center" wrapText="1" shrinkToFit="1"/>
    </xf>
    <xf numFmtId="0" fontId="0" fillId="0" borderId="6" xfId="0" applyBorder="1" applyAlignment="1">
      <alignment horizontal="center" wrapText="1" shrinkToFit="1"/>
    </xf>
    <xf numFmtId="0" fontId="0" fillId="5" borderId="5" xfId="0" applyFill="1" applyBorder="1" applyAlignment="1">
      <alignment shrinkToFit="1"/>
    </xf>
    <xf numFmtId="0" fontId="0" fillId="0" borderId="13" xfId="0" applyBorder="1" applyAlignment="1">
      <alignment horizontal="center" wrapText="1" shrinkToFit="1"/>
    </xf>
    <xf numFmtId="0" fontId="5" fillId="0" borderId="6" xfId="1" applyFont="1" applyBorder="1" applyAlignment="1">
      <alignment horizontal="left"/>
    </xf>
    <xf numFmtId="0" fontId="0" fillId="0" borderId="6" xfId="0" applyNumberFormat="1" applyBorder="1" applyAlignment="1">
      <alignment wrapText="1" shrinkToFit="1"/>
    </xf>
    <xf numFmtId="0" fontId="0" fillId="0" borderId="0" xfId="0" applyNumberFormat="1" applyAlignment="1">
      <alignment wrapText="1" shrinkToFit="1"/>
    </xf>
    <xf numFmtId="0" fontId="0" fillId="0" borderId="11" xfId="0" applyNumberFormat="1" applyBorder="1" applyAlignment="1">
      <alignment wrapText="1" shrinkToFit="1"/>
    </xf>
    <xf numFmtId="16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10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7" xfId="1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191">
    <dxf>
      <alignment horizontal="general" vertical="bottom" textRotation="0" wrapText="1" indent="0" justifyLastLine="0" shrinkToFit="1" readingOrder="0"/>
    </dxf>
    <dxf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35" formatCode="_-* #,##0.00_-;\-* #,##0.00_-;_-* &quot;-&quot;??_-;_-@_-"/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21" formatCode="dd/mmm"/>
      <alignment horizontal="general" vertical="bottom" textRotation="0" wrapText="1" indent="0" justifyLastLine="0" shrinkToFit="1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3" formatCode="#,##0"/>
      <alignment horizontal="general" vertical="bottom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vertical="bottom" textRotation="0" wrapText="1" relativeIndent="0" shrinkToFit="1"/>
    </dxf>
    <dxf>
      <alignment vertical="bottom" textRotation="0" wrapText="1" relativeIndent="0" shrinkToFit="1"/>
    </dxf>
    <dxf>
      <numFmt numFmtId="0" formatCode="General"/>
      <alignment vertical="bottom" textRotation="0" wrapText="1" relativeIndent="0" shrinkToFit="1"/>
    </dxf>
    <dxf>
      <numFmt numFmtId="0" formatCode="General"/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dd\-mmm"/>
      <alignment vertical="bottom" textRotation="0" wrapText="1" relativeIndent="0" shrinkToFit="1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alignment vertical="bottom" textRotation="0" wrapText="1" relativeIndent="0" shrinkToFit="1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dd\-mmm"/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3" formatCode="#,##0"/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sz val="11"/>
        <name val="Times New Roman"/>
        <scheme val="none"/>
      </font>
      <numFmt numFmtId="3" formatCode="#,##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 style="thin">
          <color theme="9"/>
        </top>
        <bottom style="thin">
          <color auto="1"/>
        </bottom>
        <vertical/>
        <horizontal/>
      </border>
    </dxf>
    <dxf>
      <numFmt numFmtId="167" formatCode="#,##0.0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alignment horizontal="right"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theme="3" tint="0.79998168889431442"/>
          <bgColor theme="3" tint="0.79998168889431442"/>
        </patternFill>
      </fill>
      <alignment vertical="bottom" textRotation="0" wrapText="1" relativeIndent="0" shrinkToFit="1"/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fellow-my.sharepoint.com/personal/evgeniya_kuzmina_ifellow_ru/Documents/&#1056;&#1072;&#1073;&#1086;&#1095;&#1080;&#1081;%20&#1089;&#1090;&#1086;&#1083;/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трудники"/>
      <sheetName val="Расчеты общие"/>
      <sheetName val="TS_ Сент 2019"/>
      <sheetName val="Отчет Сент 2019"/>
      <sheetName val="TS Окт 2019"/>
      <sheetName val="Отчет Окт 2019"/>
      <sheetName val="TS Нояб 2019"/>
      <sheetName val="Отчет Нояб 2019"/>
      <sheetName val="TS Дек 2019"/>
      <sheetName val="Отчет Дек 2019"/>
      <sheetName val="TS Янв 2020"/>
      <sheetName val="Отчет Янв 2020"/>
      <sheetName val="TS Фев 2020"/>
      <sheetName val="Отчет Фев 2020"/>
      <sheetName val="TS Март 2020"/>
      <sheetName val="Отчет Март 2020"/>
      <sheetName val="TS Апрель 2020"/>
      <sheetName val="Отчет Апрель 2020"/>
      <sheetName val="TS Май 2020"/>
      <sheetName val="Отчет Май 2020"/>
      <sheetName val="TS Июнь 2020"/>
      <sheetName val="Отчет Июнь 2020"/>
      <sheetName val="TS Июль 2020"/>
      <sheetName val="Отчет Июль 2020"/>
      <sheetName val="TS Август 2020"/>
      <sheetName val="Отчет Август 2020"/>
      <sheetName val="TS Сентябрь 2020"/>
      <sheetName val="Отчет Сентябрь 2020"/>
      <sheetName val="TS Октябрь 2020"/>
      <sheetName val="Отчет Октябрь 2020"/>
      <sheetName val="TS Ноябрь 2020"/>
      <sheetName val="Отчет Ноябрь 2020"/>
      <sheetName val="TS Декабрь 2020"/>
      <sheetName val="Отчет Декабрь 2020"/>
      <sheetName val="TS Январь 2021"/>
      <sheetName val="TES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2" displayName="Таблица22" ref="B3:R282" totalsRowCount="1">
  <autoFilter ref="B3:R281" xr:uid="{00000000-0009-0000-0100-000001000000}"/>
  <sortState xmlns:xlrd2="http://schemas.microsoft.com/office/spreadsheetml/2017/richdata2" ref="B4:R281">
    <sortCondition ref="D3:D281"/>
  </sortState>
  <tableColumns count="17">
    <tableColumn id="1" xr3:uid="{00000000-0010-0000-0000-000001000000}" name="ФИО" dataDxfId="30" totalsRowDxfId="14"/>
    <tableColumn id="2" xr3:uid="{00000000-0010-0000-0000-000002000000}" name="Статус" dataDxfId="29" totalsRowDxfId="13"/>
    <tableColumn id="3" xr3:uid="{00000000-0010-0000-0000-000003000000}" name="Дата начала работы" dataDxfId="28" totalsRowDxfId="12"/>
    <tableColumn id="4" xr3:uid="{00000000-0010-0000-0000-000004000000}" name="Работает в интересах направления" dataDxfId="27" totalsRowDxfId="11"/>
    <tableColumn id="5" xr3:uid="{00000000-0010-0000-0000-000005000000}" name="Область компетенции" dataDxfId="26" totalsRowDxfId="10"/>
    <tableColumn id="6" xr3:uid="{00000000-0010-0000-0000-000006000000}" name="Компетенция" dataDxfId="25" totalsRowDxfId="9"/>
    <tableColumn id="7" xr3:uid="{00000000-0010-0000-0000-000007000000}" name="Город (локация Банка)" dataDxfId="24" totalsRowDxfId="8"/>
    <tableColumn id="8" xr3:uid="{00000000-0010-0000-0000-000008000000}" name="Команда " dataDxfId="23" totalsRowDxfId="7"/>
    <tableColumn id="9" xr3:uid="{00000000-0010-0000-0000-000009000000}" name="Премия" dataDxfId="22" totalsRowDxfId="6"/>
    <tableColumn id="10" xr3:uid="{00000000-0010-0000-0000-00000A000000}" name="оклад ГРОСС" dataDxfId="21" totalsRowDxfId="5"/>
    <tableColumn id="11" xr3:uid="{00000000-0010-0000-0000-00000B000000}" name="Ставка в день" totalsRowFunction="custom" totalsRowDxfId="4">
      <totalsRowFormula>SUBTOTAL(109,Таблица22[Ставка в день])*21</totalsRowFormula>
    </tableColumn>
    <tableColumn id="12" xr3:uid="{00000000-0010-0000-0000-00000C000000}" name="Столбец1" dataDxfId="20" totalsRowDxfId="3"/>
    <tableColumn id="13" xr3:uid="{00000000-0010-0000-0000-00000D000000}" name="Дата расчета 1" dataDxfId="19" totalsRowDxfId="2"/>
    <tableColumn id="14" xr3:uid="{00000000-0010-0000-0000-00000E000000}" name="Дата расчета 2" dataDxfId="18" totalsRowDxfId="1"/>
    <tableColumn id="15" xr3:uid="{00000000-0010-0000-0000-00000F000000}" name="Дата расчета 3" dataDxfId="17" totalsRowDxfId="0"/>
    <tableColumn id="16" xr3:uid="{00000000-0010-0000-0000-000010000000}" name="Комментарии" dataDxfId="16"/>
    <tableColumn id="17" xr3:uid="{00000000-0010-0000-0000-000011000000}" name="Изменение условий" dataDxfId="15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Таблица2567891011" displayName="Таблица2567891011" ref="B4:K8">
  <autoFilter ref="B4:K8" xr:uid="{00000000-0009-0000-0100-00000A000000}"/>
  <tableColumns count="10">
    <tableColumn id="1" xr3:uid="{00000000-0010-0000-0900-000001000000}" name="ФИО" dataDxfId="110"/>
    <tableColumn id="2" xr3:uid="{00000000-0010-0000-0900-000002000000}" name="Город (локация Банка)" dataDxfId="109"/>
    <tableColumn id="3" xr3:uid="{00000000-0010-0000-0900-000003000000}" name="Адрес локации " dataDxfId="108"/>
    <tableColumn id="4" xr3:uid="{00000000-0010-0000-0900-000004000000}" name="Команда " dataDxfId="107"/>
    <tableColumn id="5" xr3:uid="{00000000-0010-0000-0900-000005000000}" name="Кол-во рабочих дней" dataDxfId="106"/>
    <tableColumn id="6" xr3:uid="{00000000-0010-0000-0900-000006000000}" name="Отпуск, больничные" dataDxfId="105"/>
    <tableColumn id="7" xr3:uid="{00000000-0010-0000-0900-000007000000}" name="Итого кол-во рабочих часов" dataDxfId="104"/>
    <tableColumn id="8" xr3:uid="{00000000-0010-0000-0900-000008000000}" name="Ставка в день" dataDxfId="103"/>
    <tableColumn id="9" xr3:uid="{00000000-0010-0000-0900-000009000000}" name="Ставка в час" dataDxfId="102"/>
    <tableColumn id="10" xr3:uid="{00000000-0010-0000-0900-00000A000000}" name="Сумма в рублях" dataDxfId="101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Таблица256789101112" displayName="Таблица256789101112" ref="B4:K8">
  <autoFilter ref="B4:K8" xr:uid="{00000000-0009-0000-0100-00000B000000}"/>
  <tableColumns count="10">
    <tableColumn id="1" xr3:uid="{00000000-0010-0000-0A00-000001000000}" name="ФИО" dataDxfId="100"/>
    <tableColumn id="2" xr3:uid="{00000000-0010-0000-0A00-000002000000}" name="Город (локация Банка)" dataDxfId="99"/>
    <tableColumn id="3" xr3:uid="{00000000-0010-0000-0A00-000003000000}" name="Адрес локации " dataDxfId="98"/>
    <tableColumn id="4" xr3:uid="{00000000-0010-0000-0A00-000004000000}" name="Команда " dataDxfId="97"/>
    <tableColumn id="5" xr3:uid="{00000000-0010-0000-0A00-000005000000}" name="Кол-во рабочих дней" dataDxfId="96"/>
    <tableColumn id="6" xr3:uid="{00000000-0010-0000-0A00-000006000000}" name="Отпуск, больничные" dataDxfId="95"/>
    <tableColumn id="7" xr3:uid="{00000000-0010-0000-0A00-000007000000}" name="Итого кол-во рабочих часов" dataDxfId="94"/>
    <tableColumn id="8" xr3:uid="{00000000-0010-0000-0A00-000008000000}" name="Ставка в день" dataDxfId="93"/>
    <tableColumn id="9" xr3:uid="{00000000-0010-0000-0A00-000009000000}" name="Ставка в час" dataDxfId="92"/>
    <tableColumn id="10" xr3:uid="{00000000-0010-0000-0A00-00000A000000}" name="Сумма в рублях" dataDxfId="91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Таблица25678910111213" displayName="Таблица25678910111213" ref="B4:K8">
  <autoFilter ref="B4:K8" xr:uid="{00000000-0009-0000-0100-00000C000000}"/>
  <tableColumns count="10">
    <tableColumn id="1" xr3:uid="{00000000-0010-0000-0B00-000001000000}" name="ФИО" dataDxfId="90"/>
    <tableColumn id="2" xr3:uid="{00000000-0010-0000-0B00-000002000000}" name="Город (локация Банка)" dataDxfId="89"/>
    <tableColumn id="3" xr3:uid="{00000000-0010-0000-0B00-000003000000}" name="Адрес локации " dataDxfId="88"/>
    <tableColumn id="4" xr3:uid="{00000000-0010-0000-0B00-000004000000}" name="Команда " dataDxfId="87"/>
    <tableColumn id="5" xr3:uid="{00000000-0010-0000-0B00-000005000000}" name="Кол-во рабочих дней" dataDxfId="86"/>
    <tableColumn id="6" xr3:uid="{00000000-0010-0000-0B00-000006000000}" name="Отпуск, больничные" dataDxfId="85"/>
    <tableColumn id="7" xr3:uid="{00000000-0010-0000-0B00-000007000000}" name="Итого кол-во рабочих часов" dataDxfId="84"/>
    <tableColumn id="8" xr3:uid="{00000000-0010-0000-0B00-000008000000}" name="Ставка в день" dataDxfId="83"/>
    <tableColumn id="9" xr3:uid="{00000000-0010-0000-0B00-000009000000}" name="Ставка в час" dataDxfId="82"/>
    <tableColumn id="10" xr3:uid="{00000000-0010-0000-0B00-00000A000000}" name="Сумма в рублях" dataDxfId="81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Таблица2567891011121314" displayName="Таблица2567891011121314" ref="B4:K8">
  <autoFilter ref="B4:K8" xr:uid="{00000000-0009-0000-0100-00000D000000}"/>
  <tableColumns count="10">
    <tableColumn id="1" xr3:uid="{00000000-0010-0000-0C00-000001000000}" name="ФИО" dataDxfId="80"/>
    <tableColumn id="2" xr3:uid="{00000000-0010-0000-0C00-000002000000}" name="Город (локация Банка)" dataDxfId="79"/>
    <tableColumn id="3" xr3:uid="{00000000-0010-0000-0C00-000003000000}" name="Адрес локации " dataDxfId="78"/>
    <tableColumn id="4" xr3:uid="{00000000-0010-0000-0C00-000004000000}" name="Команда " dataDxfId="77"/>
    <tableColumn id="5" xr3:uid="{00000000-0010-0000-0C00-000005000000}" name="Кол-во рабочих дней" dataDxfId="76"/>
    <tableColumn id="6" xr3:uid="{00000000-0010-0000-0C00-000006000000}" name="Отпуск, больничные" dataDxfId="75"/>
    <tableColumn id="7" xr3:uid="{00000000-0010-0000-0C00-000007000000}" name="Итого кол-во рабочих часов" dataDxfId="74"/>
    <tableColumn id="8" xr3:uid="{00000000-0010-0000-0C00-000008000000}" name="Ставка в день" dataDxfId="73"/>
    <tableColumn id="9" xr3:uid="{00000000-0010-0000-0C00-000009000000}" name="Ставка в час" dataDxfId="72"/>
    <tableColumn id="10" xr3:uid="{00000000-0010-0000-0C00-00000A000000}" name="Сумма в рублях" dataDxfId="71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Таблица256789101112131415" displayName="Таблица256789101112131415" ref="B4:K8">
  <autoFilter ref="B4:K8" xr:uid="{00000000-0009-0000-0100-00000E000000}"/>
  <tableColumns count="10">
    <tableColumn id="1" xr3:uid="{00000000-0010-0000-0D00-000001000000}" name="ФИО" dataDxfId="70"/>
    <tableColumn id="2" xr3:uid="{00000000-0010-0000-0D00-000002000000}" name="Город (локация Банка)" dataDxfId="69"/>
    <tableColumn id="3" xr3:uid="{00000000-0010-0000-0D00-000003000000}" name="Адрес локации " dataDxfId="68"/>
    <tableColumn id="4" xr3:uid="{00000000-0010-0000-0D00-000004000000}" name="Команда " dataDxfId="67"/>
    <tableColumn id="5" xr3:uid="{00000000-0010-0000-0D00-000005000000}" name="Кол-во рабочих дней" dataDxfId="66"/>
    <tableColumn id="6" xr3:uid="{00000000-0010-0000-0D00-000006000000}" name="Отпуск, больничные" dataDxfId="65"/>
    <tableColumn id="7" xr3:uid="{00000000-0010-0000-0D00-000007000000}" name="Итого кол-во рабочих часов" dataDxfId="64"/>
    <tableColumn id="8" xr3:uid="{00000000-0010-0000-0D00-000008000000}" name="Ставка в день" dataDxfId="63"/>
    <tableColumn id="9" xr3:uid="{00000000-0010-0000-0D00-000009000000}" name="Ставка в час" dataDxfId="62"/>
    <tableColumn id="10" xr3:uid="{00000000-0010-0000-0D00-00000A000000}" name="Сумма в рублях" dataDxfId="61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Таблица25678910111213141516" displayName="Таблица25678910111213141516" ref="B4:K8">
  <autoFilter ref="B4:K8" xr:uid="{00000000-0009-0000-0100-00000F000000}"/>
  <tableColumns count="10">
    <tableColumn id="1" xr3:uid="{00000000-0010-0000-0E00-000001000000}" name="ФИО" dataDxfId="60"/>
    <tableColumn id="2" xr3:uid="{00000000-0010-0000-0E00-000002000000}" name="Город (локация Банка)" dataDxfId="59"/>
    <tableColumn id="3" xr3:uid="{00000000-0010-0000-0E00-000003000000}" name="Адрес локации " dataDxfId="58"/>
    <tableColumn id="4" xr3:uid="{00000000-0010-0000-0E00-000004000000}" name="Команда " dataDxfId="57"/>
    <tableColumn id="5" xr3:uid="{00000000-0010-0000-0E00-000005000000}" name="Кол-во рабочих дней" dataDxfId="56"/>
    <tableColumn id="6" xr3:uid="{00000000-0010-0000-0E00-000006000000}" name="Отпуск, больничные" dataDxfId="55"/>
    <tableColumn id="7" xr3:uid="{00000000-0010-0000-0E00-000007000000}" name="Итого кол-во рабочих часов" dataDxfId="54"/>
    <tableColumn id="8" xr3:uid="{00000000-0010-0000-0E00-000008000000}" name="Ставка в день" dataDxfId="53"/>
    <tableColumn id="9" xr3:uid="{00000000-0010-0000-0E00-000009000000}" name="Ставка в час" dataDxfId="52"/>
    <tableColumn id="10" xr3:uid="{00000000-0010-0000-0E00-00000A000000}" name="Сумма в рублях" dataDxfId="51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Таблица2567891011121314151617" displayName="Таблица2567891011121314151617" ref="B4:K8">
  <autoFilter ref="B4:K8" xr:uid="{00000000-0009-0000-0100-000010000000}"/>
  <tableColumns count="10">
    <tableColumn id="1" xr3:uid="{00000000-0010-0000-0F00-000001000000}" name="ФИО" dataDxfId="50"/>
    <tableColumn id="2" xr3:uid="{00000000-0010-0000-0F00-000002000000}" name="Город (локация Банка)" dataDxfId="49"/>
    <tableColumn id="3" xr3:uid="{00000000-0010-0000-0F00-000003000000}" name="Адрес локации " dataDxfId="48"/>
    <tableColumn id="4" xr3:uid="{00000000-0010-0000-0F00-000004000000}" name="Команда " dataDxfId="47"/>
    <tableColumn id="5" xr3:uid="{00000000-0010-0000-0F00-000005000000}" name="Кол-во рабочих дней" dataDxfId="46"/>
    <tableColumn id="6" xr3:uid="{00000000-0010-0000-0F00-000006000000}" name="Отпуск, больничные" dataDxfId="45"/>
    <tableColumn id="7" xr3:uid="{00000000-0010-0000-0F00-000007000000}" name="Итого кол-во рабочих часов" dataDxfId="44"/>
    <tableColumn id="8" xr3:uid="{00000000-0010-0000-0F00-000008000000}" name="Ставка в день" dataDxfId="43"/>
    <tableColumn id="9" xr3:uid="{00000000-0010-0000-0F00-000009000000}" name="Ставка в час" dataDxfId="42"/>
    <tableColumn id="10" xr3:uid="{00000000-0010-0000-0F00-00000A000000}" name="Сумма в рублях" dataDxfId="41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Таблица256789101112131415161718" displayName="Таблица256789101112131415161718" ref="B4:K8">
  <autoFilter ref="B4:K8" xr:uid="{00000000-0009-0000-0100-000011000000}"/>
  <tableColumns count="10">
    <tableColumn id="1" xr3:uid="{00000000-0010-0000-1000-000001000000}" name="ФИО" dataDxfId="40"/>
    <tableColumn id="2" xr3:uid="{00000000-0010-0000-1000-000002000000}" name="Город (локация Банка)" dataDxfId="39"/>
    <tableColumn id="3" xr3:uid="{00000000-0010-0000-1000-000003000000}" name="Адрес локации " dataDxfId="38"/>
    <tableColumn id="4" xr3:uid="{00000000-0010-0000-1000-000004000000}" name="Команда " dataDxfId="37"/>
    <tableColumn id="5" xr3:uid="{00000000-0010-0000-1000-000005000000}" name="Кол-во рабочих дней" dataDxfId="36"/>
    <tableColumn id="6" xr3:uid="{00000000-0010-0000-1000-000006000000}" name="Отпуск, больничные" dataDxfId="35"/>
    <tableColumn id="7" xr3:uid="{00000000-0010-0000-1000-000007000000}" name="Итого кол-во рабочих часов" dataDxfId="34"/>
    <tableColumn id="8" xr3:uid="{00000000-0010-0000-1000-000008000000}" name="Ставка в день" dataDxfId="33"/>
    <tableColumn id="9" xr3:uid="{00000000-0010-0000-1000-000009000000}" name="Ставка в час" dataDxfId="32"/>
    <tableColumn id="10" xr3:uid="{00000000-0010-0000-1000-00000A000000}" name="Сумма в рублях" dataDxfId="3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4" displayName="Таблица24" ref="B4:K10">
  <autoFilter ref="B4:K10" xr:uid="{00000000-0009-0000-0100-000002000000}"/>
  <tableColumns count="10">
    <tableColumn id="1" xr3:uid="{00000000-0010-0000-0100-000001000000}" name="ФИО" dataDxfId="190"/>
    <tableColumn id="2" xr3:uid="{00000000-0010-0000-0100-000002000000}" name="Город (локация Банка)" dataDxfId="189"/>
    <tableColumn id="3" xr3:uid="{00000000-0010-0000-0100-000003000000}" name="Адрес локации " dataDxfId="188"/>
    <tableColumn id="4" xr3:uid="{00000000-0010-0000-0100-000004000000}" name="Команда " dataDxfId="187"/>
    <tableColumn id="5" xr3:uid="{00000000-0010-0000-0100-000005000000}" name="Кол-во рабочих дней" dataDxfId="186"/>
    <tableColumn id="6" xr3:uid="{00000000-0010-0000-0100-000006000000}" name="Отпуск, больничные" dataDxfId="185"/>
    <tableColumn id="7" xr3:uid="{00000000-0010-0000-0100-000007000000}" name="Итого кол-во рабочих часов" dataDxfId="184"/>
    <tableColumn id="8" xr3:uid="{00000000-0010-0000-0100-000008000000}" name="Ставка в день" dataDxfId="183"/>
    <tableColumn id="9" xr3:uid="{00000000-0010-0000-0100-000009000000}" name="Ставка в час" dataDxfId="182"/>
    <tableColumn id="10" xr3:uid="{00000000-0010-0000-0100-00000A000000}" name="Сумма в рублях" dataDxfId="18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2" displayName="Таблица2" ref="B4:K10">
  <autoFilter ref="B4:K10" xr:uid="{00000000-0009-0000-0100-000003000000}"/>
  <tableColumns count="10">
    <tableColumn id="1" xr3:uid="{00000000-0010-0000-0200-000001000000}" name="ФИО" dataDxfId="180"/>
    <tableColumn id="2" xr3:uid="{00000000-0010-0000-0200-000002000000}" name="Город (локация Банка)" dataDxfId="179"/>
    <tableColumn id="3" xr3:uid="{00000000-0010-0000-0200-000003000000}" name="Адрес локации " dataDxfId="178"/>
    <tableColumn id="4" xr3:uid="{00000000-0010-0000-0200-000004000000}" name="Команда " dataDxfId="177"/>
    <tableColumn id="5" xr3:uid="{00000000-0010-0000-0200-000005000000}" name="Кол-во рабочих дней" dataDxfId="176"/>
    <tableColumn id="6" xr3:uid="{00000000-0010-0000-0200-000006000000}" name="Отпуск, больничные" dataDxfId="175"/>
    <tableColumn id="7" xr3:uid="{00000000-0010-0000-0200-000007000000}" name="Итого кол-во рабочих часов" dataDxfId="174"/>
    <tableColumn id="8" xr3:uid="{00000000-0010-0000-0200-000008000000}" name="Ставка в день" dataDxfId="173"/>
    <tableColumn id="9" xr3:uid="{00000000-0010-0000-0200-000009000000}" name="Ставка в час" dataDxfId="172"/>
    <tableColumn id="10" xr3:uid="{00000000-0010-0000-0200-00000A000000}" name="Сумма в рублях" dataDxfId="171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25" displayName="Таблица25" ref="B4:K10">
  <autoFilter ref="B4:K10" xr:uid="{00000000-0009-0000-0100-000004000000}"/>
  <tableColumns count="10">
    <tableColumn id="1" xr3:uid="{00000000-0010-0000-0300-000001000000}" name="ФИО" dataDxfId="170"/>
    <tableColumn id="2" xr3:uid="{00000000-0010-0000-0300-000002000000}" name="Город (локация Банка)" dataDxfId="169"/>
    <tableColumn id="3" xr3:uid="{00000000-0010-0000-0300-000003000000}" name="Адрес локации " dataDxfId="168"/>
    <tableColumn id="4" xr3:uid="{00000000-0010-0000-0300-000004000000}" name="Команда " dataDxfId="167"/>
    <tableColumn id="5" xr3:uid="{00000000-0010-0000-0300-000005000000}" name="Кол-во рабочих дней" dataDxfId="166"/>
    <tableColumn id="6" xr3:uid="{00000000-0010-0000-0300-000006000000}" name="Отпуск, больничные" dataDxfId="165"/>
    <tableColumn id="7" xr3:uid="{00000000-0010-0000-0300-000007000000}" name="Итого кол-во рабочих часов" dataDxfId="164"/>
    <tableColumn id="8" xr3:uid="{00000000-0010-0000-0300-000008000000}" name="Ставка в день" dataDxfId="163"/>
    <tableColumn id="9" xr3:uid="{00000000-0010-0000-0300-000009000000}" name="Ставка в час" dataDxfId="162"/>
    <tableColumn id="10" xr3:uid="{00000000-0010-0000-0300-00000A000000}" name="Сумма в рублях" dataDxfId="161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256" displayName="Таблица256" ref="B4:K10">
  <autoFilter ref="B4:K10" xr:uid="{00000000-0009-0000-0100-000005000000}"/>
  <tableColumns count="10">
    <tableColumn id="1" xr3:uid="{00000000-0010-0000-0400-000001000000}" name="ФИО" dataDxfId="160"/>
    <tableColumn id="2" xr3:uid="{00000000-0010-0000-0400-000002000000}" name="Город (локация Банка)" dataDxfId="159"/>
    <tableColumn id="3" xr3:uid="{00000000-0010-0000-0400-000003000000}" name="Адрес локации " dataDxfId="158"/>
    <tableColumn id="4" xr3:uid="{00000000-0010-0000-0400-000004000000}" name="Команда " dataDxfId="157"/>
    <tableColumn id="5" xr3:uid="{00000000-0010-0000-0400-000005000000}" name="Кол-во рабочих дней" dataDxfId="156"/>
    <tableColumn id="6" xr3:uid="{00000000-0010-0000-0400-000006000000}" name="Отпуск, больничные" dataDxfId="155"/>
    <tableColumn id="7" xr3:uid="{00000000-0010-0000-0400-000007000000}" name="Итого кол-во рабочих часов" dataDxfId="154"/>
    <tableColumn id="8" xr3:uid="{00000000-0010-0000-0400-000008000000}" name="Ставка в день" dataDxfId="153"/>
    <tableColumn id="9" xr3:uid="{00000000-0010-0000-0400-000009000000}" name="Ставка в час" dataDxfId="152"/>
    <tableColumn id="10" xr3:uid="{00000000-0010-0000-0400-00000A000000}" name="Сумма в рублях" dataDxfId="151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2567" displayName="Таблица2567" ref="B4:K10">
  <autoFilter ref="B4:K10" xr:uid="{00000000-0009-0000-0100-000006000000}">
    <filterColumn colId="0">
      <filters>
        <filter val="Асеев Феофан"/>
        <filter val="Буланова Юлия"/>
        <filter val="Крейнделин Борис"/>
        <filter val="Кузьмин Антон"/>
        <filter val="Яковлев Дмитрий"/>
      </filters>
    </filterColumn>
  </autoFilter>
  <tableColumns count="10">
    <tableColumn id="1" xr3:uid="{00000000-0010-0000-0500-000001000000}" name="ФИО" dataDxfId="150"/>
    <tableColumn id="2" xr3:uid="{00000000-0010-0000-0500-000002000000}" name="Город (локация Банка)" dataDxfId="149"/>
    <tableColumn id="3" xr3:uid="{00000000-0010-0000-0500-000003000000}" name="Адрес локации " dataDxfId="148"/>
    <tableColumn id="4" xr3:uid="{00000000-0010-0000-0500-000004000000}" name="Команда " dataDxfId="147"/>
    <tableColumn id="5" xr3:uid="{00000000-0010-0000-0500-000005000000}" name="Кол-во рабочих дней" dataDxfId="146"/>
    <tableColumn id="6" xr3:uid="{00000000-0010-0000-0500-000006000000}" name="Отпуск, больничные" dataDxfId="145"/>
    <tableColumn id="7" xr3:uid="{00000000-0010-0000-0500-000007000000}" name="Итого кол-во рабочих часов" dataDxfId="144"/>
    <tableColumn id="8" xr3:uid="{00000000-0010-0000-0500-000008000000}" name="Ставка в день" dataDxfId="143"/>
    <tableColumn id="9" xr3:uid="{00000000-0010-0000-0500-000009000000}" name="Ставка в час" dataDxfId="142"/>
    <tableColumn id="10" xr3:uid="{00000000-0010-0000-0500-00000A000000}" name="Сумма в рублях" dataDxfId="141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Таблица25678" displayName="Таблица25678" ref="B4:K8">
  <autoFilter ref="B4:K8" xr:uid="{00000000-0009-0000-0100-000007000000}"/>
  <tableColumns count="10">
    <tableColumn id="1" xr3:uid="{00000000-0010-0000-0600-000001000000}" name="ФИО" dataDxfId="140"/>
    <tableColumn id="2" xr3:uid="{00000000-0010-0000-0600-000002000000}" name="Город (локация Банка)" dataDxfId="139"/>
    <tableColumn id="3" xr3:uid="{00000000-0010-0000-0600-000003000000}" name="Адрес локации " dataDxfId="138"/>
    <tableColumn id="4" xr3:uid="{00000000-0010-0000-0600-000004000000}" name="Команда " dataDxfId="137"/>
    <tableColumn id="5" xr3:uid="{00000000-0010-0000-0600-000005000000}" name="Кол-во рабочих дней" dataDxfId="136"/>
    <tableColumn id="6" xr3:uid="{00000000-0010-0000-0600-000006000000}" name="Отпуск, больничные" dataDxfId="135"/>
    <tableColumn id="7" xr3:uid="{00000000-0010-0000-0600-000007000000}" name="Итого кол-во рабочих часов" dataDxfId="134"/>
    <tableColumn id="8" xr3:uid="{00000000-0010-0000-0600-000008000000}" name="Ставка в день" dataDxfId="133"/>
    <tableColumn id="9" xr3:uid="{00000000-0010-0000-0600-000009000000}" name="Ставка в час" dataDxfId="132"/>
    <tableColumn id="10" xr3:uid="{00000000-0010-0000-0600-00000A000000}" name="Сумма в рублях" dataDxfId="13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Таблица256789" displayName="Таблица256789" ref="B4:K8">
  <autoFilter ref="B4:K8" xr:uid="{00000000-0009-0000-0100-000008000000}"/>
  <tableColumns count="10">
    <tableColumn id="1" xr3:uid="{00000000-0010-0000-0700-000001000000}" name="ФИО" dataDxfId="130"/>
    <tableColumn id="2" xr3:uid="{00000000-0010-0000-0700-000002000000}" name="Город (локация Банка)" dataDxfId="129"/>
    <tableColumn id="3" xr3:uid="{00000000-0010-0000-0700-000003000000}" name="Адрес локации " dataDxfId="128"/>
    <tableColumn id="4" xr3:uid="{00000000-0010-0000-0700-000004000000}" name="Команда " dataDxfId="127"/>
    <tableColumn id="5" xr3:uid="{00000000-0010-0000-0700-000005000000}" name="Кол-во рабочих дней" dataDxfId="126"/>
    <tableColumn id="6" xr3:uid="{00000000-0010-0000-0700-000006000000}" name="Отпуск, больничные" dataDxfId="125"/>
    <tableColumn id="7" xr3:uid="{00000000-0010-0000-0700-000007000000}" name="Итого кол-во рабочих часов" dataDxfId="124"/>
    <tableColumn id="8" xr3:uid="{00000000-0010-0000-0700-000008000000}" name="Ставка в день" dataDxfId="123"/>
    <tableColumn id="9" xr3:uid="{00000000-0010-0000-0700-000009000000}" name="Ставка в час" dataDxfId="122"/>
    <tableColumn id="10" xr3:uid="{00000000-0010-0000-0700-00000A000000}" name="Сумма в рублях" dataDxfId="121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Таблица25678910" displayName="Таблица25678910" ref="B4:K8">
  <autoFilter ref="B4:K8" xr:uid="{00000000-0009-0000-0100-000009000000}"/>
  <tableColumns count="10">
    <tableColumn id="1" xr3:uid="{00000000-0010-0000-0800-000001000000}" name="ФИО" dataDxfId="120"/>
    <tableColumn id="2" xr3:uid="{00000000-0010-0000-0800-000002000000}" name="Город (локация Банка)" dataDxfId="119"/>
    <tableColumn id="3" xr3:uid="{00000000-0010-0000-0800-000003000000}" name="Адрес локации " dataDxfId="118"/>
    <tableColumn id="4" xr3:uid="{00000000-0010-0000-0800-000004000000}" name="Команда " dataDxfId="117"/>
    <tableColumn id="5" xr3:uid="{00000000-0010-0000-0800-000005000000}" name="Кол-во рабочих дней" dataDxfId="116"/>
    <tableColumn id="6" xr3:uid="{00000000-0010-0000-0800-000006000000}" name="Отпуск, больничные" dataDxfId="115"/>
    <tableColumn id="7" xr3:uid="{00000000-0010-0000-0800-000007000000}" name="Итого кол-во рабочих часов" dataDxfId="114"/>
    <tableColumn id="8" xr3:uid="{00000000-0010-0000-0800-000008000000}" name="Ставка в день" dataDxfId="113"/>
    <tableColumn id="9" xr3:uid="{00000000-0010-0000-0800-000009000000}" name="Ставка в час" dataDxfId="112"/>
    <tableColumn id="10" xr3:uid="{00000000-0010-0000-0800-00000A000000}" name="Сумма в рублях" dataDxfId="11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5"/>
  <sheetViews>
    <sheetView tabSelected="1" topLeftCell="H222" zoomScale="80" workbookViewId="0">
      <selection activeCell="S234" sqref="S233:S234"/>
    </sheetView>
  </sheetViews>
  <sheetFormatPr defaultColWidth="8.8984375" defaultRowHeight="15.6" x14ac:dyDescent="0.3"/>
  <cols>
    <col min="1" max="1" width="6" style="1" customWidth="1"/>
    <col min="2" max="2" width="25.19921875" customWidth="1"/>
    <col min="3" max="3" width="24.5" customWidth="1"/>
    <col min="4" max="4" width="10.59765625" customWidth="1"/>
    <col min="5" max="5" width="64.796875" customWidth="1"/>
    <col min="6" max="6" width="18.19921875" customWidth="1"/>
    <col min="7" max="7" width="54" customWidth="1"/>
    <col min="8" max="8" width="17.09765625" customWidth="1"/>
    <col min="9" max="9" width="15" customWidth="1"/>
    <col min="10" max="10" width="9.09765625" customWidth="1"/>
    <col min="11" max="11" width="12.8984375" customWidth="1"/>
    <col min="12" max="12" width="14.19921875" customWidth="1"/>
    <col min="13" max="13" width="18.69921875" customWidth="1"/>
    <col min="14" max="14" width="17.5" customWidth="1"/>
    <col min="15" max="15" width="8.8984375" customWidth="1"/>
    <col min="16" max="16" width="12.5" customWidth="1"/>
    <col min="17" max="17" width="29.59765625" customWidth="1"/>
    <col min="18" max="18" width="53.3984375" customWidth="1"/>
  </cols>
  <sheetData>
    <row r="1" spans="1:18" x14ac:dyDescent="0.3">
      <c r="A1" s="2" t="s">
        <v>0</v>
      </c>
      <c r="C1" s="3" t="s">
        <v>1</v>
      </c>
      <c r="D1" s="3"/>
    </row>
    <row r="2" spans="1:18" x14ac:dyDescent="0.3">
      <c r="A2" s="2"/>
      <c r="C2" s="4"/>
    </row>
    <row r="3" spans="1:18" ht="42" x14ac:dyDescent="0.3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  <c r="K3" s="8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</row>
    <row r="4" spans="1:18" x14ac:dyDescent="0.3">
      <c r="A4" s="9">
        <v>1</v>
      </c>
      <c r="B4" s="10" t="s">
        <v>20</v>
      </c>
      <c r="C4" s="11" t="s">
        <v>21</v>
      </c>
      <c r="D4" s="12">
        <v>43700</v>
      </c>
      <c r="E4" s="13" t="s">
        <v>22</v>
      </c>
      <c r="F4" s="14" t="s">
        <v>23</v>
      </c>
      <c r="G4" s="10" t="s">
        <v>24</v>
      </c>
      <c r="H4" s="10" t="s">
        <v>25</v>
      </c>
      <c r="I4" s="10" t="s">
        <v>22</v>
      </c>
      <c r="J4" s="15"/>
      <c r="K4" s="16">
        <v>287400</v>
      </c>
      <c r="L4" s="17">
        <v>23000</v>
      </c>
      <c r="M4" s="14">
        <f>Таблица22[[#This Row],[Ставка в день]]*21</f>
        <v>483000</v>
      </c>
      <c r="N4" s="18">
        <v>43889</v>
      </c>
      <c r="O4" s="10">
        <f>NETWORKDAYS(Таблица22[[#This Row],[Дата начала работы]],Таблица22[[#This Row],[Дата расчета 1]])</f>
        <v>136</v>
      </c>
      <c r="P4" s="19">
        <f>Таблица22[[#This Row],[Дата расчета 2]]*Таблица22[[#This Row],[Ставка в день]]</f>
        <v>3128000</v>
      </c>
      <c r="Q4" s="19"/>
      <c r="R4" s="19"/>
    </row>
    <row r="5" spans="1:18" x14ac:dyDescent="0.3">
      <c r="A5" s="20">
        <v>2</v>
      </c>
      <c r="B5" s="14" t="s">
        <v>26</v>
      </c>
      <c r="C5" s="11" t="s">
        <v>27</v>
      </c>
      <c r="D5" s="12">
        <v>43724</v>
      </c>
      <c r="E5" s="13" t="s">
        <v>28</v>
      </c>
      <c r="F5" s="14" t="s">
        <v>29</v>
      </c>
      <c r="G5" s="21" t="s">
        <v>30</v>
      </c>
      <c r="H5" s="14" t="s">
        <v>25</v>
      </c>
      <c r="I5" s="14" t="s">
        <v>31</v>
      </c>
      <c r="J5" s="22"/>
      <c r="K5" s="16"/>
      <c r="L5" s="17">
        <v>20150</v>
      </c>
      <c r="M5" s="14">
        <f>Таблица22[[#This Row],[Ставка в день]]*21</f>
        <v>423150</v>
      </c>
      <c r="N5" s="18">
        <v>43889</v>
      </c>
      <c r="O5" s="14">
        <f>NETWORKDAYS(Таблица22[[#This Row],[Дата начала работы]],Таблица22[[#This Row],[Дата расчета 1]])</f>
        <v>120</v>
      </c>
      <c r="P5" s="19">
        <f>Таблица22[[#This Row],[Дата расчета 2]]*Таблица22[[#This Row],[Ставка в день]]</f>
        <v>2418000</v>
      </c>
      <c r="Q5" s="19"/>
      <c r="R5" s="19"/>
    </row>
    <row r="6" spans="1:18" x14ac:dyDescent="0.3">
      <c r="A6" s="20">
        <v>3</v>
      </c>
      <c r="B6" s="14" t="s">
        <v>32</v>
      </c>
      <c r="C6" s="11" t="s">
        <v>27</v>
      </c>
      <c r="D6" s="12">
        <v>43724</v>
      </c>
      <c r="E6" s="13" t="s">
        <v>33</v>
      </c>
      <c r="F6" s="14" t="s">
        <v>23</v>
      </c>
      <c r="G6" s="21" t="s">
        <v>30</v>
      </c>
      <c r="H6" s="10" t="s">
        <v>25</v>
      </c>
      <c r="I6" s="14" t="s">
        <v>31</v>
      </c>
      <c r="J6" s="22"/>
      <c r="K6" s="16"/>
      <c r="L6" s="23">
        <v>20150</v>
      </c>
      <c r="M6" s="14">
        <f>Таблица22[[#This Row],[Ставка в день]]*21</f>
        <v>423150</v>
      </c>
      <c r="N6" s="18">
        <v>43889</v>
      </c>
      <c r="O6" s="14">
        <f>NETWORKDAYS(Таблица22[[#This Row],[Дата начала работы]],Таблица22[[#This Row],[Дата расчета 1]])</f>
        <v>120</v>
      </c>
      <c r="P6" s="19">
        <f>Таблица22[[#This Row],[Дата расчета 2]]*Таблица22[[#This Row],[Ставка в день]]</f>
        <v>2418000</v>
      </c>
      <c r="Q6" s="19"/>
      <c r="R6" s="19"/>
    </row>
    <row r="7" spans="1:18" x14ac:dyDescent="0.3">
      <c r="A7" s="20">
        <v>4</v>
      </c>
      <c r="B7" s="24" t="s">
        <v>34</v>
      </c>
      <c r="C7" s="11" t="s">
        <v>27</v>
      </c>
      <c r="D7" s="12">
        <v>43774</v>
      </c>
      <c r="E7" s="25" t="s">
        <v>35</v>
      </c>
      <c r="F7" s="26" t="s">
        <v>23</v>
      </c>
      <c r="G7" s="26" t="s">
        <v>36</v>
      </c>
      <c r="H7" s="26" t="s">
        <v>25</v>
      </c>
      <c r="I7" s="25" t="s">
        <v>37</v>
      </c>
      <c r="J7" s="26"/>
      <c r="K7" s="16"/>
      <c r="L7" s="17">
        <v>14976</v>
      </c>
      <c r="M7" s="14">
        <f>Таблица22[[#This Row],[Ставка в день]]*21</f>
        <v>314496</v>
      </c>
      <c r="N7" s="18">
        <v>43889</v>
      </c>
      <c r="O7" s="14">
        <f>NETWORKDAYS(Таблица22[[#This Row],[Дата начала работы]],Таблица22[[#This Row],[Дата расчета 1]])</f>
        <v>84</v>
      </c>
      <c r="P7" s="19">
        <f>Таблица22[[#This Row],[Дата расчета 2]]*Таблица22[[#This Row],[Ставка в день]]</f>
        <v>1257984</v>
      </c>
      <c r="Q7" s="19"/>
      <c r="R7" s="19"/>
    </row>
    <row r="8" spans="1:18" ht="31.2" x14ac:dyDescent="0.3">
      <c r="A8" s="20">
        <v>5</v>
      </c>
      <c r="B8" s="24" t="s">
        <v>38</v>
      </c>
      <c r="C8" s="11" t="s">
        <v>27</v>
      </c>
      <c r="D8" s="12">
        <v>43780</v>
      </c>
      <c r="E8" s="25" t="s">
        <v>39</v>
      </c>
      <c r="F8" s="26" t="s">
        <v>40</v>
      </c>
      <c r="G8" s="26" t="s">
        <v>41</v>
      </c>
      <c r="H8" s="26" t="s">
        <v>25</v>
      </c>
      <c r="I8" s="25" t="s">
        <v>39</v>
      </c>
      <c r="J8" s="26"/>
      <c r="K8" s="16"/>
      <c r="L8" s="17">
        <v>18720</v>
      </c>
      <c r="M8" s="14">
        <f>Таблица22[[#This Row],[Ставка в день]]*21</f>
        <v>393120</v>
      </c>
      <c r="N8" s="18">
        <v>43889</v>
      </c>
      <c r="O8" s="14">
        <f>NETWORKDAYS(Таблица22[[#This Row],[Дата начала работы]],Таблица22[[#This Row],[Дата расчета 1]])</f>
        <v>80</v>
      </c>
      <c r="P8" s="19">
        <f>Таблица22[[#This Row],[Дата расчета 2]]*Таблица22[[#This Row],[Ставка в день]]</f>
        <v>1497600</v>
      </c>
      <c r="Q8" s="19"/>
      <c r="R8" s="19"/>
    </row>
    <row r="9" spans="1:18" ht="31.2" x14ac:dyDescent="0.3">
      <c r="A9" s="20">
        <v>6</v>
      </c>
      <c r="B9" s="24" t="s">
        <v>42</v>
      </c>
      <c r="C9" s="27" t="s">
        <v>27</v>
      </c>
      <c r="D9" s="12">
        <v>43797</v>
      </c>
      <c r="E9" s="25" t="s">
        <v>43</v>
      </c>
      <c r="F9" s="26" t="s">
        <v>40</v>
      </c>
      <c r="G9" s="26" t="s">
        <v>44</v>
      </c>
      <c r="H9" s="26" t="s">
        <v>25</v>
      </c>
      <c r="I9" s="28" t="s">
        <v>39</v>
      </c>
      <c r="J9" s="26"/>
      <c r="K9" s="16"/>
      <c r="L9" s="17">
        <v>21800</v>
      </c>
      <c r="M9" s="14">
        <f>Таблица22[[#This Row],[Ставка в день]]*21</f>
        <v>457800</v>
      </c>
      <c r="N9" s="18">
        <v>43889</v>
      </c>
      <c r="O9" s="14">
        <f>NETWORKDAYS(Таблица22[[#This Row],[Дата начала работы]],Таблица22[[#This Row],[Дата расчета 1]])</f>
        <v>67</v>
      </c>
      <c r="P9" s="19">
        <f>Таблица22[[#This Row],[Дата расчета 2]]*Таблица22[[#This Row],[Ставка в день]]</f>
        <v>1460600</v>
      </c>
      <c r="Q9" s="19"/>
      <c r="R9" s="19"/>
    </row>
    <row r="10" spans="1:18" ht="31.2" x14ac:dyDescent="0.3">
      <c r="A10" s="29">
        <v>7</v>
      </c>
      <c r="B10" s="24" t="s">
        <v>45</v>
      </c>
      <c r="C10" s="11" t="s">
        <v>27</v>
      </c>
      <c r="D10" s="12">
        <v>43808</v>
      </c>
      <c r="E10" s="25" t="s">
        <v>46</v>
      </c>
      <c r="F10" s="14" t="s">
        <v>29</v>
      </c>
      <c r="G10" s="26" t="s">
        <v>47</v>
      </c>
      <c r="H10" s="26" t="s">
        <v>48</v>
      </c>
      <c r="I10" s="30" t="s">
        <v>49</v>
      </c>
      <c r="J10" s="26"/>
      <c r="K10" s="16"/>
      <c r="L10" s="17">
        <v>21895</v>
      </c>
      <c r="M10" s="14">
        <f>Таблица22[[#This Row],[Ставка в день]]*21</f>
        <v>459795</v>
      </c>
      <c r="N10" s="18">
        <v>43889</v>
      </c>
      <c r="O10" s="14">
        <f>NETWORKDAYS(Таблица22[[#This Row],[Дата начала работы]],Таблица22[[#This Row],[Дата расчета 1]])</f>
        <v>60</v>
      </c>
      <c r="P10" s="19">
        <f>Таблица22[[#This Row],[Дата расчета 2]]*Таблица22[[#This Row],[Ставка в день]]</f>
        <v>1313700</v>
      </c>
      <c r="Q10" s="19"/>
      <c r="R10" s="19"/>
    </row>
    <row r="11" spans="1:18" ht="31.2" x14ac:dyDescent="0.3">
      <c r="A11" s="20">
        <v>8</v>
      </c>
      <c r="B11" s="24" t="s">
        <v>50</v>
      </c>
      <c r="C11" s="11" t="s">
        <v>21</v>
      </c>
      <c r="D11" s="12">
        <v>43843</v>
      </c>
      <c r="E11" s="25" t="s">
        <v>35</v>
      </c>
      <c r="F11" s="14" t="s">
        <v>23</v>
      </c>
      <c r="G11" s="26" t="s">
        <v>51</v>
      </c>
      <c r="H11" s="26" t="s">
        <v>25</v>
      </c>
      <c r="I11" s="28" t="s">
        <v>35</v>
      </c>
      <c r="J11" s="31">
        <v>0.15</v>
      </c>
      <c r="K11" s="16">
        <v>150000</v>
      </c>
      <c r="L11" s="17">
        <v>17616</v>
      </c>
      <c r="M11" s="14">
        <f>Таблица22[[#This Row],[Ставка в день]]*21</f>
        <v>369936</v>
      </c>
      <c r="N11" s="18">
        <v>43889</v>
      </c>
      <c r="O11" s="14">
        <f>NETWORKDAYS(Таблица22[[#This Row],[Дата начала работы]],Таблица22[[#This Row],[Дата расчета 1]])</f>
        <v>35</v>
      </c>
      <c r="P11" s="19">
        <f>Таблица22[[#This Row],[Дата расчета 2]]*Таблица22[[#This Row],[Ставка в день]]</f>
        <v>616560</v>
      </c>
      <c r="Q11" s="19"/>
      <c r="R11" s="19"/>
    </row>
    <row r="12" spans="1:18" ht="46.8" x14ac:dyDescent="0.3">
      <c r="A12" s="20">
        <v>9</v>
      </c>
      <c r="B12" s="32" t="s">
        <v>52</v>
      </c>
      <c r="C12" s="11" t="s">
        <v>21</v>
      </c>
      <c r="D12" s="12">
        <v>43844</v>
      </c>
      <c r="E12" s="25" t="s">
        <v>53</v>
      </c>
      <c r="F12" s="14" t="s">
        <v>29</v>
      </c>
      <c r="G12" s="14" t="s">
        <v>47</v>
      </c>
      <c r="H12" s="26" t="s">
        <v>48</v>
      </c>
      <c r="I12" s="30" t="s">
        <v>54</v>
      </c>
      <c r="J12" s="26"/>
      <c r="K12" s="16">
        <v>303500</v>
      </c>
      <c r="L12" s="17">
        <v>28905</v>
      </c>
      <c r="M12" s="14">
        <f>Таблица22[[#This Row],[Ставка в день]]*21</f>
        <v>607005</v>
      </c>
      <c r="N12" s="18">
        <v>43889</v>
      </c>
      <c r="O12" s="14">
        <f>NETWORKDAYS(Таблица22[[#This Row],[Дата начала работы]],Таблица22[[#This Row],[Дата расчета 1]])</f>
        <v>34</v>
      </c>
      <c r="P12" s="19">
        <f>Таблица22[[#This Row],[Дата расчета 2]]*Таблица22[[#This Row],[Ставка в день]]</f>
        <v>982770</v>
      </c>
      <c r="Q12" s="19"/>
      <c r="R12" s="19" t="s">
        <v>55</v>
      </c>
    </row>
    <row r="13" spans="1:18" x14ac:dyDescent="0.3">
      <c r="A13" s="20">
        <v>10</v>
      </c>
      <c r="B13" s="24" t="s">
        <v>56</v>
      </c>
      <c r="C13" s="11" t="s">
        <v>21</v>
      </c>
      <c r="D13" s="12">
        <v>43857</v>
      </c>
      <c r="E13" s="30" t="s">
        <v>57</v>
      </c>
      <c r="F13" s="14" t="s">
        <v>23</v>
      </c>
      <c r="G13" s="26" t="s">
        <v>58</v>
      </c>
      <c r="H13" s="26" t="s">
        <v>59</v>
      </c>
      <c r="I13" s="33" t="s">
        <v>60</v>
      </c>
      <c r="J13" s="26"/>
      <c r="K13" s="16">
        <v>218400</v>
      </c>
      <c r="L13" s="17">
        <v>20800</v>
      </c>
      <c r="M13" s="14">
        <f>Таблица22[[#This Row],[Ставка в день]]*21</f>
        <v>436800</v>
      </c>
      <c r="N13" s="18">
        <v>43889</v>
      </c>
      <c r="O13" s="14">
        <f>NETWORKDAYS(Таблица22[[#This Row],[Дата начала работы]],Таблица22[[#This Row],[Дата расчета 1]])</f>
        <v>25</v>
      </c>
      <c r="P13" s="19">
        <f>Таблица22[[#This Row],[Дата расчета 2]]*Таблица22[[#This Row],[Ставка в день]]</f>
        <v>520000</v>
      </c>
      <c r="Q13" s="19"/>
      <c r="R13" s="19" t="s">
        <v>61</v>
      </c>
    </row>
    <row r="14" spans="1:18" ht="46.8" x14ac:dyDescent="0.3">
      <c r="A14" s="34">
        <v>11</v>
      </c>
      <c r="B14" s="24" t="s">
        <v>62</v>
      </c>
      <c r="C14" s="11" t="s">
        <v>27</v>
      </c>
      <c r="D14" s="12">
        <v>43864</v>
      </c>
      <c r="E14" s="28" t="s">
        <v>63</v>
      </c>
      <c r="F14" s="14" t="s">
        <v>64</v>
      </c>
      <c r="G14" s="26" t="s">
        <v>65</v>
      </c>
      <c r="H14" s="26" t="s">
        <v>59</v>
      </c>
      <c r="I14" s="28" t="s">
        <v>63</v>
      </c>
      <c r="J14" s="26"/>
      <c r="K14" s="35"/>
      <c r="L14" s="17">
        <v>9520</v>
      </c>
      <c r="M14" s="14">
        <f>Таблица22[[#This Row],[Ставка в день]]*21</f>
        <v>199920</v>
      </c>
      <c r="N14" s="18">
        <v>43889</v>
      </c>
      <c r="O14" s="14">
        <f>NETWORKDAYS(Таблица22[[#This Row],[Дата начала работы]],Таблица22[[#This Row],[Дата расчета 1]])</f>
        <v>20</v>
      </c>
      <c r="P14" s="19">
        <f>Таблица22[[#This Row],[Дата расчета 2]]*Таблица22[[#This Row],[Ставка в день]]</f>
        <v>190400</v>
      </c>
      <c r="Q14" s="19"/>
      <c r="R14" s="19"/>
    </row>
    <row r="15" spans="1:18" x14ac:dyDescent="0.3">
      <c r="A15" s="20">
        <v>12</v>
      </c>
      <c r="B15" s="32" t="s">
        <v>66</v>
      </c>
      <c r="C15" s="11" t="s">
        <v>21</v>
      </c>
      <c r="D15" s="12">
        <v>43864</v>
      </c>
      <c r="E15" s="25" t="s">
        <v>67</v>
      </c>
      <c r="F15" s="14" t="s">
        <v>23</v>
      </c>
      <c r="G15" s="14" t="s">
        <v>58</v>
      </c>
      <c r="H15" s="26" t="s">
        <v>25</v>
      </c>
      <c r="I15" s="36" t="s">
        <v>60</v>
      </c>
      <c r="J15" s="14"/>
      <c r="K15" s="14"/>
      <c r="L15" s="23">
        <v>21571</v>
      </c>
      <c r="M15" s="14">
        <f>Таблица22[[#This Row],[Ставка в день]]*21</f>
        <v>452991</v>
      </c>
      <c r="N15" s="18">
        <v>43889</v>
      </c>
      <c r="O15" s="14">
        <f>NETWORKDAYS(Таблица22[[#This Row],[Дата начала работы]],Таблица22[[#This Row],[Дата расчета 1]])</f>
        <v>20</v>
      </c>
      <c r="P15" s="19">
        <f>Таблица22[[#This Row],[Дата расчета 2]]*Таблица22[[#This Row],[Ставка в день]]</f>
        <v>431420</v>
      </c>
      <c r="Q15" s="19"/>
      <c r="R15" s="19" t="s">
        <v>68</v>
      </c>
    </row>
    <row r="16" spans="1:18" x14ac:dyDescent="0.3">
      <c r="A16" s="34">
        <v>13</v>
      </c>
      <c r="B16" s="24" t="s">
        <v>69</v>
      </c>
      <c r="C16" s="11" t="s">
        <v>27</v>
      </c>
      <c r="D16" s="12">
        <v>43878</v>
      </c>
      <c r="E16" s="37" t="s">
        <v>70</v>
      </c>
      <c r="F16" s="14" t="s">
        <v>71</v>
      </c>
      <c r="G16" s="26" t="s">
        <v>72</v>
      </c>
      <c r="H16" s="26" t="s">
        <v>59</v>
      </c>
      <c r="I16" s="37" t="s">
        <v>73</v>
      </c>
      <c r="J16" s="26"/>
      <c r="K16" s="35"/>
      <c r="L16" s="17">
        <v>10241</v>
      </c>
      <c r="M16" s="26">
        <f>Таблица22[[#This Row],[Ставка в день]]*21</f>
        <v>215061</v>
      </c>
      <c r="N16" s="18">
        <v>43889</v>
      </c>
      <c r="O16" s="14">
        <f>NETWORKDAYS(Таблица22[[#This Row],[Дата начала работы]],Таблица22[[#This Row],[Дата расчета 1]])</f>
        <v>10</v>
      </c>
      <c r="P16" s="19">
        <f>Таблица22[[#This Row],[Дата расчета 2]]*Таблица22[[#This Row],[Ставка в день]]</f>
        <v>102410</v>
      </c>
      <c r="Q16" s="19"/>
      <c r="R16" s="19"/>
    </row>
    <row r="17" spans="1:18" x14ac:dyDescent="0.3">
      <c r="A17" s="34">
        <v>14</v>
      </c>
      <c r="B17" s="24" t="s">
        <v>74</v>
      </c>
      <c r="C17" s="11" t="s">
        <v>27</v>
      </c>
      <c r="D17" s="12">
        <v>43878</v>
      </c>
      <c r="E17" s="38" t="s">
        <v>75</v>
      </c>
      <c r="F17" s="26" t="s">
        <v>23</v>
      </c>
      <c r="G17" s="26" t="s">
        <v>76</v>
      </c>
      <c r="H17" s="26" t="s">
        <v>25</v>
      </c>
      <c r="I17" s="19" t="s">
        <v>31</v>
      </c>
      <c r="J17" s="26"/>
      <c r="K17" s="35"/>
      <c r="L17" s="17">
        <v>9530</v>
      </c>
      <c r="M17" s="26">
        <f>Таблица22[[#This Row],[Ставка в день]]*21</f>
        <v>200130</v>
      </c>
      <c r="N17" s="18">
        <v>43889</v>
      </c>
      <c r="O17" s="14">
        <f>NETWORKDAYS(Таблица22[[#This Row],[Дата начала работы]],Таблица22[[#This Row],[Дата расчета 1]])</f>
        <v>10</v>
      </c>
      <c r="P17" s="19">
        <f>Таблица22[[#This Row],[Дата расчета 2]]*Таблица22[[#This Row],[Ставка в день]]</f>
        <v>95300</v>
      </c>
      <c r="Q17" s="19"/>
      <c r="R17" s="19"/>
    </row>
    <row r="18" spans="1:18" ht="31.2" x14ac:dyDescent="0.3">
      <c r="A18" s="20">
        <v>15</v>
      </c>
      <c r="B18" s="32" t="s">
        <v>77</v>
      </c>
      <c r="C18" s="11" t="s">
        <v>21</v>
      </c>
      <c r="D18" s="12">
        <v>43881</v>
      </c>
      <c r="E18" s="39" t="s">
        <v>35</v>
      </c>
      <c r="F18" s="14" t="s">
        <v>23</v>
      </c>
      <c r="G18" s="14" t="s">
        <v>51</v>
      </c>
      <c r="H18" s="26" t="s">
        <v>25</v>
      </c>
      <c r="I18" s="40" t="s">
        <v>35</v>
      </c>
      <c r="J18" s="41">
        <v>0.15</v>
      </c>
      <c r="K18" s="16">
        <v>150000</v>
      </c>
      <c r="L18" s="17">
        <v>15379</v>
      </c>
      <c r="M18" s="14">
        <f>Таблица22[[#This Row],[Ставка в день]]*21</f>
        <v>322959</v>
      </c>
      <c r="N18" s="18"/>
      <c r="O18" s="14">
        <f>NETWORKDAYS(Таблица22[[#This Row],[Дата начала работы]],Таблица22[[#This Row],[Дата расчета 1]])</f>
        <v>-31344</v>
      </c>
      <c r="P18" s="19">
        <f>Таблица22[[#This Row],[Дата расчета 2]]*Таблица22[[#This Row],[Ставка в день]]</f>
        <v>-482039376</v>
      </c>
      <c r="Q18" s="19"/>
      <c r="R18" s="19"/>
    </row>
    <row r="19" spans="1:18" ht="31.2" x14ac:dyDescent="0.3">
      <c r="A19" s="20">
        <v>16</v>
      </c>
      <c r="B19" s="24" t="s">
        <v>78</v>
      </c>
      <c r="C19" s="11" t="s">
        <v>27</v>
      </c>
      <c r="D19" s="12">
        <v>43892</v>
      </c>
      <c r="E19" s="25" t="s">
        <v>35</v>
      </c>
      <c r="F19" s="14" t="s">
        <v>79</v>
      </c>
      <c r="G19" s="14" t="s">
        <v>79</v>
      </c>
      <c r="H19" s="26" t="s">
        <v>25</v>
      </c>
      <c r="I19" s="30" t="s">
        <v>35</v>
      </c>
      <c r="J19" s="26"/>
      <c r="K19" s="35"/>
      <c r="L19" s="17">
        <v>20160</v>
      </c>
      <c r="M19" s="14">
        <f>Таблица22[[#This Row],[Ставка в день]]*21</f>
        <v>423360</v>
      </c>
      <c r="N19" s="42"/>
      <c r="O19" s="14"/>
      <c r="P19" s="19">
        <f>Таблица22[[#This Row],[Дата расчета 2]]*Таблица22[[#This Row],[Ставка в день]]</f>
        <v>0</v>
      </c>
      <c r="Q19" s="19"/>
      <c r="R19" s="19"/>
    </row>
    <row r="20" spans="1:18" ht="62.4" x14ac:dyDescent="0.3">
      <c r="A20" s="20">
        <v>17</v>
      </c>
      <c r="B20" s="24" t="s">
        <v>80</v>
      </c>
      <c r="C20" s="11" t="s">
        <v>21</v>
      </c>
      <c r="D20" s="12">
        <v>43892</v>
      </c>
      <c r="E20" s="25" t="s">
        <v>81</v>
      </c>
      <c r="F20" s="14" t="s">
        <v>29</v>
      </c>
      <c r="G20" s="26" t="s">
        <v>82</v>
      </c>
      <c r="H20" s="26" t="s">
        <v>48</v>
      </c>
      <c r="I20" s="26" t="s">
        <v>83</v>
      </c>
      <c r="J20" s="26"/>
      <c r="K20" s="16">
        <v>344900</v>
      </c>
      <c r="L20" s="17">
        <v>32027</v>
      </c>
      <c r="M20" s="26">
        <f>Таблица22[[#This Row],[Ставка в день]]*21</f>
        <v>672567</v>
      </c>
      <c r="N20" s="18"/>
      <c r="O20" s="14"/>
      <c r="P20" s="19">
        <f>Таблица22[[#This Row],[Дата расчета 2]]*Таблица22[[#This Row],[Ставка в день]]</f>
        <v>0</v>
      </c>
      <c r="Q20" s="19"/>
      <c r="R20" s="19" t="s">
        <v>84</v>
      </c>
    </row>
    <row r="21" spans="1:18" ht="31.2" x14ac:dyDescent="0.3">
      <c r="A21" s="1">
        <v>18</v>
      </c>
      <c r="B21" s="24" t="s">
        <v>85</v>
      </c>
      <c r="C21" s="11" t="s">
        <v>27</v>
      </c>
      <c r="D21" s="12">
        <v>43892</v>
      </c>
      <c r="E21" s="25" t="s">
        <v>86</v>
      </c>
      <c r="F21" s="26" t="s">
        <v>29</v>
      </c>
      <c r="G21" s="26" t="s">
        <v>82</v>
      </c>
      <c r="H21" s="26" t="s">
        <v>48</v>
      </c>
      <c r="I21" s="14" t="s">
        <v>67</v>
      </c>
      <c r="J21" s="26"/>
      <c r="K21" s="35"/>
      <c r="L21" s="17">
        <v>22000</v>
      </c>
      <c r="M21" s="26">
        <f>Таблица22[[#This Row],[Ставка в день]]*21</f>
        <v>462000</v>
      </c>
      <c r="N21" s="18"/>
      <c r="O21" s="14"/>
      <c r="P21" s="19">
        <f>Таблица22[[#This Row],[Дата расчета 2]]*Таблица22[[#This Row],[Ставка в день]]</f>
        <v>0</v>
      </c>
      <c r="Q21" s="19"/>
      <c r="R21" s="19"/>
    </row>
    <row r="22" spans="1:18" x14ac:dyDescent="0.3">
      <c r="A22" s="1">
        <v>19</v>
      </c>
      <c r="B22" s="24" t="s">
        <v>87</v>
      </c>
      <c r="C22" s="11" t="s">
        <v>27</v>
      </c>
      <c r="D22" s="12">
        <v>43893</v>
      </c>
      <c r="E22" s="25"/>
      <c r="F22" s="14" t="s">
        <v>23</v>
      </c>
      <c r="G22" s="26" t="s">
        <v>76</v>
      </c>
      <c r="H22" s="26" t="s">
        <v>25</v>
      </c>
      <c r="I22" s="26"/>
      <c r="J22" s="26"/>
      <c r="K22" s="35"/>
      <c r="L22" s="17">
        <v>9533</v>
      </c>
      <c r="M22" s="26">
        <f>Таблица22[[#This Row],[Ставка в день]]*21</f>
        <v>200193</v>
      </c>
      <c r="N22" s="10"/>
      <c r="O22" s="26">
        <f>NETWORKDAYS(Таблица22[[#This Row],[Дата начала работы]],Таблица22[[#This Row],[Дата расчета 1]])</f>
        <v>-31352</v>
      </c>
      <c r="P22" s="19">
        <f>Таблица22[[#This Row],[Дата расчета 2]]*Таблица22[[#This Row],[Ставка в день]]</f>
        <v>-298878616</v>
      </c>
      <c r="Q22" s="19"/>
      <c r="R22" s="19"/>
    </row>
    <row r="23" spans="1:18" x14ac:dyDescent="0.3">
      <c r="A23" s="1">
        <v>20</v>
      </c>
      <c r="B23" s="24" t="s">
        <v>88</v>
      </c>
      <c r="C23" s="11" t="s">
        <v>21</v>
      </c>
      <c r="D23" s="12">
        <v>43893</v>
      </c>
      <c r="E23" s="25" t="s">
        <v>89</v>
      </c>
      <c r="F23" s="14" t="s">
        <v>23</v>
      </c>
      <c r="G23" s="14" t="s">
        <v>76</v>
      </c>
      <c r="H23" s="26" t="s">
        <v>25</v>
      </c>
      <c r="I23" s="33" t="s">
        <v>60</v>
      </c>
      <c r="J23" s="26"/>
      <c r="K23" s="16">
        <v>90000</v>
      </c>
      <c r="L23" s="17">
        <v>11430</v>
      </c>
      <c r="M23" s="26">
        <f>Таблица22[[#This Row],[Ставка в день]]*21</f>
        <v>240030</v>
      </c>
      <c r="N23" s="26"/>
      <c r="O23" s="26">
        <f>NETWORKDAYS(Таблица22[[#This Row],[Дата начала работы]],Таблица22[[#This Row],[Дата расчета 1]])</f>
        <v>-31352</v>
      </c>
      <c r="P23" s="19">
        <f>Таблица22[[#This Row],[Дата расчета 2]]*Таблица22[[#This Row],[Ставка в день]]</f>
        <v>-358353360</v>
      </c>
      <c r="Q23" s="19"/>
      <c r="R23" s="19"/>
    </row>
    <row r="24" spans="1:18" x14ac:dyDescent="0.3">
      <c r="A24" s="43">
        <v>21</v>
      </c>
      <c r="B24" s="24" t="s">
        <v>90</v>
      </c>
      <c r="C24" s="11" t="s">
        <v>27</v>
      </c>
      <c r="D24" s="12">
        <v>43906</v>
      </c>
      <c r="E24" s="39" t="s">
        <v>91</v>
      </c>
      <c r="F24" s="14" t="s">
        <v>29</v>
      </c>
      <c r="G24" s="14" t="s">
        <v>82</v>
      </c>
      <c r="H24" s="26" t="s">
        <v>59</v>
      </c>
      <c r="I24" s="14"/>
      <c r="J24" s="26"/>
      <c r="K24" s="35"/>
      <c r="L24" s="17">
        <v>23112</v>
      </c>
      <c r="M24" s="14">
        <f>Таблица22[[#This Row],[Ставка в день]]*21</f>
        <v>485352</v>
      </c>
      <c r="N24" s="14"/>
      <c r="O24" s="14">
        <f>NETWORKDAYS(Таблица22[[#This Row],[Дата начала работы]],Таблица22[[#This Row],[Дата расчета 1]])</f>
        <v>-31361</v>
      </c>
      <c r="P24" s="19">
        <f>Таблица22[[#This Row],[Дата расчета 2]]*Таблица22[[#This Row],[Ставка в день]]</f>
        <v>-724815432</v>
      </c>
      <c r="Q24" s="19"/>
      <c r="R24" s="19"/>
    </row>
    <row r="25" spans="1:18" x14ac:dyDescent="0.3">
      <c r="A25" s="43">
        <v>22</v>
      </c>
      <c r="B25" s="44" t="s">
        <v>92</v>
      </c>
      <c r="C25" s="11" t="s">
        <v>27</v>
      </c>
      <c r="D25" s="12">
        <v>43906</v>
      </c>
      <c r="E25" s="39" t="s">
        <v>93</v>
      </c>
      <c r="F25" s="14" t="s">
        <v>23</v>
      </c>
      <c r="G25" s="26" t="s">
        <v>58</v>
      </c>
      <c r="H25" s="26" t="s">
        <v>25</v>
      </c>
      <c r="I25" s="33" t="s">
        <v>60</v>
      </c>
      <c r="J25" s="26"/>
      <c r="K25" s="16" t="s">
        <v>94</v>
      </c>
      <c r="L25" s="17">
        <v>29525</v>
      </c>
      <c r="M25" s="26">
        <f>Таблица22[[#This Row],[Ставка в день]]*21</f>
        <v>620025</v>
      </c>
      <c r="N25" s="26"/>
      <c r="O25" s="26">
        <f>NETWORKDAYS(Таблица22[[#This Row],[Дата начала работы]],Таблица22[[#This Row],[Дата расчета 1]])</f>
        <v>-31361</v>
      </c>
      <c r="P25" s="19">
        <f>Таблица22[[#This Row],[Дата расчета 2]]*Таблица22[[#This Row],[Ставка в день]]</f>
        <v>-925933525</v>
      </c>
      <c r="Q25" s="19"/>
      <c r="R25" s="19"/>
    </row>
    <row r="26" spans="1:18" x14ac:dyDescent="0.3">
      <c r="A26" s="1">
        <v>23</v>
      </c>
      <c r="B26" s="24" t="s">
        <v>95</v>
      </c>
      <c r="C26" s="11" t="s">
        <v>21</v>
      </c>
      <c r="D26" s="12">
        <v>43916</v>
      </c>
      <c r="E26" s="39"/>
      <c r="F26" s="14" t="s">
        <v>29</v>
      </c>
      <c r="G26" s="26" t="s">
        <v>47</v>
      </c>
      <c r="H26" s="26" t="s">
        <v>48</v>
      </c>
      <c r="I26" s="14"/>
      <c r="J26" s="14"/>
      <c r="K26" s="16">
        <v>303500</v>
      </c>
      <c r="L26" s="23">
        <v>28905</v>
      </c>
      <c r="M26" s="14">
        <f>Таблица22[[#This Row],[Ставка в день]]*21</f>
        <v>607005</v>
      </c>
      <c r="N26" s="14"/>
      <c r="O26" s="14">
        <f>NETWORKDAYS(Таблица22[[#This Row],[Дата начала работы]],Таблица22[[#This Row],[Дата расчета 1]])</f>
        <v>-31369</v>
      </c>
      <c r="P26" s="19">
        <f>Таблица22[[#This Row],[Дата расчета 2]]*Таблица22[[#This Row],[Ставка в день]]</f>
        <v>-906720945</v>
      </c>
      <c r="Q26" s="19"/>
      <c r="R26" s="39" t="s">
        <v>96</v>
      </c>
    </row>
    <row r="27" spans="1:18" ht="31.2" x14ac:dyDescent="0.3">
      <c r="A27" s="1">
        <v>24</v>
      </c>
      <c r="B27" s="24" t="s">
        <v>97</v>
      </c>
      <c r="C27" s="11" t="s">
        <v>27</v>
      </c>
      <c r="D27" s="12">
        <v>43916</v>
      </c>
      <c r="E27" s="25" t="s">
        <v>98</v>
      </c>
      <c r="F27" s="14" t="s">
        <v>23</v>
      </c>
      <c r="G27" s="26" t="s">
        <v>51</v>
      </c>
      <c r="H27" s="26" t="s">
        <v>25</v>
      </c>
      <c r="I27" s="28" t="s">
        <v>35</v>
      </c>
      <c r="J27" s="31">
        <v>0.15</v>
      </c>
      <c r="K27" s="16">
        <v>150000</v>
      </c>
      <c r="L27" s="17">
        <v>14460</v>
      </c>
      <c r="M27" s="26">
        <f>Таблица22[[#This Row],[Ставка в день]]*21</f>
        <v>303660</v>
      </c>
      <c r="N27" s="26"/>
      <c r="O27" s="26">
        <f>NETWORKDAYS(Таблица22[[#This Row],[Дата начала работы]],Таблица22[[#This Row],[Дата расчета 1]])</f>
        <v>-31369</v>
      </c>
      <c r="P27" s="19">
        <f>Таблица22[[#This Row],[Дата расчета 2]]*Таблица22[[#This Row],[Ставка в день]]</f>
        <v>-453595740</v>
      </c>
      <c r="Q27" s="19"/>
      <c r="R27" s="19"/>
    </row>
    <row r="28" spans="1:18" x14ac:dyDescent="0.3">
      <c r="A28" s="1">
        <v>25</v>
      </c>
      <c r="B28" s="24" t="s">
        <v>99</v>
      </c>
      <c r="C28" s="11" t="s">
        <v>21</v>
      </c>
      <c r="D28" s="12">
        <v>43920</v>
      </c>
      <c r="E28" s="25"/>
      <c r="F28" s="14" t="s">
        <v>29</v>
      </c>
      <c r="G28" s="14" t="s">
        <v>82</v>
      </c>
      <c r="H28" s="26" t="s">
        <v>100</v>
      </c>
      <c r="I28" s="45" t="s">
        <v>60</v>
      </c>
      <c r="J28" s="26"/>
      <c r="K28" s="16">
        <v>310000</v>
      </c>
      <c r="L28" s="23">
        <v>29525</v>
      </c>
      <c r="M28" s="14">
        <f>Таблица22[[#This Row],[Ставка в день]]*21</f>
        <v>620025</v>
      </c>
      <c r="N28" s="14"/>
      <c r="O28" s="14">
        <f>NETWORKDAYS(Таблица22[[#This Row],[Дата начала работы]],Таблица22[[#This Row],[Дата расчета 1]])</f>
        <v>-31371</v>
      </c>
      <c r="P28" s="19">
        <f>Таблица22[[#This Row],[Дата расчета 2]]*Таблица22[[#This Row],[Ставка в день]]</f>
        <v>-926228775</v>
      </c>
      <c r="Q28" s="19"/>
      <c r="R28" s="19"/>
    </row>
    <row r="29" spans="1:18" ht="31.2" x14ac:dyDescent="0.3">
      <c r="A29" s="1">
        <v>26</v>
      </c>
      <c r="B29" s="24" t="s">
        <v>101</v>
      </c>
      <c r="C29" s="11" t="s">
        <v>21</v>
      </c>
      <c r="D29" s="12">
        <v>43920</v>
      </c>
      <c r="E29" s="25" t="s">
        <v>102</v>
      </c>
      <c r="F29" s="14" t="s">
        <v>40</v>
      </c>
      <c r="G29" s="26" t="s">
        <v>41</v>
      </c>
      <c r="H29" s="26" t="s">
        <v>25</v>
      </c>
      <c r="I29" s="28" t="s">
        <v>39</v>
      </c>
      <c r="J29" s="26"/>
      <c r="K29" s="16">
        <v>300000</v>
      </c>
      <c r="L29" s="17">
        <v>28600</v>
      </c>
      <c r="M29" s="26">
        <f>Таблица22[[#This Row],[Ставка в день]]*21</f>
        <v>600600</v>
      </c>
      <c r="N29" s="26"/>
      <c r="O29" s="26">
        <f>NETWORKDAYS(Таблица22[[#This Row],[Дата начала работы]],Таблица22[[#This Row],[Дата расчета 1]])</f>
        <v>-31371</v>
      </c>
      <c r="P29" s="19">
        <f>Таблица22[[#This Row],[Дата расчета 2]]*Таблица22[[#This Row],[Ставка в день]]</f>
        <v>-897210600</v>
      </c>
      <c r="Q29" s="19"/>
      <c r="R29" s="19"/>
    </row>
    <row r="30" spans="1:18" x14ac:dyDescent="0.3">
      <c r="A30" s="1">
        <v>27</v>
      </c>
      <c r="B30" s="24" t="s">
        <v>103</v>
      </c>
      <c r="C30" s="46" t="s">
        <v>27</v>
      </c>
      <c r="D30" s="12">
        <v>43922</v>
      </c>
      <c r="E30" s="25" t="s">
        <v>104</v>
      </c>
      <c r="F30" s="26" t="s">
        <v>23</v>
      </c>
      <c r="G30" s="26" t="s">
        <v>58</v>
      </c>
      <c r="H30" s="26" t="s">
        <v>25</v>
      </c>
      <c r="I30" s="25"/>
      <c r="J30" s="26"/>
      <c r="K30" s="26"/>
      <c r="L30" s="23">
        <v>5040</v>
      </c>
      <c r="M30" s="14">
        <f>Таблица22[[#This Row],[Ставка в день]]*21</f>
        <v>105840</v>
      </c>
      <c r="N30" s="14"/>
      <c r="O30" s="14">
        <f>NETWORKDAYS(Таблица22[[#This Row],[Дата начала работы]],Таблица22[[#This Row],[Дата расчета 1]])</f>
        <v>-31373</v>
      </c>
      <c r="P30" s="19">
        <f>Таблица22[[#This Row],[Дата расчета 2]]*Таблица22[[#This Row],[Ставка в день]]</f>
        <v>-158119920</v>
      </c>
      <c r="Q30" s="19"/>
      <c r="R30" s="19"/>
    </row>
    <row r="31" spans="1:18" ht="78" x14ac:dyDescent="0.3">
      <c r="A31" s="43">
        <v>28</v>
      </c>
      <c r="B31" s="24" t="s">
        <v>105</v>
      </c>
      <c r="C31" s="11" t="s">
        <v>27</v>
      </c>
      <c r="D31" s="12">
        <v>43927</v>
      </c>
      <c r="E31" s="39" t="s">
        <v>106</v>
      </c>
      <c r="F31" s="14" t="s">
        <v>23</v>
      </c>
      <c r="G31" s="26" t="s">
        <v>58</v>
      </c>
      <c r="H31" s="26" t="s">
        <v>107</v>
      </c>
      <c r="I31" s="40" t="s">
        <v>106</v>
      </c>
      <c r="J31" s="14"/>
      <c r="K31" s="14"/>
      <c r="L31" s="23">
        <v>21900</v>
      </c>
      <c r="M31" s="14">
        <f>Таблица22[[#This Row],[Ставка в день]]*21</f>
        <v>459900</v>
      </c>
      <c r="N31" s="14"/>
      <c r="O31" s="14">
        <f>NETWORKDAYS(Таблица22[[#This Row],[Дата начала работы]],Таблица22[[#This Row],[Дата расчета 1]])</f>
        <v>-31376</v>
      </c>
      <c r="P31" s="19">
        <f>Таблица22[[#This Row],[Дата расчета 2]]*Таблица22[[#This Row],[Ставка в день]]</f>
        <v>-687134400</v>
      </c>
      <c r="Q31" s="19"/>
      <c r="R31" s="19"/>
    </row>
    <row r="32" spans="1:18" x14ac:dyDescent="0.3">
      <c r="A32" s="43">
        <v>29</v>
      </c>
      <c r="B32" s="24" t="s">
        <v>108</v>
      </c>
      <c r="C32" s="11" t="s">
        <v>27</v>
      </c>
      <c r="D32" s="12">
        <v>43935</v>
      </c>
      <c r="E32" s="25" t="s">
        <v>109</v>
      </c>
      <c r="F32" s="14" t="s">
        <v>29</v>
      </c>
      <c r="G32" s="26" t="s">
        <v>110</v>
      </c>
      <c r="H32" s="14" t="s">
        <v>48</v>
      </c>
      <c r="I32" s="36" t="s">
        <v>60</v>
      </c>
      <c r="J32" s="26"/>
      <c r="K32" s="26"/>
      <c r="L32" s="23">
        <v>6700</v>
      </c>
      <c r="M32" s="14">
        <f>Таблица22[[#This Row],[Ставка в день]]*21</f>
        <v>140700</v>
      </c>
      <c r="N32" s="14"/>
      <c r="O32" s="14">
        <f>NETWORKDAYS(Таблица22[[#This Row],[Дата начала работы]],Таблица22[[#This Row],[Дата расчета 1]])</f>
        <v>-31382</v>
      </c>
      <c r="P32" s="19">
        <f>Таблица22[[#This Row],[Дата расчета 2]]*Таблица22[[#This Row],[Ставка в день]]</f>
        <v>-210259400</v>
      </c>
      <c r="Q32" s="19"/>
      <c r="R32" s="19"/>
    </row>
    <row r="33" spans="1:18" x14ac:dyDescent="0.3">
      <c r="A33" s="43">
        <v>30</v>
      </c>
      <c r="B33" s="24" t="s">
        <v>111</v>
      </c>
      <c r="C33" s="11" t="s">
        <v>21</v>
      </c>
      <c r="D33" s="12">
        <v>43941</v>
      </c>
      <c r="E33" s="39"/>
      <c r="F33" s="14" t="s">
        <v>29</v>
      </c>
      <c r="G33" s="14" t="s">
        <v>82</v>
      </c>
      <c r="H33" s="26" t="s">
        <v>59</v>
      </c>
      <c r="I33" s="14"/>
      <c r="J33" s="14"/>
      <c r="K33" s="16">
        <v>248000</v>
      </c>
      <c r="L33" s="23">
        <v>23650</v>
      </c>
      <c r="M33" s="14">
        <f>Таблица22[[#This Row],[Ставка в день]]*21</f>
        <v>496650</v>
      </c>
      <c r="N33" s="14"/>
      <c r="O33" s="14">
        <f>NETWORKDAYS(Таблица22[[#This Row],[Дата начала работы]],Таблица22[[#This Row],[Дата расчета 1]])</f>
        <v>-31386</v>
      </c>
      <c r="P33" s="19">
        <f>Таблица22[[#This Row],[Дата расчета 2]]*Таблица22[[#This Row],[Ставка в день]]</f>
        <v>-742278900</v>
      </c>
      <c r="Q33" s="19"/>
      <c r="R33" s="39" t="s">
        <v>112</v>
      </c>
    </row>
    <row r="34" spans="1:18" x14ac:dyDescent="0.3">
      <c r="A34" s="1">
        <v>31</v>
      </c>
      <c r="B34" s="24" t="s">
        <v>113</v>
      </c>
      <c r="C34" s="11" t="s">
        <v>27</v>
      </c>
      <c r="D34" s="12">
        <v>43943</v>
      </c>
      <c r="E34" s="25"/>
      <c r="F34" s="14" t="s">
        <v>29</v>
      </c>
      <c r="G34" s="26" t="s">
        <v>114</v>
      </c>
      <c r="H34" s="26" t="s">
        <v>25</v>
      </c>
      <c r="I34" s="28"/>
      <c r="J34" s="14"/>
      <c r="K34" s="10"/>
      <c r="L34" s="17">
        <v>23112</v>
      </c>
      <c r="M34" s="14">
        <f>Таблица22[[#This Row],[Ставка в день]]*21</f>
        <v>485352</v>
      </c>
      <c r="N34" s="14"/>
      <c r="O34" s="14">
        <f>NETWORKDAYS(Таблица22[[#This Row],[Дата начала работы]],Таблица22[[#This Row],[Дата расчета 1]])</f>
        <v>-31388</v>
      </c>
      <c r="P34" s="19">
        <f>Таблица22[[#This Row],[Дата расчета 2]]*Таблица22[[#This Row],[Ставка в день]]</f>
        <v>-725439456</v>
      </c>
      <c r="Q34" s="19"/>
      <c r="R34" s="19"/>
    </row>
    <row r="35" spans="1:18" x14ac:dyDescent="0.3">
      <c r="A35" s="1">
        <v>32</v>
      </c>
      <c r="B35" s="24" t="s">
        <v>115</v>
      </c>
      <c r="C35" s="11" t="s">
        <v>27</v>
      </c>
      <c r="D35" s="12">
        <v>43948</v>
      </c>
      <c r="E35" s="39" t="s">
        <v>93</v>
      </c>
      <c r="F35" s="14" t="s">
        <v>29</v>
      </c>
      <c r="G35" s="14" t="s">
        <v>82</v>
      </c>
      <c r="H35" s="26" t="s">
        <v>48</v>
      </c>
      <c r="I35" s="14"/>
      <c r="J35" s="14"/>
      <c r="K35" s="14"/>
      <c r="L35" s="23">
        <v>24058</v>
      </c>
      <c r="M35" s="14">
        <f>Таблица22[[#This Row],[Ставка в день]]*21</f>
        <v>505218</v>
      </c>
      <c r="N35" s="14"/>
      <c r="O35" s="14">
        <f>NETWORKDAYS(Таблица22[[#This Row],[Дата начала работы]],Таблица22[[#This Row],[Дата расчета 1]])</f>
        <v>-31391</v>
      </c>
      <c r="P35" s="19">
        <f>Таблица22[[#This Row],[Дата расчета 2]]*Таблица22[[#This Row],[Ставка в день]]</f>
        <v>-755204678</v>
      </c>
      <c r="Q35" s="19"/>
      <c r="R35" s="19"/>
    </row>
    <row r="36" spans="1:18" x14ac:dyDescent="0.3">
      <c r="A36" s="1">
        <v>33</v>
      </c>
      <c r="B36" s="24" t="s">
        <v>116</v>
      </c>
      <c r="C36" s="11" t="s">
        <v>27</v>
      </c>
      <c r="D36" s="12">
        <v>43963</v>
      </c>
      <c r="E36" s="25"/>
      <c r="F36" s="14" t="s">
        <v>29</v>
      </c>
      <c r="G36" s="26" t="s">
        <v>117</v>
      </c>
      <c r="H36" s="26" t="s">
        <v>25</v>
      </c>
      <c r="I36" s="26"/>
      <c r="J36" s="26"/>
      <c r="K36" s="26"/>
      <c r="L36" s="23">
        <v>18071</v>
      </c>
      <c r="M36" s="26">
        <f>Таблица22[[#This Row],[Ставка в день]]*21</f>
        <v>379491</v>
      </c>
      <c r="N36" s="26"/>
      <c r="O36" s="26">
        <f>NETWORKDAYS(Таблица22[[#This Row],[Дата начала работы]],Таблица22[[#This Row],[Дата расчета 1]])</f>
        <v>-31402</v>
      </c>
      <c r="P36" s="19">
        <f>Таблица22[[#This Row],[Дата расчета 2]]*Таблица22[[#This Row],[Ставка в день]]</f>
        <v>-567465542</v>
      </c>
      <c r="Q36" s="19"/>
      <c r="R36" s="19"/>
    </row>
    <row r="37" spans="1:18" x14ac:dyDescent="0.3">
      <c r="A37" s="43">
        <v>34</v>
      </c>
      <c r="B37" s="24" t="s">
        <v>118</v>
      </c>
      <c r="C37" s="46" t="s">
        <v>27</v>
      </c>
      <c r="D37" s="12">
        <v>43964</v>
      </c>
      <c r="E37" s="25" t="s">
        <v>119</v>
      </c>
      <c r="F37" s="14" t="s">
        <v>23</v>
      </c>
      <c r="G37" s="26" t="s">
        <v>120</v>
      </c>
      <c r="H37" s="26" t="s">
        <v>121</v>
      </c>
      <c r="I37" s="26"/>
      <c r="J37" s="26"/>
      <c r="K37" s="26"/>
      <c r="L37" s="23">
        <v>21905</v>
      </c>
      <c r="M37" s="26">
        <f>Таблица22[[#This Row],[Ставка в день]]*21</f>
        <v>460005</v>
      </c>
      <c r="N37" s="26"/>
      <c r="O37" s="26">
        <f>NETWORKDAYS(Таблица22[[#This Row],[Дата начала работы]],Таблица22[[#This Row],[Дата расчета 1]])</f>
        <v>-31403</v>
      </c>
      <c r="P37" s="19">
        <f>Таблица22[[#This Row],[Дата расчета 2]]*Таблица22[[#This Row],[Ставка в день]]</f>
        <v>-687882715</v>
      </c>
      <c r="Q37" s="19"/>
      <c r="R37" s="19"/>
    </row>
    <row r="38" spans="1:18" x14ac:dyDescent="0.3">
      <c r="A38" s="43">
        <v>35</v>
      </c>
      <c r="B38" s="24" t="s">
        <v>122</v>
      </c>
      <c r="C38" s="11" t="s">
        <v>27</v>
      </c>
      <c r="D38" s="12">
        <v>43976</v>
      </c>
      <c r="E38" s="25" t="s">
        <v>123</v>
      </c>
      <c r="F38" s="14" t="s">
        <v>124</v>
      </c>
      <c r="G38" s="26" t="s">
        <v>44</v>
      </c>
      <c r="H38" s="26" t="s">
        <v>25</v>
      </c>
      <c r="I38" s="26"/>
      <c r="J38" s="26"/>
      <c r="K38" s="26"/>
      <c r="L38" s="23">
        <v>24970</v>
      </c>
      <c r="M38" s="26">
        <f>Таблица22[[#This Row],[Ставка в день]]*21</f>
        <v>524370</v>
      </c>
      <c r="N38" s="26"/>
      <c r="O38" s="26">
        <f>NETWORKDAYS(Таблица22[[#This Row],[Дата начала работы]],Таблица22[[#This Row],[Дата расчета 1]])</f>
        <v>-31411</v>
      </c>
      <c r="P38" s="19">
        <f>Таблица22[[#This Row],[Дата расчета 2]]*Таблица22[[#This Row],[Ставка в день]]</f>
        <v>-784332670</v>
      </c>
      <c r="Q38" s="19"/>
      <c r="R38" s="19"/>
    </row>
    <row r="39" spans="1:18" x14ac:dyDescent="0.3">
      <c r="A39" s="1">
        <v>36</v>
      </c>
      <c r="B39" s="24" t="s">
        <v>125</v>
      </c>
      <c r="C39" s="11" t="s">
        <v>27</v>
      </c>
      <c r="D39" s="12">
        <v>43980</v>
      </c>
      <c r="E39" s="25" t="s">
        <v>126</v>
      </c>
      <c r="F39" s="26" t="s">
        <v>29</v>
      </c>
      <c r="G39" s="26" t="s">
        <v>117</v>
      </c>
      <c r="H39" s="26" t="s">
        <v>25</v>
      </c>
      <c r="I39" s="26"/>
      <c r="J39" s="26"/>
      <c r="K39" s="26"/>
      <c r="L39" s="23">
        <v>17520</v>
      </c>
      <c r="M39" s="26">
        <f>Таблица22[[#This Row],[Ставка в день]]*21</f>
        <v>367920</v>
      </c>
      <c r="N39" s="26"/>
      <c r="O39" s="26">
        <f>NETWORKDAYS(Таблица22[[#This Row],[Дата начала работы]],Таблица22[[#This Row],[Дата расчета 1]])</f>
        <v>-31415</v>
      </c>
      <c r="P39" s="19">
        <f>Таблица22[[#This Row],[Дата расчета 2]]*Таблица22[[#This Row],[Ставка в день]]</f>
        <v>-550390800</v>
      </c>
      <c r="Q39" s="19"/>
      <c r="R39" s="19"/>
    </row>
    <row r="40" spans="1:18" x14ac:dyDescent="0.3">
      <c r="A40" s="43">
        <v>37</v>
      </c>
      <c r="B40" s="24" t="s">
        <v>127</v>
      </c>
      <c r="C40" s="11" t="s">
        <v>27</v>
      </c>
      <c r="D40" s="12">
        <v>43983</v>
      </c>
      <c r="E40" s="39"/>
      <c r="F40" s="14" t="s">
        <v>29</v>
      </c>
      <c r="G40" s="26" t="s">
        <v>128</v>
      </c>
      <c r="H40" s="26" t="s">
        <v>25</v>
      </c>
      <c r="I40" s="14"/>
      <c r="J40" s="14"/>
      <c r="K40" s="14"/>
      <c r="L40" s="23">
        <v>14830</v>
      </c>
      <c r="M40" s="14">
        <f>Таблица22[[#This Row],[Ставка в день]]*21</f>
        <v>311430</v>
      </c>
      <c r="N40" s="14"/>
      <c r="O40" s="14">
        <f>NETWORKDAYS(Таблица22[[#This Row],[Дата начала работы]],Таблица22[[#This Row],[Дата расчета 1]])</f>
        <v>-31416</v>
      </c>
      <c r="P40" s="19">
        <f>Таблица22[[#This Row],[Дата расчета 2]]*Таблица22[[#This Row],[Ставка в день]]</f>
        <v>-465899280</v>
      </c>
      <c r="Q40" s="19"/>
      <c r="R40" s="19"/>
    </row>
    <row r="41" spans="1:18" x14ac:dyDescent="0.3">
      <c r="A41" s="1">
        <v>38</v>
      </c>
      <c r="B41" s="24" t="s">
        <v>129</v>
      </c>
      <c r="C41" s="11" t="s">
        <v>21</v>
      </c>
      <c r="D41" s="12">
        <v>43983</v>
      </c>
      <c r="E41" s="25"/>
      <c r="F41" s="14" t="s">
        <v>29</v>
      </c>
      <c r="G41" s="14" t="s">
        <v>114</v>
      </c>
      <c r="H41" s="26" t="s">
        <v>25</v>
      </c>
      <c r="I41" s="26"/>
      <c r="J41" s="26"/>
      <c r="K41" s="16">
        <v>253000</v>
      </c>
      <c r="L41" s="23">
        <v>25500</v>
      </c>
      <c r="M41" s="26">
        <f>Таблица22[[#This Row],[Ставка в день]]*21</f>
        <v>535500</v>
      </c>
      <c r="N41" s="26"/>
      <c r="O41" s="26">
        <f>NETWORKDAYS(Таблица22[[#This Row],[Дата начала работы]],Таблица22[[#This Row],[Дата расчета 1]])</f>
        <v>-31416</v>
      </c>
      <c r="P41" s="19">
        <f>Таблица22[[#This Row],[Дата расчета 2]]*Таблица22[[#This Row],[Ставка в день]]</f>
        <v>-801108000</v>
      </c>
      <c r="Q41" s="19"/>
      <c r="R41" s="19"/>
    </row>
    <row r="42" spans="1:18" x14ac:dyDescent="0.3">
      <c r="A42" s="1">
        <v>39</v>
      </c>
      <c r="B42" s="24" t="s">
        <v>130</v>
      </c>
      <c r="C42" s="11" t="s">
        <v>21</v>
      </c>
      <c r="D42" s="12">
        <v>43990</v>
      </c>
      <c r="E42" s="39"/>
      <c r="F42" s="14"/>
      <c r="G42" s="14" t="s">
        <v>51</v>
      </c>
      <c r="H42" s="26" t="s">
        <v>25</v>
      </c>
      <c r="I42" s="14"/>
      <c r="J42" s="47">
        <v>0.15</v>
      </c>
      <c r="K42" s="16">
        <v>146000</v>
      </c>
      <c r="L42" s="23">
        <v>16000</v>
      </c>
      <c r="M42" s="14">
        <f>Таблица22[[#This Row],[Ставка в день]]*21</f>
        <v>336000</v>
      </c>
      <c r="N42" s="14"/>
      <c r="O42" s="14">
        <f>NETWORKDAYS(Таблица22[[#This Row],[Дата начала работы]],Таблица22[[#This Row],[Дата расчета 1]])</f>
        <v>-31421</v>
      </c>
      <c r="P42" s="19">
        <f>Таблица22[[#This Row],[Дата расчета 2]]*Таблица22[[#This Row],[Ставка в день]]</f>
        <v>-502736000</v>
      </c>
      <c r="Q42" s="19"/>
      <c r="R42" s="19" t="s">
        <v>131</v>
      </c>
    </row>
    <row r="43" spans="1:18" x14ac:dyDescent="0.3">
      <c r="A43" s="1">
        <v>40</v>
      </c>
      <c r="B43" s="24" t="s">
        <v>132</v>
      </c>
      <c r="C43" s="11" t="s">
        <v>27</v>
      </c>
      <c r="D43" s="12">
        <v>44007</v>
      </c>
      <c r="E43" s="25" t="s">
        <v>133</v>
      </c>
      <c r="F43" s="26" t="s">
        <v>29</v>
      </c>
      <c r="G43" s="26" t="s">
        <v>82</v>
      </c>
      <c r="H43" s="26" t="s">
        <v>25</v>
      </c>
      <c r="I43" s="26"/>
      <c r="J43" s="26"/>
      <c r="K43" s="26"/>
      <c r="L43" s="23">
        <v>18027</v>
      </c>
      <c r="M43" s="26">
        <f>Таблица22[[#This Row],[Ставка в день]]*21</f>
        <v>378567</v>
      </c>
      <c r="N43" s="26"/>
      <c r="O43" s="26">
        <f>NETWORKDAYS(Таблица22[[#This Row],[Дата начала работы]],Таблица22[[#This Row],[Дата расчета 1]])</f>
        <v>-31434</v>
      </c>
      <c r="P43" s="19">
        <f>Таблица22[[#This Row],[Дата расчета 2]]*Таблица22[[#This Row],[Ставка в день]]</f>
        <v>-566660718</v>
      </c>
      <c r="Q43" s="19"/>
      <c r="R43" s="19"/>
    </row>
    <row r="44" spans="1:18" x14ac:dyDescent="0.3">
      <c r="A44" s="1">
        <v>41</v>
      </c>
      <c r="B44" s="24" t="s">
        <v>134</v>
      </c>
      <c r="C44" s="11" t="s">
        <v>27</v>
      </c>
      <c r="D44" s="12">
        <v>44015</v>
      </c>
      <c r="E44" s="25" t="s">
        <v>91</v>
      </c>
      <c r="F44" s="14" t="s">
        <v>29</v>
      </c>
      <c r="G44" s="26" t="s">
        <v>117</v>
      </c>
      <c r="H44" s="26" t="s">
        <v>25</v>
      </c>
      <c r="I44" s="26"/>
      <c r="J44" s="26"/>
      <c r="K44" s="26"/>
      <c r="L44" s="23">
        <v>16425</v>
      </c>
      <c r="M44" s="26">
        <f>Таблица22[[#This Row],[Ставка в день]]*21</f>
        <v>344925</v>
      </c>
      <c r="N44" s="26"/>
      <c r="O44" s="26">
        <f>NETWORKDAYS(Таблица22[[#This Row],[Дата начала работы]],Таблица22[[#This Row],[Дата расчета 1]])</f>
        <v>-31440</v>
      </c>
      <c r="P44" s="19">
        <f>Таблица22[[#This Row],[Дата расчета 2]]*Таблица22[[#This Row],[Ставка в день]]</f>
        <v>-516402000</v>
      </c>
      <c r="Q44" s="19"/>
      <c r="R44" s="19"/>
    </row>
    <row r="45" spans="1:18" x14ac:dyDescent="0.3">
      <c r="A45" s="43">
        <v>42</v>
      </c>
      <c r="B45" s="24" t="s">
        <v>135</v>
      </c>
      <c r="C45" s="11" t="s">
        <v>21</v>
      </c>
      <c r="D45" s="12">
        <v>44018</v>
      </c>
      <c r="E45" s="39"/>
      <c r="F45" s="14" t="s">
        <v>23</v>
      </c>
      <c r="G45" s="26" t="s">
        <v>58</v>
      </c>
      <c r="H45" s="26" t="s">
        <v>25</v>
      </c>
      <c r="I45" s="48" t="s">
        <v>60</v>
      </c>
      <c r="J45" s="49">
        <v>0.15</v>
      </c>
      <c r="K45" s="16">
        <v>285000</v>
      </c>
      <c r="L45" s="23">
        <v>31000</v>
      </c>
      <c r="M45" s="14">
        <f>Таблица22[[#This Row],[Ставка в день]]*21</f>
        <v>651000</v>
      </c>
      <c r="N45" s="14"/>
      <c r="O45" s="14">
        <f>NETWORKDAYS(Таблица22[[#This Row],[Дата начала работы]],Таблица22[[#This Row],[Дата расчета 1]])</f>
        <v>-31441</v>
      </c>
      <c r="P45" s="19">
        <f>Таблица22[[#This Row],[Дата расчета 2]]*Таблица22[[#This Row],[Ставка в день]]</f>
        <v>-974671000</v>
      </c>
      <c r="Q45" s="19"/>
      <c r="R45" s="19" t="s">
        <v>136</v>
      </c>
    </row>
    <row r="46" spans="1:18" x14ac:dyDescent="0.3">
      <c r="A46" s="43">
        <v>43</v>
      </c>
      <c r="B46" s="24" t="s">
        <v>137</v>
      </c>
      <c r="C46" s="46" t="s">
        <v>27</v>
      </c>
      <c r="D46" s="12">
        <v>44018</v>
      </c>
      <c r="E46" s="39" t="s">
        <v>138</v>
      </c>
      <c r="F46" s="14" t="s">
        <v>23</v>
      </c>
      <c r="G46" s="26" t="s">
        <v>58</v>
      </c>
      <c r="H46" s="26" t="s">
        <v>25</v>
      </c>
      <c r="I46" s="14"/>
      <c r="J46" s="26"/>
      <c r="K46" s="16"/>
      <c r="L46" s="23">
        <v>21500</v>
      </c>
      <c r="M46" s="14">
        <f>Таблица22[[#This Row],[Ставка в день]]*21</f>
        <v>451500</v>
      </c>
      <c r="N46" s="14"/>
      <c r="O46" s="14">
        <f>NETWORKDAYS(Таблица22[[#This Row],[Дата начала работы]],Таблица22[[#This Row],[Дата расчета 1]])</f>
        <v>-31441</v>
      </c>
      <c r="P46" s="19">
        <f>Таблица22[[#This Row],[Дата расчета 2]]*Таблица22[[#This Row],[Ставка в день]]</f>
        <v>-675981500</v>
      </c>
      <c r="Q46" s="19"/>
      <c r="R46" s="19"/>
    </row>
    <row r="47" spans="1:18" x14ac:dyDescent="0.3">
      <c r="A47" s="1">
        <v>44</v>
      </c>
      <c r="B47" s="24" t="s">
        <v>139</v>
      </c>
      <c r="C47" s="11" t="s">
        <v>21</v>
      </c>
      <c r="D47" s="12">
        <v>44018</v>
      </c>
      <c r="E47" s="25"/>
      <c r="F47" s="14" t="s">
        <v>29</v>
      </c>
      <c r="G47" s="26" t="s">
        <v>140</v>
      </c>
      <c r="H47" s="26" t="s">
        <v>25</v>
      </c>
      <c r="I47" s="26"/>
      <c r="J47" s="26"/>
      <c r="K47" s="16">
        <v>287400</v>
      </c>
      <c r="L47" s="23">
        <v>28500</v>
      </c>
      <c r="M47" s="26">
        <f>Таблица22[[#This Row],[Ставка в день]]*21</f>
        <v>598500</v>
      </c>
      <c r="N47" s="26"/>
      <c r="O47" s="26">
        <f>NETWORKDAYS(Таблица22[[#This Row],[Дата начала работы]],Таблица22[[#This Row],[Дата расчета 1]])</f>
        <v>-31441</v>
      </c>
      <c r="P47" s="19">
        <f>Таблица22[[#This Row],[Дата расчета 2]]*Таблица22[[#This Row],[Ставка в день]]</f>
        <v>-896068500</v>
      </c>
      <c r="Q47" s="19"/>
      <c r="R47" s="19"/>
    </row>
    <row r="48" spans="1:18" x14ac:dyDescent="0.3">
      <c r="A48" s="43">
        <v>45</v>
      </c>
      <c r="B48" s="24" t="s">
        <v>141</v>
      </c>
      <c r="C48" s="11" t="s">
        <v>27</v>
      </c>
      <c r="D48" s="12">
        <v>44025</v>
      </c>
      <c r="E48" s="39" t="s">
        <v>142</v>
      </c>
      <c r="F48" s="14" t="s">
        <v>23</v>
      </c>
      <c r="G48" s="26" t="s">
        <v>58</v>
      </c>
      <c r="H48" s="26" t="s">
        <v>25</v>
      </c>
      <c r="I48" s="14"/>
      <c r="J48" s="14"/>
      <c r="K48" s="14"/>
      <c r="L48" s="23">
        <v>18027</v>
      </c>
      <c r="M48" s="14">
        <f>Таблица22[[#This Row],[Ставка в день]]*21</f>
        <v>378567</v>
      </c>
      <c r="N48" s="14"/>
      <c r="O48" s="14">
        <f>NETWORKDAYS(Таблица22[[#This Row],[Дата начала работы]],Таблица22[[#This Row],[Дата расчета 1]])</f>
        <v>-31446</v>
      </c>
      <c r="P48" s="19">
        <f>Таблица22[[#This Row],[Дата расчета 2]]*Таблица22[[#This Row],[Ставка в день]]</f>
        <v>-566877042</v>
      </c>
      <c r="Q48" s="19"/>
      <c r="R48" s="19"/>
    </row>
    <row r="49" spans="1:18" x14ac:dyDescent="0.3">
      <c r="A49" s="1">
        <v>46</v>
      </c>
      <c r="B49" s="24" t="s">
        <v>143</v>
      </c>
      <c r="C49" s="11" t="s">
        <v>21</v>
      </c>
      <c r="D49" s="12">
        <v>44025</v>
      </c>
      <c r="E49" s="25"/>
      <c r="F49" s="14" t="s">
        <v>29</v>
      </c>
      <c r="G49" s="26" t="s">
        <v>82</v>
      </c>
      <c r="H49" s="26" t="s">
        <v>48</v>
      </c>
      <c r="I49" s="26"/>
      <c r="J49" s="50"/>
      <c r="K49" s="16">
        <v>269000</v>
      </c>
      <c r="L49" s="23">
        <v>25620</v>
      </c>
      <c r="M49" s="26">
        <f>Таблица22[[#This Row],[Ставка в день]]*21</f>
        <v>538020</v>
      </c>
      <c r="N49" s="26"/>
      <c r="O49" s="26">
        <f>NETWORKDAYS(Таблица22[[#This Row],[Дата начала работы]],Таблица22[[#This Row],[Дата расчета 1]])</f>
        <v>-31446</v>
      </c>
      <c r="P49" s="19">
        <f>Таблица22[[#This Row],[Дата расчета 2]]*Таблица22[[#This Row],[Ставка в день]]</f>
        <v>-805646520</v>
      </c>
      <c r="Q49" s="19"/>
      <c r="R49" s="19" t="s">
        <v>144</v>
      </c>
    </row>
    <row r="50" spans="1:18" x14ac:dyDescent="0.3">
      <c r="A50" s="1">
        <v>47</v>
      </c>
      <c r="B50" s="24" t="s">
        <v>145</v>
      </c>
      <c r="C50" s="11" t="s">
        <v>27</v>
      </c>
      <c r="D50" s="12">
        <v>44032</v>
      </c>
      <c r="E50" s="25" t="s">
        <v>146</v>
      </c>
      <c r="F50" s="51" t="s">
        <v>147</v>
      </c>
      <c r="G50" s="26" t="s">
        <v>44</v>
      </c>
      <c r="H50" s="26" t="s">
        <v>25</v>
      </c>
      <c r="I50" s="26"/>
      <c r="J50" s="26"/>
      <c r="K50" s="26"/>
      <c r="L50" s="23">
        <v>22860</v>
      </c>
      <c r="M50" s="26">
        <f>Таблица22[[#This Row],[Ставка в день]]*21</f>
        <v>480060</v>
      </c>
      <c r="N50" s="26"/>
      <c r="O50" s="26">
        <f>NETWORKDAYS(Таблица22[[#This Row],[Дата начала работы]],Таблица22[[#This Row],[Дата расчета 1]])</f>
        <v>-31451</v>
      </c>
      <c r="P50" s="19">
        <f>Таблица22[[#This Row],[Дата расчета 2]]*Таблица22[[#This Row],[Ставка в день]]</f>
        <v>-718969860</v>
      </c>
      <c r="Q50" s="19"/>
      <c r="R50" s="19"/>
    </row>
    <row r="51" spans="1:18" x14ac:dyDescent="0.3">
      <c r="A51" s="43">
        <v>48</v>
      </c>
      <c r="B51" s="24" t="s">
        <v>148</v>
      </c>
      <c r="C51" s="11" t="s">
        <v>21</v>
      </c>
      <c r="D51" s="12">
        <v>44032</v>
      </c>
      <c r="E51" s="25"/>
      <c r="F51" s="14" t="s">
        <v>29</v>
      </c>
      <c r="G51" s="26" t="s">
        <v>149</v>
      </c>
      <c r="H51" s="26" t="s">
        <v>150</v>
      </c>
      <c r="I51" s="48" t="s">
        <v>60</v>
      </c>
      <c r="J51" s="31">
        <v>0.15</v>
      </c>
      <c r="K51" s="16">
        <v>241500</v>
      </c>
      <c r="L51" s="23">
        <v>23000</v>
      </c>
      <c r="M51" s="26">
        <f>Таблица22[[#This Row],[Ставка в день]]*21</f>
        <v>483000</v>
      </c>
      <c r="N51" s="26"/>
      <c r="O51" s="26">
        <f>NETWORKDAYS(Таблица22[[#This Row],[Дата начала работы]],Таблица22[[#This Row],[Дата расчета 1]])</f>
        <v>-31451</v>
      </c>
      <c r="P51" s="19">
        <f>Таблица22[[#This Row],[Дата расчета 2]]*Таблица22[[#This Row],[Ставка в день]]</f>
        <v>-723373000</v>
      </c>
      <c r="Q51" s="19"/>
      <c r="R51" s="19"/>
    </row>
    <row r="52" spans="1:18" x14ac:dyDescent="0.3">
      <c r="A52" s="1">
        <v>49</v>
      </c>
      <c r="B52" s="24" t="s">
        <v>151</v>
      </c>
      <c r="C52" s="40" t="s">
        <v>27</v>
      </c>
      <c r="D52" s="12">
        <v>44039</v>
      </c>
      <c r="E52" s="39" t="s">
        <v>152</v>
      </c>
      <c r="F52" s="14" t="s">
        <v>29</v>
      </c>
      <c r="G52" s="14" t="s">
        <v>153</v>
      </c>
      <c r="H52" s="26" t="s">
        <v>25</v>
      </c>
      <c r="I52" s="14"/>
      <c r="J52" s="14"/>
      <c r="K52" s="14"/>
      <c r="L52" s="23">
        <v>11400</v>
      </c>
      <c r="M52" s="14">
        <f>Таблица22[[#This Row],[Ставка в день]]*21</f>
        <v>239400</v>
      </c>
      <c r="N52" s="14"/>
      <c r="O52" s="14">
        <f>NETWORKDAYS(Таблица22[[#This Row],[Дата начала работы]],Таблица22[[#This Row],[Дата расчета 1]])</f>
        <v>-31456</v>
      </c>
      <c r="P52" s="19">
        <f>Таблица22[[#This Row],[Дата расчета 2]]*Таблица22[[#This Row],[Ставка в день]]</f>
        <v>-358598400</v>
      </c>
      <c r="Q52" s="19"/>
      <c r="R52" s="19"/>
    </row>
    <row r="53" spans="1:18" x14ac:dyDescent="0.3">
      <c r="A53" s="43">
        <v>50</v>
      </c>
      <c r="B53" s="24" t="s">
        <v>154</v>
      </c>
      <c r="C53" s="28" t="s">
        <v>27</v>
      </c>
      <c r="D53" s="12">
        <v>44039</v>
      </c>
      <c r="E53" s="25" t="s">
        <v>155</v>
      </c>
      <c r="F53" s="14" t="s">
        <v>29</v>
      </c>
      <c r="G53" s="26" t="s">
        <v>149</v>
      </c>
      <c r="H53" s="26" t="s">
        <v>59</v>
      </c>
      <c r="I53" s="26"/>
      <c r="J53" s="26"/>
      <c r="K53" s="26"/>
      <c r="L53" s="23">
        <v>14000</v>
      </c>
      <c r="M53" s="26">
        <f>Таблица22[[#This Row],[Ставка в день]]*21</f>
        <v>294000</v>
      </c>
      <c r="N53" s="26"/>
      <c r="O53" s="26">
        <f>NETWORKDAYS(Таблица22[[#This Row],[Дата начала работы]],Таблица22[[#This Row],[Дата расчета 1]])</f>
        <v>-31456</v>
      </c>
      <c r="P53" s="19">
        <f>Таблица22[[#This Row],[Дата расчета 2]]*Таблица22[[#This Row],[Ставка в день]]</f>
        <v>-440384000</v>
      </c>
      <c r="Q53" s="19"/>
      <c r="R53" s="19"/>
    </row>
    <row r="54" spans="1:18" x14ac:dyDescent="0.3">
      <c r="A54" s="43">
        <v>51</v>
      </c>
      <c r="B54" s="24" t="s">
        <v>156</v>
      </c>
      <c r="C54" s="28" t="s">
        <v>27</v>
      </c>
      <c r="D54" s="12">
        <v>44040</v>
      </c>
      <c r="E54" s="39" t="s">
        <v>157</v>
      </c>
      <c r="F54" s="14" t="s">
        <v>23</v>
      </c>
      <c r="G54" s="26" t="s">
        <v>58</v>
      </c>
      <c r="H54" s="26" t="s">
        <v>158</v>
      </c>
      <c r="I54" s="14"/>
      <c r="J54" s="26"/>
      <c r="K54" s="26"/>
      <c r="L54" s="23">
        <v>7700</v>
      </c>
      <c r="M54" s="14">
        <f>Таблица22[[#This Row],[Ставка в день]]*21</f>
        <v>161700</v>
      </c>
      <c r="N54" s="14"/>
      <c r="O54" s="14">
        <f>NETWORKDAYS(Таблица22[[#This Row],[Дата начала работы]],Таблица22[[#This Row],[Дата расчета 1]])</f>
        <v>-31457</v>
      </c>
      <c r="P54" s="19">
        <f>Таблица22[[#This Row],[Дата расчета 2]]*Таблица22[[#This Row],[Ставка в день]]</f>
        <v>-242218900</v>
      </c>
      <c r="Q54" s="19"/>
      <c r="R54" s="19"/>
    </row>
    <row r="55" spans="1:18" x14ac:dyDescent="0.3">
      <c r="A55" s="43">
        <v>52</v>
      </c>
      <c r="B55" s="24" t="s">
        <v>159</v>
      </c>
      <c r="C55" s="28" t="s">
        <v>27</v>
      </c>
      <c r="D55" s="12">
        <v>44046</v>
      </c>
      <c r="E55" s="39" t="s">
        <v>160</v>
      </c>
      <c r="F55" s="14" t="s">
        <v>29</v>
      </c>
      <c r="G55" s="26" t="s">
        <v>82</v>
      </c>
      <c r="H55" s="14" t="s">
        <v>48</v>
      </c>
      <c r="I55" s="14"/>
      <c r="J55" s="14"/>
      <c r="K55" s="14"/>
      <c r="L55" s="23">
        <v>21045</v>
      </c>
      <c r="M55" s="14">
        <f>Таблица22[[#This Row],[Ставка в день]]*21</f>
        <v>441945</v>
      </c>
      <c r="N55" s="14"/>
      <c r="O55" s="14">
        <f>NETWORKDAYS(Таблица22[[#This Row],[Дата начала работы]],Таблица22[[#This Row],[Дата расчета 1]])</f>
        <v>-31461</v>
      </c>
      <c r="P55" s="19">
        <f>Таблица22[[#This Row],[Дата расчета 2]]*Таблица22[[#This Row],[Ставка в день]]</f>
        <v>-662096745</v>
      </c>
      <c r="Q55" s="19"/>
      <c r="R55" s="19"/>
    </row>
    <row r="56" spans="1:18" x14ac:dyDescent="0.3">
      <c r="A56" s="1">
        <v>53</v>
      </c>
      <c r="B56" s="24" t="s">
        <v>161</v>
      </c>
      <c r="C56" s="28" t="s">
        <v>27</v>
      </c>
      <c r="D56" s="12">
        <v>44046</v>
      </c>
      <c r="E56" s="25"/>
      <c r="F56" s="14" t="s">
        <v>29</v>
      </c>
      <c r="G56" s="26" t="s">
        <v>162</v>
      </c>
      <c r="H56" s="26" t="s">
        <v>25</v>
      </c>
      <c r="I56" s="26"/>
      <c r="J56" s="26"/>
      <c r="K56" s="26"/>
      <c r="L56" s="23">
        <v>13600</v>
      </c>
      <c r="M56" s="26">
        <f>Таблица22[[#This Row],[Ставка в день]]*21</f>
        <v>285600</v>
      </c>
      <c r="N56" s="26"/>
      <c r="O56" s="26">
        <f>NETWORKDAYS(Таблица22[[#This Row],[Дата начала работы]],Таблица22[[#This Row],[Дата расчета 1]])</f>
        <v>-31461</v>
      </c>
      <c r="P56" s="19">
        <f>Таблица22[[#This Row],[Дата расчета 2]]*Таблица22[[#This Row],[Ставка в день]]</f>
        <v>-427869600</v>
      </c>
      <c r="Q56" s="19"/>
      <c r="R56" s="19"/>
    </row>
    <row r="57" spans="1:18" x14ac:dyDescent="0.3">
      <c r="A57" s="43">
        <v>54</v>
      </c>
      <c r="B57" s="24" t="s">
        <v>163</v>
      </c>
      <c r="C57" s="28" t="s">
        <v>27</v>
      </c>
      <c r="D57" s="12">
        <v>44054</v>
      </c>
      <c r="E57" s="25" t="s">
        <v>164</v>
      </c>
      <c r="F57" s="26" t="s">
        <v>29</v>
      </c>
      <c r="G57" s="26" t="s">
        <v>165</v>
      </c>
      <c r="H57" s="26" t="s">
        <v>25</v>
      </c>
      <c r="I57" s="48" t="s">
        <v>60</v>
      </c>
      <c r="J57" s="26"/>
      <c r="K57" s="26"/>
      <c r="L57" s="23">
        <v>41000</v>
      </c>
      <c r="M57" s="26">
        <f>Таблица22[[#This Row],[Ставка в день]]*21</f>
        <v>861000</v>
      </c>
      <c r="N57" s="26"/>
      <c r="O57" s="26">
        <f>NETWORKDAYS(Таблица22[[#This Row],[Дата начала работы]],Таблица22[[#This Row],[Дата расчета 1]])</f>
        <v>-31467</v>
      </c>
      <c r="P57" s="19">
        <f>Таблица22[[#This Row],[Дата расчета 2]]*Таблица22[[#This Row],[Ставка в день]]</f>
        <v>-1290147000</v>
      </c>
      <c r="Q57" s="19"/>
      <c r="R57" s="19"/>
    </row>
    <row r="58" spans="1:18" x14ac:dyDescent="0.3">
      <c r="A58" s="43">
        <v>55</v>
      </c>
      <c r="B58" s="24" t="s">
        <v>166</v>
      </c>
      <c r="C58" s="28" t="s">
        <v>27</v>
      </c>
      <c r="D58" s="12">
        <v>44054</v>
      </c>
      <c r="E58" s="25" t="s">
        <v>167</v>
      </c>
      <c r="F58" s="26" t="s">
        <v>23</v>
      </c>
      <c r="G58" s="26" t="s">
        <v>168</v>
      </c>
      <c r="H58" s="26" t="s">
        <v>169</v>
      </c>
      <c r="I58" s="14"/>
      <c r="J58" s="14"/>
      <c r="K58" s="14"/>
      <c r="L58" s="23">
        <v>20000</v>
      </c>
      <c r="M58" s="14">
        <f>Таблица22[[#This Row],[Ставка в день]]*21</f>
        <v>420000</v>
      </c>
      <c r="N58" s="14"/>
      <c r="O58" s="14">
        <f>NETWORKDAYS(Таблица22[[#This Row],[Дата начала работы]],Таблица22[[#This Row],[Дата расчета 1]])</f>
        <v>-31467</v>
      </c>
      <c r="P58" s="19">
        <f>Таблица22[[#This Row],[Дата расчета 2]]*Таблица22[[#This Row],[Ставка в день]]</f>
        <v>-629340000</v>
      </c>
      <c r="Q58" s="19"/>
      <c r="R58" s="19"/>
    </row>
    <row r="59" spans="1:18" x14ac:dyDescent="0.3">
      <c r="A59" s="43">
        <v>56</v>
      </c>
      <c r="B59" s="24" t="s">
        <v>170</v>
      </c>
      <c r="C59" s="28" t="s">
        <v>27</v>
      </c>
      <c r="D59" s="12">
        <v>44056</v>
      </c>
      <c r="E59" s="52" t="s">
        <v>171</v>
      </c>
      <c r="F59" s="53" t="s">
        <v>147</v>
      </c>
      <c r="G59" s="26" t="s">
        <v>172</v>
      </c>
      <c r="H59" s="26" t="s">
        <v>25</v>
      </c>
      <c r="I59" s="14"/>
      <c r="J59" s="14"/>
      <c r="K59" s="14"/>
      <c r="L59" s="23">
        <v>28600</v>
      </c>
      <c r="M59" s="14">
        <f>Таблица22[[#This Row],[Ставка в день]]*21</f>
        <v>600600</v>
      </c>
      <c r="N59" s="14"/>
      <c r="O59" s="14">
        <f>NETWORKDAYS(Таблица22[[#This Row],[Дата начала работы]],Таблица22[[#This Row],[Дата расчета 1]])</f>
        <v>-31469</v>
      </c>
      <c r="P59" s="19">
        <f>Таблица22[[#This Row],[Дата расчета 2]]*Таблица22[[#This Row],[Ставка в день]]</f>
        <v>-900013400</v>
      </c>
      <c r="Q59" s="19"/>
      <c r="R59" s="19"/>
    </row>
    <row r="60" spans="1:18" x14ac:dyDescent="0.3">
      <c r="A60" s="1">
        <v>57</v>
      </c>
      <c r="B60" s="24" t="s">
        <v>173</v>
      </c>
      <c r="C60" s="28" t="s">
        <v>27</v>
      </c>
      <c r="D60" s="12">
        <v>44069</v>
      </c>
      <c r="E60" s="25" t="s">
        <v>174</v>
      </c>
      <c r="F60" s="14" t="s">
        <v>23</v>
      </c>
      <c r="G60" s="26" t="s">
        <v>175</v>
      </c>
      <c r="H60" s="26" t="s">
        <v>25</v>
      </c>
      <c r="I60" s="48" t="s">
        <v>60</v>
      </c>
      <c r="J60" s="14"/>
      <c r="K60" s="14"/>
      <c r="L60" s="23">
        <v>18750</v>
      </c>
      <c r="M60" s="14">
        <f>Таблица22[[#This Row],[Ставка в день]]*21</f>
        <v>393750</v>
      </c>
      <c r="N60" s="14"/>
      <c r="O60" s="14">
        <f>NETWORKDAYS(Таблица22[[#This Row],[Дата начала работы]],Таблица22[[#This Row],[Дата расчета 1]])</f>
        <v>-31478</v>
      </c>
      <c r="P60" s="19">
        <f>Таблица22[[#This Row],[Дата расчета 2]]*Таблица22[[#This Row],[Ставка в день]]</f>
        <v>-590212500</v>
      </c>
      <c r="Q60" s="19"/>
      <c r="R60" s="19"/>
    </row>
    <row r="61" spans="1:18" x14ac:dyDescent="0.3">
      <c r="A61" s="43">
        <v>58</v>
      </c>
      <c r="B61" s="24" t="s">
        <v>176</v>
      </c>
      <c r="C61" s="28" t="s">
        <v>21</v>
      </c>
      <c r="D61" s="12">
        <v>44069</v>
      </c>
      <c r="E61" s="25"/>
      <c r="F61" s="26" t="s">
        <v>29</v>
      </c>
      <c r="G61" s="26" t="s">
        <v>47</v>
      </c>
      <c r="H61" s="26" t="s">
        <v>59</v>
      </c>
      <c r="I61" s="14"/>
      <c r="J61" s="14"/>
      <c r="K61" s="16">
        <v>252900</v>
      </c>
      <c r="L61" s="23">
        <v>21387</v>
      </c>
      <c r="M61" s="14">
        <f>Таблица22[[#This Row],[Ставка в день]]*21</f>
        <v>449127</v>
      </c>
      <c r="N61" s="14"/>
      <c r="O61" s="14">
        <f>NETWORKDAYS(Таблица22[[#This Row],[Дата начала работы]],Таблица22[[#This Row],[Дата расчета 1]])</f>
        <v>-31478</v>
      </c>
      <c r="P61" s="19">
        <f>Таблица22[[#This Row],[Дата расчета 2]]*Таблица22[[#This Row],[Ставка в день]]</f>
        <v>-673219986</v>
      </c>
      <c r="Q61" s="19"/>
      <c r="R61" s="19"/>
    </row>
    <row r="62" spans="1:18" x14ac:dyDescent="0.3">
      <c r="A62" s="43">
        <v>59</v>
      </c>
      <c r="B62" s="24" t="s">
        <v>177</v>
      </c>
      <c r="C62" s="28" t="s">
        <v>21</v>
      </c>
      <c r="D62" s="12">
        <v>44074</v>
      </c>
      <c r="E62" s="39"/>
      <c r="F62" s="14" t="s">
        <v>29</v>
      </c>
      <c r="G62" s="26" t="s">
        <v>58</v>
      </c>
      <c r="H62" s="26" t="s">
        <v>59</v>
      </c>
      <c r="I62" s="33" t="s">
        <v>178</v>
      </c>
      <c r="J62" s="47">
        <v>0.15</v>
      </c>
      <c r="K62" s="16">
        <v>149500</v>
      </c>
      <c r="L62" s="23">
        <v>21000</v>
      </c>
      <c r="M62" s="14">
        <f>Таблица22[[#This Row],[Ставка в день]]*21</f>
        <v>441000</v>
      </c>
      <c r="N62" s="14"/>
      <c r="O62" s="14">
        <f>NETWORKDAYS(Таблица22[[#This Row],[Дата начала работы]],Таблица22[[#This Row],[Дата расчета 1]])</f>
        <v>-31481</v>
      </c>
      <c r="P62" s="19">
        <f>Таблица22[[#This Row],[Дата расчета 2]]*Таблица22[[#This Row],[Ставка в день]]</f>
        <v>-661101000</v>
      </c>
      <c r="Q62" s="19"/>
      <c r="R62" s="19"/>
    </row>
    <row r="63" spans="1:18" x14ac:dyDescent="0.3">
      <c r="A63" s="43">
        <v>60</v>
      </c>
      <c r="B63" s="24" t="s">
        <v>179</v>
      </c>
      <c r="C63" s="28" t="s">
        <v>27</v>
      </c>
      <c r="D63" s="12">
        <v>44076</v>
      </c>
      <c r="E63" s="25" t="s">
        <v>180</v>
      </c>
      <c r="F63" s="26" t="s">
        <v>23</v>
      </c>
      <c r="G63" s="26" t="s">
        <v>168</v>
      </c>
      <c r="H63" s="26" t="s">
        <v>25</v>
      </c>
      <c r="I63" s="26"/>
      <c r="J63" s="26"/>
      <c r="K63" s="26"/>
      <c r="L63" s="23">
        <v>20150</v>
      </c>
      <c r="M63" s="26">
        <f>Таблица22[[#This Row],[Ставка в день]]*21</f>
        <v>423150</v>
      </c>
      <c r="N63" s="26"/>
      <c r="O63" s="26">
        <f>NETWORKDAYS(Таблица22[[#This Row],[Дата начала работы]],Таблица22[[#This Row],[Дата расчета 1]])</f>
        <v>-31483</v>
      </c>
      <c r="P63" s="19">
        <f>Таблица22[[#This Row],[Дата расчета 2]]*Таблица22[[#This Row],[Ставка в день]]</f>
        <v>-634382450</v>
      </c>
      <c r="Q63" s="19"/>
      <c r="R63" s="19"/>
    </row>
    <row r="64" spans="1:18" x14ac:dyDescent="0.3">
      <c r="A64" s="1">
        <v>61</v>
      </c>
      <c r="B64" s="24" t="s">
        <v>181</v>
      </c>
      <c r="C64" s="28" t="s">
        <v>21</v>
      </c>
      <c r="D64" s="12">
        <v>44077</v>
      </c>
      <c r="E64" s="39"/>
      <c r="F64" s="26" t="s">
        <v>23</v>
      </c>
      <c r="G64" s="26" t="s">
        <v>168</v>
      </c>
      <c r="H64" s="26" t="s">
        <v>25</v>
      </c>
      <c r="I64" s="33" t="s">
        <v>178</v>
      </c>
      <c r="J64" s="47">
        <v>0.15</v>
      </c>
      <c r="K64" s="16">
        <v>344900</v>
      </c>
      <c r="L64" s="23">
        <v>32800</v>
      </c>
      <c r="M64" s="14">
        <f>Таблица22[[#This Row],[Ставка в день]]*21</f>
        <v>688800</v>
      </c>
      <c r="N64" s="14"/>
      <c r="O64" s="14">
        <f>NETWORKDAYS(Таблица22[[#This Row],[Дата начала работы]],Таблица22[[#This Row],[Дата расчета 1]])</f>
        <v>-31484</v>
      </c>
      <c r="P64" s="19">
        <f>Таблица22[[#This Row],[Дата расчета 2]]*Таблица22[[#This Row],[Ставка в день]]</f>
        <v>-1032675200</v>
      </c>
      <c r="Q64" s="19"/>
      <c r="R64" s="19"/>
    </row>
    <row r="65" spans="1:18" x14ac:dyDescent="0.3">
      <c r="A65" s="43">
        <v>62</v>
      </c>
      <c r="B65" s="54" t="s">
        <v>182</v>
      </c>
      <c r="C65" s="28" t="s">
        <v>21</v>
      </c>
      <c r="D65" s="12">
        <v>44081</v>
      </c>
      <c r="E65" s="25"/>
      <c r="F65" s="26" t="s">
        <v>29</v>
      </c>
      <c r="G65" s="26" t="s">
        <v>183</v>
      </c>
      <c r="H65" s="26" t="s">
        <v>25</v>
      </c>
      <c r="I65" s="33" t="s">
        <v>178</v>
      </c>
      <c r="J65" s="26"/>
      <c r="K65" s="16">
        <v>252900</v>
      </c>
      <c r="L65" s="23">
        <v>24100</v>
      </c>
      <c r="M65" s="26">
        <f>Таблица22[[#This Row],[Ставка в день]]*21</f>
        <v>506100</v>
      </c>
      <c r="N65" s="26"/>
      <c r="O65" s="26">
        <f>NETWORKDAYS(Таблица22[[#This Row],[Дата начала работы]],Таблица22[[#This Row],[Дата расчета 1]])</f>
        <v>-31486</v>
      </c>
      <c r="P65" s="19">
        <f>Таблица22[[#This Row],[Дата расчета 2]]*Таблица22[[#This Row],[Ставка в день]]</f>
        <v>-758812600</v>
      </c>
      <c r="Q65" s="19"/>
      <c r="R65" s="19"/>
    </row>
    <row r="66" spans="1:18" x14ac:dyDescent="0.3">
      <c r="A66" s="43">
        <v>63</v>
      </c>
      <c r="B66" s="24" t="s">
        <v>184</v>
      </c>
      <c r="C66" s="28" t="s">
        <v>21</v>
      </c>
      <c r="D66" s="12">
        <v>44081</v>
      </c>
      <c r="E66" s="25"/>
      <c r="F66" s="26" t="s">
        <v>23</v>
      </c>
      <c r="G66" s="26" t="s">
        <v>168</v>
      </c>
      <c r="H66" s="26" t="s">
        <v>25</v>
      </c>
      <c r="I66" s="26"/>
      <c r="J66" s="26"/>
      <c r="K66" s="16">
        <v>138000</v>
      </c>
      <c r="L66" s="23">
        <v>13143</v>
      </c>
      <c r="M66" s="26">
        <f>Таблица22[[#This Row],[Ставка в день]]*21</f>
        <v>276003</v>
      </c>
      <c r="N66" s="26"/>
      <c r="O66" s="26">
        <f>NETWORKDAYS(Таблица22[[#This Row],[Дата начала работы]],Таблица22[[#This Row],[Дата расчета 1]])</f>
        <v>-31486</v>
      </c>
      <c r="P66" s="19">
        <f>Таблица22[[#This Row],[Дата расчета 2]]*Таблица22[[#This Row],[Ставка в день]]</f>
        <v>-413820498</v>
      </c>
      <c r="Q66" s="19"/>
      <c r="R66" s="19"/>
    </row>
    <row r="67" spans="1:18" x14ac:dyDescent="0.3">
      <c r="A67" s="1">
        <v>83</v>
      </c>
      <c r="B67" s="24" t="s">
        <v>185</v>
      </c>
      <c r="C67" s="28" t="s">
        <v>27</v>
      </c>
      <c r="D67" s="12">
        <v>44088</v>
      </c>
      <c r="E67" s="39" t="s">
        <v>186</v>
      </c>
      <c r="F67" s="26" t="s">
        <v>187</v>
      </c>
      <c r="G67" s="26" t="s">
        <v>188</v>
      </c>
      <c r="H67" s="26" t="s">
        <v>189</v>
      </c>
      <c r="I67" s="14"/>
      <c r="J67" s="14"/>
      <c r="K67" s="14"/>
      <c r="L67" s="23">
        <v>2380</v>
      </c>
      <c r="M67" s="14">
        <f>Таблица22[[#This Row],[Ставка в день]]*21</f>
        <v>49980</v>
      </c>
      <c r="N67" s="14"/>
      <c r="O67" s="14">
        <f>NETWORKDAYS(Таблица22[[#This Row],[Дата начала работы]],Таблица22[[#This Row],[Дата расчета 1]])</f>
        <v>-31491</v>
      </c>
      <c r="P67" s="19">
        <f>Таблица22[[#This Row],[Дата расчета 2]]*Таблица22[[#This Row],[Ставка в день]]</f>
        <v>-74948580</v>
      </c>
      <c r="Q67" s="19"/>
      <c r="R67" s="19"/>
    </row>
    <row r="68" spans="1:18" x14ac:dyDescent="0.3">
      <c r="A68" s="43">
        <v>64</v>
      </c>
      <c r="B68" s="24" t="s">
        <v>190</v>
      </c>
      <c r="C68" s="28" t="s">
        <v>27</v>
      </c>
      <c r="D68" s="12">
        <v>44088</v>
      </c>
      <c r="E68" s="39" t="s">
        <v>93</v>
      </c>
      <c r="F68" s="26" t="s">
        <v>29</v>
      </c>
      <c r="G68" s="26" t="s">
        <v>82</v>
      </c>
      <c r="H68" s="14" t="s">
        <v>25</v>
      </c>
      <c r="I68" s="48" t="s">
        <v>60</v>
      </c>
      <c r="J68" s="14"/>
      <c r="K68" s="14"/>
      <c r="L68" s="23">
        <v>27000</v>
      </c>
      <c r="M68" s="14">
        <f>Таблица22[[#This Row],[Ставка в день]]*21</f>
        <v>567000</v>
      </c>
      <c r="N68" s="14"/>
      <c r="O68" s="14">
        <f>NETWORKDAYS(Таблица22[[#This Row],[Дата начала работы]],Таблица22[[#This Row],[Дата расчета 1]])</f>
        <v>-31491</v>
      </c>
      <c r="P68" s="19">
        <f>Таблица22[[#This Row],[Дата расчета 2]]*Таблица22[[#This Row],[Ставка в день]]</f>
        <v>-850257000</v>
      </c>
      <c r="Q68" s="19"/>
      <c r="R68" s="19"/>
    </row>
    <row r="69" spans="1:18" x14ac:dyDescent="0.3">
      <c r="A69" s="43">
        <v>65</v>
      </c>
      <c r="B69" s="24" t="s">
        <v>191</v>
      </c>
      <c r="C69" s="28" t="s">
        <v>27</v>
      </c>
      <c r="D69" s="12">
        <v>44097</v>
      </c>
      <c r="E69" s="39" t="s">
        <v>192</v>
      </c>
      <c r="F69" s="14" t="s">
        <v>187</v>
      </c>
      <c r="G69" s="14" t="s">
        <v>193</v>
      </c>
      <c r="H69" s="14" t="s">
        <v>194</v>
      </c>
      <c r="I69" s="14"/>
      <c r="J69" s="14"/>
      <c r="K69" s="14"/>
      <c r="L69" s="23">
        <v>2490</v>
      </c>
      <c r="M69" s="14">
        <f>Таблица22[[#This Row],[Ставка в день]]*21</f>
        <v>52290</v>
      </c>
      <c r="N69" s="14"/>
      <c r="O69" s="14">
        <f>NETWORKDAYS(Таблица22[[#This Row],[Дата начала работы]],Таблица22[[#This Row],[Дата расчета 1]])</f>
        <v>-31498</v>
      </c>
      <c r="P69" s="19">
        <f>Таблица22[[#This Row],[Дата расчета 2]]*Таблица22[[#This Row],[Ставка в день]]</f>
        <v>-78430020</v>
      </c>
      <c r="Q69" s="19"/>
      <c r="R69" s="19"/>
    </row>
    <row r="70" spans="1:18" ht="31.2" x14ac:dyDescent="0.3">
      <c r="A70" s="43">
        <v>66</v>
      </c>
      <c r="B70" s="24" t="s">
        <v>195</v>
      </c>
      <c r="C70" s="28" t="s">
        <v>27</v>
      </c>
      <c r="D70" s="12">
        <v>44098</v>
      </c>
      <c r="E70" s="39" t="s">
        <v>196</v>
      </c>
      <c r="F70" s="14" t="s">
        <v>64</v>
      </c>
      <c r="G70" s="14" t="s">
        <v>65</v>
      </c>
      <c r="H70" s="14" t="s">
        <v>48</v>
      </c>
      <c r="I70" s="14"/>
      <c r="J70" s="14"/>
      <c r="K70" s="14"/>
      <c r="L70" s="23">
        <v>11600</v>
      </c>
      <c r="M70" s="14">
        <f>Таблица22[[#This Row],[Ставка в день]]*21</f>
        <v>243600</v>
      </c>
      <c r="N70" s="14"/>
      <c r="O70" s="14">
        <f>NETWORKDAYS(Таблица22[[#This Row],[Дата начала работы]],Таблица22[[#This Row],[Дата расчета 1]])</f>
        <v>-31499</v>
      </c>
      <c r="P70" s="19">
        <f>Таблица22[[#This Row],[Дата расчета 2]]*Таблица22[[#This Row],[Ставка в день]]</f>
        <v>-365388400</v>
      </c>
      <c r="Q70" s="19"/>
      <c r="R70" s="19"/>
    </row>
    <row r="71" spans="1:18" x14ac:dyDescent="0.3">
      <c r="A71" s="1">
        <v>67</v>
      </c>
      <c r="B71" s="24" t="s">
        <v>197</v>
      </c>
      <c r="C71" s="28" t="s">
        <v>27</v>
      </c>
      <c r="D71" s="12">
        <v>44102</v>
      </c>
      <c r="E71" s="39" t="s">
        <v>198</v>
      </c>
      <c r="F71" s="14" t="s">
        <v>187</v>
      </c>
      <c r="G71" s="14" t="s">
        <v>188</v>
      </c>
      <c r="H71" s="26" t="s">
        <v>59</v>
      </c>
      <c r="I71" s="14"/>
      <c r="J71" s="14"/>
      <c r="K71" s="14"/>
      <c r="L71" s="23">
        <v>2985</v>
      </c>
      <c r="M71" s="14">
        <f>Таблица22[[#This Row],[Ставка в день]]*21</f>
        <v>62685</v>
      </c>
      <c r="N71" s="14"/>
      <c r="O71" s="14">
        <f>NETWORKDAYS(Таблица22[[#This Row],[Дата начала работы]],Таблица22[[#This Row],[Дата расчета 1]])</f>
        <v>-31501</v>
      </c>
      <c r="P71" s="19">
        <f>Таблица22[[#This Row],[Дата расчета 2]]*Таблица22[[#This Row],[Ставка в день]]</f>
        <v>-94030485</v>
      </c>
      <c r="Q71" s="19"/>
      <c r="R71" s="19"/>
    </row>
    <row r="72" spans="1:18" x14ac:dyDescent="0.3">
      <c r="A72" s="43">
        <v>68</v>
      </c>
      <c r="B72" s="24" t="s">
        <v>199</v>
      </c>
      <c r="C72" s="28" t="s">
        <v>21</v>
      </c>
      <c r="D72" s="12">
        <v>44103</v>
      </c>
      <c r="E72" s="39"/>
      <c r="F72" s="14" t="s">
        <v>29</v>
      </c>
      <c r="G72" s="14" t="s">
        <v>153</v>
      </c>
      <c r="H72" s="14" t="s">
        <v>25</v>
      </c>
      <c r="I72" s="48" t="s">
        <v>60</v>
      </c>
      <c r="J72" s="14"/>
      <c r="K72" s="16">
        <v>190000</v>
      </c>
      <c r="L72" s="23">
        <v>18096</v>
      </c>
      <c r="M72" s="14">
        <f>Таблица22[[#This Row],[Ставка в день]]*21</f>
        <v>380016</v>
      </c>
      <c r="N72" s="14"/>
      <c r="O72" s="14">
        <f>NETWORKDAYS(Таблица22[[#This Row],[Дата начала работы]],Таблица22[[#This Row],[Дата расчета 1]])</f>
        <v>-31502</v>
      </c>
      <c r="P72" s="19">
        <f>Таблица22[[#This Row],[Дата расчета 2]]*Таблица22[[#This Row],[Ставка в день]]</f>
        <v>-570060192</v>
      </c>
      <c r="Q72" s="19"/>
      <c r="R72" s="19" t="s">
        <v>200</v>
      </c>
    </row>
    <row r="73" spans="1:18" x14ac:dyDescent="0.3">
      <c r="A73" s="43">
        <v>69</v>
      </c>
      <c r="B73" s="24" t="s">
        <v>201</v>
      </c>
      <c r="C73" s="28" t="s">
        <v>27</v>
      </c>
      <c r="D73" s="12">
        <v>44105</v>
      </c>
      <c r="E73" s="39" t="s">
        <v>202</v>
      </c>
      <c r="F73" s="53" t="s">
        <v>64</v>
      </c>
      <c r="G73" s="53" t="s">
        <v>65</v>
      </c>
      <c r="H73" s="14" t="s">
        <v>203</v>
      </c>
      <c r="I73" s="14"/>
      <c r="J73" s="14"/>
      <c r="K73" s="16">
        <v>149500</v>
      </c>
      <c r="L73" s="23">
        <v>15662</v>
      </c>
      <c r="M73" s="14">
        <f>Таблица22[[#This Row],[Ставка в день]]*21</f>
        <v>328902</v>
      </c>
      <c r="N73" s="14"/>
      <c r="O73" s="14">
        <f>NETWORKDAYS(Таблица22[[#This Row],[Дата начала работы]],Таблица22[[#This Row],[Дата расчета 1]])</f>
        <v>-31504</v>
      </c>
      <c r="P73" s="19">
        <f>Таблица22[[#This Row],[Дата расчета 2]]*Таблица22[[#This Row],[Ставка в день]]</f>
        <v>-493415648</v>
      </c>
      <c r="Q73" s="19"/>
      <c r="R73" s="19"/>
    </row>
    <row r="74" spans="1:18" x14ac:dyDescent="0.3">
      <c r="A74" s="1">
        <v>70</v>
      </c>
      <c r="B74" s="24" t="s">
        <v>204</v>
      </c>
      <c r="C74" s="28" t="s">
        <v>27</v>
      </c>
      <c r="D74" s="12">
        <v>44109</v>
      </c>
      <c r="E74" s="39" t="s">
        <v>205</v>
      </c>
      <c r="F74" s="14" t="s">
        <v>23</v>
      </c>
      <c r="G74" s="14" t="s">
        <v>168</v>
      </c>
      <c r="H74" s="14" t="s">
        <v>25</v>
      </c>
      <c r="I74" s="14"/>
      <c r="J74" s="14"/>
      <c r="K74" s="14"/>
      <c r="L74" s="23">
        <v>27960</v>
      </c>
      <c r="M74" s="14">
        <f>Таблица22[[#This Row],[Ставка в день]]*21</f>
        <v>587160</v>
      </c>
      <c r="N74" s="14"/>
      <c r="O74" s="14">
        <f>NETWORKDAYS(Таблица22[[#This Row],[Дата начала работы]],Таблица22[[#This Row],[Дата расчета 1]])</f>
        <v>-31506</v>
      </c>
      <c r="P74" s="19">
        <f>Таблица22[[#This Row],[Дата расчета 2]]*Таблица22[[#This Row],[Ставка в день]]</f>
        <v>-880907760</v>
      </c>
      <c r="Q74" s="19"/>
      <c r="R74" s="19"/>
    </row>
    <row r="75" spans="1:18" ht="52.2" customHeight="1" x14ac:dyDescent="0.3">
      <c r="A75" s="1">
        <v>71</v>
      </c>
      <c r="B75" s="24" t="s">
        <v>206</v>
      </c>
      <c r="C75" s="28" t="s">
        <v>21</v>
      </c>
      <c r="D75" s="12">
        <v>44109</v>
      </c>
      <c r="E75" s="39"/>
      <c r="F75" s="26" t="s">
        <v>29</v>
      </c>
      <c r="G75" s="26" t="s">
        <v>47</v>
      </c>
      <c r="H75" s="14" t="s">
        <v>25</v>
      </c>
      <c r="I75" s="14"/>
      <c r="J75" s="14"/>
      <c r="K75" s="16">
        <v>425300</v>
      </c>
      <c r="L75" s="23">
        <v>32259</v>
      </c>
      <c r="M75" s="14">
        <f>Таблица22[[#This Row],[Ставка в день]]*21</f>
        <v>677439</v>
      </c>
      <c r="N75" s="14"/>
      <c r="O75" s="14">
        <f>NETWORKDAYS(Таблица22[[#This Row],[Дата начала работы]],Таблица22[[#This Row],[Дата расчета 1]])</f>
        <v>-31506</v>
      </c>
      <c r="P75" s="19">
        <f>Таблица22[[#This Row],[Дата расчета 2]]*Таблица22[[#This Row],[Ставка в день]]</f>
        <v>-1016352054</v>
      </c>
      <c r="Q75" s="19"/>
      <c r="R75" s="39" t="s">
        <v>207</v>
      </c>
    </row>
    <row r="76" spans="1:18" x14ac:dyDescent="0.3">
      <c r="A76" s="43">
        <v>72</v>
      </c>
      <c r="B76" s="24" t="s">
        <v>208</v>
      </c>
      <c r="C76" s="28" t="s">
        <v>27</v>
      </c>
      <c r="D76" s="12">
        <v>44116</v>
      </c>
      <c r="E76" s="39" t="s">
        <v>209</v>
      </c>
      <c r="F76" s="53" t="s">
        <v>147</v>
      </c>
      <c r="G76" s="14" t="s">
        <v>44</v>
      </c>
      <c r="H76" s="14" t="s">
        <v>25</v>
      </c>
      <c r="I76" s="48" t="s">
        <v>60</v>
      </c>
      <c r="J76" s="14"/>
      <c r="K76" s="14"/>
      <c r="L76" s="23">
        <v>20570</v>
      </c>
      <c r="M76" s="14">
        <f>Таблица22[[#This Row],[Ставка в день]]*21</f>
        <v>431970</v>
      </c>
      <c r="N76" s="14"/>
      <c r="O76" s="14">
        <f>NETWORKDAYS(Таблица22[[#This Row],[Дата начала работы]],Таблица22[[#This Row],[Дата расчета 1]])</f>
        <v>-31511</v>
      </c>
      <c r="P76" s="19">
        <f>Таблица22[[#This Row],[Дата расчета 2]]*Таблица22[[#This Row],[Ставка в день]]</f>
        <v>-648181270</v>
      </c>
      <c r="Q76" s="19"/>
      <c r="R76" s="19"/>
    </row>
    <row r="77" spans="1:18" x14ac:dyDescent="0.3">
      <c r="A77" s="1">
        <v>73</v>
      </c>
      <c r="B77" s="24" t="s">
        <v>210</v>
      </c>
      <c r="C77" s="28" t="s">
        <v>27</v>
      </c>
      <c r="D77" s="12">
        <v>44116</v>
      </c>
      <c r="E77" s="39" t="s">
        <v>211</v>
      </c>
      <c r="F77" s="51" t="s">
        <v>147</v>
      </c>
      <c r="G77" s="14" t="s">
        <v>212</v>
      </c>
      <c r="H77" s="14" t="s">
        <v>150</v>
      </c>
      <c r="I77" s="14"/>
      <c r="J77" s="26"/>
      <c r="K77" s="26"/>
      <c r="L77" s="23">
        <v>5500</v>
      </c>
      <c r="M77" s="14">
        <f>Таблица22[[#This Row],[Ставка в день]]*21</f>
        <v>115500</v>
      </c>
      <c r="N77" s="14"/>
      <c r="O77" s="14">
        <f>NETWORKDAYS(Таблица22[[#This Row],[Дата начала работы]],Таблица22[[#This Row],[Дата расчета 1]])</f>
        <v>-31511</v>
      </c>
      <c r="P77" s="19">
        <f>Таблица22[[#This Row],[Дата расчета 2]]*Таблица22[[#This Row],[Ставка в день]]</f>
        <v>-173310500</v>
      </c>
      <c r="Q77" s="19"/>
      <c r="R77" s="19"/>
    </row>
    <row r="78" spans="1:18" x14ac:dyDescent="0.3">
      <c r="A78" s="43">
        <v>74</v>
      </c>
      <c r="B78" s="24" t="s">
        <v>213</v>
      </c>
      <c r="C78" s="28" t="s">
        <v>27</v>
      </c>
      <c r="D78" s="12">
        <v>44116</v>
      </c>
      <c r="E78" s="39" t="s">
        <v>93</v>
      </c>
      <c r="F78" s="14" t="s">
        <v>23</v>
      </c>
      <c r="G78" s="14" t="s">
        <v>58</v>
      </c>
      <c r="H78" s="14" t="s">
        <v>25</v>
      </c>
      <c r="I78" s="14"/>
      <c r="J78" s="14"/>
      <c r="K78" s="14"/>
      <c r="L78" s="23">
        <v>25800</v>
      </c>
      <c r="M78" s="14">
        <f>Таблица22[[#This Row],[Ставка в день]]*21</f>
        <v>541800</v>
      </c>
      <c r="N78" s="14"/>
      <c r="O78" s="14">
        <f>NETWORKDAYS(Таблица22[[#This Row],[Дата начала работы]],Таблица22[[#This Row],[Дата расчета 1]])</f>
        <v>-31511</v>
      </c>
      <c r="P78" s="19">
        <f>Таблица22[[#This Row],[Дата расчета 2]]*Таблица22[[#This Row],[Ставка в день]]</f>
        <v>-812983800</v>
      </c>
      <c r="Q78" s="19"/>
      <c r="R78" s="19"/>
    </row>
    <row r="79" spans="1:18" x14ac:dyDescent="0.3">
      <c r="A79" s="43">
        <v>75</v>
      </c>
      <c r="B79" s="24" t="s">
        <v>214</v>
      </c>
      <c r="C79" s="28" t="s">
        <v>27</v>
      </c>
      <c r="D79" s="12">
        <v>44117</v>
      </c>
      <c r="E79" s="39" t="s">
        <v>215</v>
      </c>
      <c r="F79" s="14" t="s">
        <v>187</v>
      </c>
      <c r="G79" s="14" t="s">
        <v>188</v>
      </c>
      <c r="H79" s="14" t="s">
        <v>59</v>
      </c>
      <c r="I79" s="14"/>
      <c r="J79" s="14"/>
      <c r="K79" s="14"/>
      <c r="L79" s="23">
        <v>2490</v>
      </c>
      <c r="M79" s="14">
        <f>Таблица22[[#This Row],[Ставка в день]]*21</f>
        <v>52290</v>
      </c>
      <c r="N79" s="14"/>
      <c r="O79" s="14">
        <f>NETWORKDAYS(Таблица22[[#This Row],[Дата начала работы]],Таблица22[[#This Row],[Дата расчета 1]])</f>
        <v>-31512</v>
      </c>
      <c r="P79" s="19">
        <f>Таблица22[[#This Row],[Дата расчета 2]]*Таблица22[[#This Row],[Ставка в день]]</f>
        <v>-78464880</v>
      </c>
      <c r="Q79" s="19"/>
      <c r="R79" s="19"/>
    </row>
    <row r="80" spans="1:18" x14ac:dyDescent="0.3">
      <c r="A80" s="43">
        <v>76</v>
      </c>
      <c r="B80" s="24" t="s">
        <v>216</v>
      </c>
      <c r="C80" s="28" t="s">
        <v>27</v>
      </c>
      <c r="D80" s="12">
        <v>44117</v>
      </c>
      <c r="E80" s="39" t="s">
        <v>217</v>
      </c>
      <c r="F80" s="14" t="s">
        <v>187</v>
      </c>
      <c r="G80" s="14" t="s">
        <v>188</v>
      </c>
      <c r="H80" s="14" t="s">
        <v>59</v>
      </c>
      <c r="I80" s="14"/>
      <c r="J80" s="14"/>
      <c r="K80" s="14"/>
      <c r="L80" s="23">
        <v>2490</v>
      </c>
      <c r="M80" s="14">
        <f>Таблица22[[#This Row],[Ставка в день]]*21</f>
        <v>52290</v>
      </c>
      <c r="N80" s="14"/>
      <c r="O80" s="14">
        <f>NETWORKDAYS(Таблица22[[#This Row],[Дата начала работы]],Таблица22[[#This Row],[Дата расчета 1]])</f>
        <v>-31512</v>
      </c>
      <c r="P80" s="19">
        <f>Таблица22[[#This Row],[Дата расчета 2]]*Таблица22[[#This Row],[Ставка в день]]</f>
        <v>-78464880</v>
      </c>
      <c r="Q80" s="19"/>
      <c r="R80" s="19"/>
    </row>
    <row r="81" spans="1:18" x14ac:dyDescent="0.3">
      <c r="A81" s="43">
        <v>77</v>
      </c>
      <c r="B81" s="24" t="s">
        <v>218</v>
      </c>
      <c r="C81" s="28" t="s">
        <v>27</v>
      </c>
      <c r="D81" s="12">
        <v>44118</v>
      </c>
      <c r="E81" s="39" t="s">
        <v>219</v>
      </c>
      <c r="F81" s="14" t="s">
        <v>29</v>
      </c>
      <c r="G81" s="14" t="s">
        <v>153</v>
      </c>
      <c r="H81" s="14" t="s">
        <v>25</v>
      </c>
      <c r="I81" s="14"/>
      <c r="J81" s="14"/>
      <c r="K81" s="16">
        <v>117300</v>
      </c>
      <c r="L81" s="23">
        <v>11200</v>
      </c>
      <c r="M81" s="14">
        <f>Таблица22[[#This Row],[Ставка в день]]*21</f>
        <v>235200</v>
      </c>
      <c r="N81" s="14"/>
      <c r="O81" s="14">
        <f>NETWORKDAYS(Таблица22[[#This Row],[Дата начала работы]],Таблица22[[#This Row],[Дата расчета 1]])</f>
        <v>-31513</v>
      </c>
      <c r="P81" s="19">
        <f>Таблица22[[#This Row],[Дата расчета 2]]*Таблица22[[#This Row],[Ставка в день]]</f>
        <v>-352945600</v>
      </c>
      <c r="Q81" s="19"/>
      <c r="R81" s="19"/>
    </row>
    <row r="82" spans="1:18" x14ac:dyDescent="0.3">
      <c r="A82" s="1">
        <v>78</v>
      </c>
      <c r="B82" s="24" t="s">
        <v>220</v>
      </c>
      <c r="C82" s="28" t="s">
        <v>21</v>
      </c>
      <c r="D82" s="12">
        <v>44118</v>
      </c>
      <c r="E82" s="39"/>
      <c r="F82" s="14" t="s">
        <v>23</v>
      </c>
      <c r="G82" s="14" t="s">
        <v>58</v>
      </c>
      <c r="H82" s="14" t="s">
        <v>221</v>
      </c>
      <c r="I82" s="14"/>
      <c r="J82" s="14"/>
      <c r="K82" s="16">
        <v>172500</v>
      </c>
      <c r="L82" s="23">
        <v>16430</v>
      </c>
      <c r="M82" s="14">
        <f>Таблица22[[#This Row],[Ставка в день]]*21</f>
        <v>345030</v>
      </c>
      <c r="N82" s="14"/>
      <c r="O82" s="14">
        <f>NETWORKDAYS(Таблица22[[#This Row],[Дата начала работы]],Таблица22[[#This Row],[Дата расчета 1]])</f>
        <v>-31513</v>
      </c>
      <c r="P82" s="19">
        <f>Таблица22[[#This Row],[Дата расчета 2]]*Таблица22[[#This Row],[Ставка в день]]</f>
        <v>-517758590</v>
      </c>
      <c r="Q82" s="19"/>
      <c r="R82" s="19" t="s">
        <v>144</v>
      </c>
    </row>
    <row r="83" spans="1:18" x14ac:dyDescent="0.3">
      <c r="A83" s="1">
        <v>79</v>
      </c>
      <c r="B83" s="24" t="s">
        <v>222</v>
      </c>
      <c r="C83" s="28" t="s">
        <v>27</v>
      </c>
      <c r="D83" s="12">
        <v>44123</v>
      </c>
      <c r="E83" s="39" t="s">
        <v>223</v>
      </c>
      <c r="F83" s="14" t="s">
        <v>29</v>
      </c>
      <c r="G83" s="14" t="s">
        <v>224</v>
      </c>
      <c r="H83" s="14" t="s">
        <v>225</v>
      </c>
      <c r="I83" s="14"/>
      <c r="J83" s="26"/>
      <c r="K83" s="26"/>
      <c r="L83" s="23">
        <v>27300</v>
      </c>
      <c r="M83" s="14"/>
      <c r="N83" s="14"/>
      <c r="O83" s="14"/>
      <c r="P83" s="19"/>
      <c r="Q83" s="19"/>
      <c r="R83" s="19"/>
    </row>
    <row r="84" spans="1:18" x14ac:dyDescent="0.3">
      <c r="A84" s="43">
        <v>80</v>
      </c>
      <c r="B84" s="24" t="s">
        <v>226</v>
      </c>
      <c r="C84" s="28" t="s">
        <v>27</v>
      </c>
      <c r="D84" s="12">
        <v>44125</v>
      </c>
      <c r="E84" s="39" t="s">
        <v>227</v>
      </c>
      <c r="F84" s="26" t="s">
        <v>23</v>
      </c>
      <c r="G84" s="14" t="s">
        <v>228</v>
      </c>
      <c r="H84" s="14" t="s">
        <v>25</v>
      </c>
      <c r="I84" s="14"/>
      <c r="J84" s="14"/>
      <c r="K84" s="14"/>
      <c r="L84" s="23">
        <v>9050</v>
      </c>
      <c r="M84" s="14">
        <f>Таблица22[[#This Row],[Ставка в день]]*21</f>
        <v>190050</v>
      </c>
      <c r="N84" s="14"/>
      <c r="O84" s="14">
        <f>NETWORKDAYS(Таблица22[[#This Row],[Дата начала работы]],Таблица22[[#This Row],[Дата расчета 1]])</f>
        <v>-31518</v>
      </c>
      <c r="P84" s="19">
        <f>Таблица22[[#This Row],[Дата расчета 2]]*Таблица22[[#This Row],[Ставка в день]]</f>
        <v>-285237900</v>
      </c>
      <c r="Q84" s="19"/>
      <c r="R84" s="19"/>
    </row>
    <row r="85" spans="1:18" x14ac:dyDescent="0.3">
      <c r="A85" s="1">
        <v>81</v>
      </c>
      <c r="B85" s="24" t="s">
        <v>229</v>
      </c>
      <c r="C85" s="28" t="s">
        <v>21</v>
      </c>
      <c r="D85" s="12">
        <v>44132</v>
      </c>
      <c r="E85" s="39"/>
      <c r="F85" s="51" t="s">
        <v>147</v>
      </c>
      <c r="G85" s="14" t="s">
        <v>44</v>
      </c>
      <c r="H85" s="14" t="s">
        <v>25</v>
      </c>
      <c r="I85" s="48" t="s">
        <v>60</v>
      </c>
      <c r="J85" s="14"/>
      <c r="K85" s="16">
        <v>229900</v>
      </c>
      <c r="L85" s="23">
        <v>23000</v>
      </c>
      <c r="M85" s="14">
        <f>Таблица22[[#This Row],[Ставка в день]]*21</f>
        <v>483000</v>
      </c>
      <c r="N85" s="14"/>
      <c r="O85" s="14">
        <f>NETWORKDAYS(Таблица22[[#This Row],[Дата начала работы]],Таблица22[[#This Row],[Дата расчета 1]])</f>
        <v>-31523</v>
      </c>
      <c r="P85" s="19">
        <f>Таблица22[[#This Row],[Дата расчета 2]]*Таблица22[[#This Row],[Ставка в день]]</f>
        <v>-725029000</v>
      </c>
      <c r="Q85" s="19"/>
      <c r="R85" s="19"/>
    </row>
    <row r="86" spans="1:18" x14ac:dyDescent="0.3">
      <c r="A86" s="1">
        <v>82</v>
      </c>
      <c r="B86" s="24" t="s">
        <v>230</v>
      </c>
      <c r="C86" s="28" t="s">
        <v>27</v>
      </c>
      <c r="D86" s="12">
        <v>44137</v>
      </c>
      <c r="E86" s="39" t="s">
        <v>231</v>
      </c>
      <c r="F86" s="14" t="s">
        <v>71</v>
      </c>
      <c r="G86" s="26" t="s">
        <v>232</v>
      </c>
      <c r="H86" s="14" t="s">
        <v>158</v>
      </c>
      <c r="I86" s="14"/>
      <c r="J86" s="14"/>
      <c r="K86" s="14"/>
      <c r="L86" s="23">
        <v>19550</v>
      </c>
      <c r="M86" s="14">
        <f>Таблица22[[#This Row],[Ставка в день]]*21</f>
        <v>410550</v>
      </c>
      <c r="N86" s="14"/>
      <c r="O86" s="14">
        <f>NETWORKDAYS(Таблица22[[#This Row],[Дата начала работы]],Таблица22[[#This Row],[Дата расчета 1]])</f>
        <v>-31526</v>
      </c>
      <c r="P86" s="19">
        <f>Таблица22[[#This Row],[Дата расчета 2]]*Таблица22[[#This Row],[Ставка в день]]</f>
        <v>-616333300</v>
      </c>
      <c r="Q86" s="19"/>
      <c r="R86" s="19"/>
    </row>
    <row r="87" spans="1:18" x14ac:dyDescent="0.3">
      <c r="A87" s="1">
        <v>84</v>
      </c>
      <c r="B87" s="24" t="s">
        <v>233</v>
      </c>
      <c r="C87" s="55" t="s">
        <v>27</v>
      </c>
      <c r="D87" s="12">
        <v>44137</v>
      </c>
      <c r="E87" s="39" t="s">
        <v>234</v>
      </c>
      <c r="F87" s="14" t="s">
        <v>29</v>
      </c>
      <c r="G87" s="14" t="s">
        <v>82</v>
      </c>
      <c r="H87" s="14" t="s">
        <v>121</v>
      </c>
      <c r="I87" s="14"/>
      <c r="J87" s="14"/>
      <c r="K87" s="14"/>
      <c r="L87" s="23">
        <v>29100</v>
      </c>
      <c r="M87" s="14">
        <f>Таблица22[[#This Row],[Ставка в день]]*21</f>
        <v>611100</v>
      </c>
      <c r="N87" s="14"/>
      <c r="O87" s="14">
        <f>NETWORKDAYS(Таблица22[[#This Row],[Дата начала работы]],Таблица22[[#This Row],[Дата расчета 1]])</f>
        <v>-31526</v>
      </c>
      <c r="P87" s="19">
        <f>Таблица22[[#This Row],[Дата расчета 2]]*Таблица22[[#This Row],[Ставка в день]]</f>
        <v>-917406600</v>
      </c>
      <c r="Q87" s="19"/>
      <c r="R87" s="19"/>
    </row>
    <row r="88" spans="1:18" x14ac:dyDescent="0.3">
      <c r="A88" s="43">
        <v>85</v>
      </c>
      <c r="B88" s="24" t="s">
        <v>235</v>
      </c>
      <c r="C88" s="28" t="s">
        <v>27</v>
      </c>
      <c r="D88" s="12">
        <v>44140</v>
      </c>
      <c r="E88" s="39" t="s">
        <v>236</v>
      </c>
      <c r="F88" s="14" t="s">
        <v>23</v>
      </c>
      <c r="G88" s="26" t="s">
        <v>120</v>
      </c>
      <c r="H88" s="14" t="s">
        <v>25</v>
      </c>
      <c r="I88" s="14"/>
      <c r="J88" s="14"/>
      <c r="K88" s="14"/>
      <c r="L88" s="23">
        <v>26300</v>
      </c>
      <c r="M88" s="14">
        <f>Таблица22[[#This Row],[Ставка в день]]*21</f>
        <v>552300</v>
      </c>
      <c r="N88" s="14"/>
      <c r="O88" s="14">
        <f>NETWORKDAYS(Таблица22[[#This Row],[Дата начала работы]],Таблица22[[#This Row],[Дата расчета 1]])</f>
        <v>-31529</v>
      </c>
      <c r="P88" s="19">
        <f>Таблица22[[#This Row],[Дата расчета 2]]*Таблица22[[#This Row],[Ставка в день]]</f>
        <v>-829212700</v>
      </c>
      <c r="Q88" s="19"/>
      <c r="R88" s="19"/>
    </row>
    <row r="89" spans="1:18" x14ac:dyDescent="0.3">
      <c r="A89" s="1">
        <v>86</v>
      </c>
      <c r="B89" s="24" t="s">
        <v>237</v>
      </c>
      <c r="C89" s="28" t="s">
        <v>21</v>
      </c>
      <c r="D89" s="12">
        <v>44144</v>
      </c>
      <c r="E89" s="39"/>
      <c r="F89" s="51" t="s">
        <v>64</v>
      </c>
      <c r="G89" s="51" t="s">
        <v>65</v>
      </c>
      <c r="H89" s="14" t="s">
        <v>59</v>
      </c>
      <c r="I89" s="14"/>
      <c r="J89" s="14"/>
      <c r="K89" s="56">
        <v>298900</v>
      </c>
      <c r="L89" s="23">
        <v>28470</v>
      </c>
      <c r="M89" s="14">
        <f>Таблица22[[#This Row],[Ставка в день]]*21</f>
        <v>597870</v>
      </c>
      <c r="N89" s="14"/>
      <c r="O89" s="14">
        <f>NETWORKDAYS(Таблица22[[#This Row],[Дата начала работы]],Таблица22[[#This Row],[Дата расчета 1]])</f>
        <v>-31531</v>
      </c>
      <c r="P89" s="19">
        <f>Таблица22[[#This Row],[Дата расчета 2]]*Таблица22[[#This Row],[Ставка в день]]</f>
        <v>-897687570</v>
      </c>
      <c r="Q89" s="19"/>
      <c r="R89" s="19" t="s">
        <v>238</v>
      </c>
    </row>
    <row r="90" spans="1:18" x14ac:dyDescent="0.3">
      <c r="A90" s="1">
        <v>87</v>
      </c>
      <c r="B90" s="24" t="s">
        <v>239</v>
      </c>
      <c r="C90" s="28" t="s">
        <v>27</v>
      </c>
      <c r="D90" s="12">
        <v>44158</v>
      </c>
      <c r="E90" s="57" t="s">
        <v>240</v>
      </c>
      <c r="F90" s="14" t="s">
        <v>23</v>
      </c>
      <c r="G90" s="14" t="s">
        <v>168</v>
      </c>
      <c r="H90" s="14" t="s">
        <v>48</v>
      </c>
      <c r="I90" s="48" t="s">
        <v>60</v>
      </c>
      <c r="J90" s="14"/>
      <c r="K90" s="14"/>
      <c r="L90" s="23">
        <v>7620</v>
      </c>
      <c r="M90" s="14">
        <f>Таблица22[[#This Row],[Ставка в день]]*21</f>
        <v>160020</v>
      </c>
      <c r="N90" s="14"/>
      <c r="O90" s="14">
        <f>NETWORKDAYS(Таблица22[[#This Row],[Дата начала работы]],Таблица22[[#This Row],[Дата расчета 1]])</f>
        <v>-31541</v>
      </c>
      <c r="P90" s="19">
        <f>Таблица22[[#This Row],[Дата расчета 2]]*Таблица22[[#This Row],[Ставка в день]]</f>
        <v>-240342420</v>
      </c>
      <c r="Q90" s="19"/>
      <c r="R90" s="19"/>
    </row>
    <row r="91" spans="1:18" x14ac:dyDescent="0.3">
      <c r="A91" s="43">
        <v>88</v>
      </c>
      <c r="B91" s="24" t="s">
        <v>241</v>
      </c>
      <c r="C91" s="28" t="s">
        <v>27</v>
      </c>
      <c r="D91" s="12">
        <v>44166</v>
      </c>
      <c r="E91" s="40" t="s">
        <v>242</v>
      </c>
      <c r="F91" s="14" t="s">
        <v>23</v>
      </c>
      <c r="G91" s="14" t="s">
        <v>168</v>
      </c>
      <c r="H91" s="26" t="s">
        <v>48</v>
      </c>
      <c r="I91" s="48" t="s">
        <v>60</v>
      </c>
      <c r="J91" s="14"/>
      <c r="K91" s="16">
        <v>89900</v>
      </c>
      <c r="L91" s="23">
        <v>8570</v>
      </c>
      <c r="M91" s="14">
        <f>Таблица22[[#This Row],[Ставка в день]]*21</f>
        <v>179970</v>
      </c>
      <c r="N91" s="14"/>
      <c r="O91" s="14">
        <f>NETWORKDAYS(Таблица22[[#This Row],[Дата начала работы]],Таблица22[[#This Row],[Дата расчета 1]])</f>
        <v>-31547</v>
      </c>
      <c r="P91" s="19">
        <f>Таблица22[[#This Row],[Дата расчета 2]]*Таблица22[[#This Row],[Ставка в день]]</f>
        <v>-270357790</v>
      </c>
      <c r="Q91" s="19"/>
      <c r="R91" s="19"/>
    </row>
    <row r="92" spans="1:18" x14ac:dyDescent="0.3">
      <c r="A92" s="43">
        <v>89</v>
      </c>
      <c r="B92" s="54" t="s">
        <v>243</v>
      </c>
      <c r="C92" s="28" t="s">
        <v>27</v>
      </c>
      <c r="D92" s="12">
        <v>44166</v>
      </c>
      <c r="E92" s="39" t="s">
        <v>244</v>
      </c>
      <c r="F92" s="26" t="s">
        <v>29</v>
      </c>
      <c r="G92" s="14" t="s">
        <v>245</v>
      </c>
      <c r="H92" s="14" t="s">
        <v>25</v>
      </c>
      <c r="I92" s="48" t="s">
        <v>60</v>
      </c>
      <c r="J92" s="14"/>
      <c r="K92" s="16">
        <v>288700</v>
      </c>
      <c r="L92" s="23">
        <v>27500</v>
      </c>
      <c r="M92" s="14">
        <f>Таблица22[[#This Row],[Ставка в день]]*21</f>
        <v>577500</v>
      </c>
      <c r="N92" s="14"/>
      <c r="O92" s="14">
        <f>NETWORKDAYS(Таблица22[[#This Row],[Дата начала работы]],Таблица22[[#This Row],[Дата расчета 1]])</f>
        <v>-31547</v>
      </c>
      <c r="P92" s="19">
        <f>Таблица22[[#This Row],[Дата расчета 2]]*Таблица22[[#This Row],[Ставка в день]]</f>
        <v>-867542500</v>
      </c>
      <c r="Q92" s="19"/>
      <c r="R92" s="19"/>
    </row>
    <row r="93" spans="1:18" x14ac:dyDescent="0.3">
      <c r="A93" s="43">
        <v>90</v>
      </c>
      <c r="B93" s="24" t="s">
        <v>246</v>
      </c>
      <c r="C93" s="28" t="s">
        <v>27</v>
      </c>
      <c r="D93" s="12">
        <v>44169</v>
      </c>
      <c r="E93" s="39" t="s">
        <v>247</v>
      </c>
      <c r="F93" s="14" t="s">
        <v>187</v>
      </c>
      <c r="G93" s="14" t="s">
        <v>188</v>
      </c>
      <c r="H93" s="26" t="s">
        <v>194</v>
      </c>
      <c r="I93" s="14"/>
      <c r="J93" s="14"/>
      <c r="K93" s="14"/>
      <c r="L93" s="23">
        <v>2490</v>
      </c>
      <c r="M93" s="14">
        <f>Таблица22[[#This Row],[Ставка в день]]*21</f>
        <v>52290</v>
      </c>
      <c r="N93" s="14"/>
      <c r="O93" s="14">
        <f>NETWORKDAYS(Таблица22[[#This Row],[Дата начала работы]],Таблица22[[#This Row],[Дата расчета 1]])</f>
        <v>-31550</v>
      </c>
      <c r="P93" s="19">
        <f>Таблица22[[#This Row],[Дата расчета 2]]*Таблица22[[#This Row],[Ставка в день]]</f>
        <v>-78559500</v>
      </c>
      <c r="Q93" s="19"/>
      <c r="R93" s="19"/>
    </row>
    <row r="94" spans="1:18" x14ac:dyDescent="0.3">
      <c r="A94" s="43">
        <v>91</v>
      </c>
      <c r="B94" s="24" t="s">
        <v>248</v>
      </c>
      <c r="C94" s="28" t="s">
        <v>27</v>
      </c>
      <c r="D94" s="12">
        <v>44172</v>
      </c>
      <c r="E94" s="39" t="s">
        <v>249</v>
      </c>
      <c r="F94" s="14" t="s">
        <v>29</v>
      </c>
      <c r="G94" s="14" t="s">
        <v>224</v>
      </c>
      <c r="H94" s="14" t="s">
        <v>48</v>
      </c>
      <c r="I94" s="14"/>
      <c r="J94" s="14"/>
      <c r="K94" s="14"/>
      <c r="L94" s="23">
        <v>7400</v>
      </c>
      <c r="M94" s="14">
        <f>Таблица22[[#This Row],[Ставка в день]]*21</f>
        <v>155400</v>
      </c>
      <c r="N94" s="14"/>
      <c r="O94" s="14">
        <f>NETWORKDAYS(Таблица22[[#This Row],[Дата начала работы]],Таблица22[[#This Row],[Дата расчета 1]])</f>
        <v>-31551</v>
      </c>
      <c r="P94" s="19">
        <f>Таблица22[[#This Row],[Дата расчета 2]]*Таблица22[[#This Row],[Ставка в день]]</f>
        <v>-233477400</v>
      </c>
      <c r="Q94" s="19"/>
      <c r="R94" s="19"/>
    </row>
    <row r="95" spans="1:18" x14ac:dyDescent="0.3">
      <c r="A95" s="1">
        <v>92</v>
      </c>
      <c r="B95" s="24" t="s">
        <v>250</v>
      </c>
      <c r="C95" s="28" t="s">
        <v>21</v>
      </c>
      <c r="D95" s="12">
        <v>44172</v>
      </c>
      <c r="E95" s="39"/>
      <c r="F95" s="26" t="s">
        <v>29</v>
      </c>
      <c r="G95" s="26" t="s">
        <v>82</v>
      </c>
      <c r="H95" s="14" t="s">
        <v>203</v>
      </c>
      <c r="I95" s="14"/>
      <c r="J95" s="14"/>
      <c r="K95" s="56">
        <v>267900</v>
      </c>
      <c r="L95" s="23">
        <v>25616</v>
      </c>
      <c r="M95" s="14">
        <f>Таблица22[[#This Row],[Ставка в день]]*21</f>
        <v>537936</v>
      </c>
      <c r="N95" s="14"/>
      <c r="O95" s="14">
        <f>NETWORKDAYS(Таблица22[[#This Row],[Дата начала работы]],Таблица22[[#This Row],[Дата расчета 1]])</f>
        <v>-31551</v>
      </c>
      <c r="P95" s="19">
        <f>Таблица22[[#This Row],[Дата расчета 2]]*Таблица22[[#This Row],[Ставка в день]]</f>
        <v>-808210416</v>
      </c>
      <c r="Q95" s="19"/>
      <c r="R95" s="19" t="s">
        <v>144</v>
      </c>
    </row>
    <row r="96" spans="1:18" x14ac:dyDescent="0.3">
      <c r="A96" s="1">
        <v>93</v>
      </c>
      <c r="B96" s="24" t="s">
        <v>251</v>
      </c>
      <c r="C96" s="55" t="s">
        <v>27</v>
      </c>
      <c r="D96" s="12">
        <v>44172</v>
      </c>
      <c r="E96" s="39" t="s">
        <v>252</v>
      </c>
      <c r="F96" s="58" t="s">
        <v>71</v>
      </c>
      <c r="G96" s="14" t="s">
        <v>253</v>
      </c>
      <c r="H96" s="14" t="s">
        <v>254</v>
      </c>
      <c r="I96" s="14"/>
      <c r="J96" s="14"/>
      <c r="K96" s="14"/>
      <c r="L96" s="23">
        <v>13800</v>
      </c>
      <c r="M96" s="14">
        <f>Таблица22[[#This Row],[Ставка в день]]*21</f>
        <v>289800</v>
      </c>
      <c r="N96" s="14"/>
      <c r="O96" s="14">
        <f>NETWORKDAYS(Таблица22[[#This Row],[Дата начала работы]],Таблица22[[#This Row],[Дата расчета 1]])</f>
        <v>-31551</v>
      </c>
      <c r="P96" s="19">
        <f>Таблица22[[#This Row],[Дата расчета 2]]*Таблица22[[#This Row],[Ставка в день]]</f>
        <v>-435403800</v>
      </c>
      <c r="Q96" s="19"/>
      <c r="R96" s="19"/>
    </row>
    <row r="97" spans="1:18" x14ac:dyDescent="0.3">
      <c r="A97" s="43">
        <v>94</v>
      </c>
      <c r="B97" s="24" t="s">
        <v>255</v>
      </c>
      <c r="C97" s="28" t="s">
        <v>27</v>
      </c>
      <c r="D97" s="12">
        <v>44179</v>
      </c>
      <c r="E97" s="39" t="s">
        <v>256</v>
      </c>
      <c r="F97" s="26"/>
      <c r="G97" s="14" t="s">
        <v>40</v>
      </c>
      <c r="H97" s="26" t="s">
        <v>25</v>
      </c>
      <c r="I97" s="14"/>
      <c r="J97" s="14"/>
      <c r="K97" s="14"/>
      <c r="L97" s="23">
        <v>26280</v>
      </c>
      <c r="M97" s="14">
        <f>Таблица22[[#This Row],[Ставка в день]]*21</f>
        <v>551880</v>
      </c>
      <c r="N97" s="14"/>
      <c r="O97" s="14">
        <f>NETWORKDAYS(Таблица22[[#This Row],[Дата начала работы]],Таблица22[[#This Row],[Дата расчета 1]])</f>
        <v>-31556</v>
      </c>
      <c r="P97" s="19">
        <f>Таблица22[[#This Row],[Дата расчета 2]]*Таблица22[[#This Row],[Ставка в день]]</f>
        <v>-829291680</v>
      </c>
      <c r="Q97" s="19"/>
      <c r="R97" s="19"/>
    </row>
    <row r="98" spans="1:18" x14ac:dyDescent="0.3">
      <c r="A98" s="1">
        <v>95</v>
      </c>
      <c r="B98" s="24" t="s">
        <v>257</v>
      </c>
      <c r="C98" s="28" t="s">
        <v>21</v>
      </c>
      <c r="D98" s="12">
        <v>44188</v>
      </c>
      <c r="E98" s="39"/>
      <c r="F98" s="14" t="s">
        <v>23</v>
      </c>
      <c r="G98" s="14" t="s">
        <v>58</v>
      </c>
      <c r="H98" s="14" t="s">
        <v>25</v>
      </c>
      <c r="I98" s="48" t="s">
        <v>60</v>
      </c>
      <c r="J98" s="14"/>
      <c r="K98" s="59">
        <v>157500</v>
      </c>
      <c r="L98" s="59">
        <v>13500</v>
      </c>
      <c r="M98" s="14">
        <f>Таблица22[[#This Row],[Ставка в день]]*21</f>
        <v>283500</v>
      </c>
      <c r="N98" s="14"/>
      <c r="O98" s="14">
        <f>NETWORKDAYS(Таблица22[[#This Row],[Дата начала работы]],Таблица22[[#This Row],[Дата расчета 1]])</f>
        <v>-31563</v>
      </c>
      <c r="P98" s="19">
        <f>Таблица22[[#This Row],[Дата расчета 2]]*Таблица22[[#This Row],[Ставка в день]]</f>
        <v>-426100500</v>
      </c>
      <c r="Q98" s="19"/>
      <c r="R98" s="39" t="s">
        <v>258</v>
      </c>
    </row>
    <row r="99" spans="1:18" x14ac:dyDescent="0.3">
      <c r="A99" s="43">
        <v>96</v>
      </c>
      <c r="B99" s="24" t="s">
        <v>259</v>
      </c>
      <c r="C99" s="28" t="s">
        <v>21</v>
      </c>
      <c r="D99" s="12">
        <v>44193</v>
      </c>
      <c r="E99" s="39"/>
      <c r="F99" s="58" t="s">
        <v>71</v>
      </c>
      <c r="G99" s="14" t="s">
        <v>260</v>
      </c>
      <c r="H99" s="14" t="s">
        <v>25</v>
      </c>
      <c r="I99" s="48" t="s">
        <v>60</v>
      </c>
      <c r="J99" s="14"/>
      <c r="K99" s="16">
        <v>126000</v>
      </c>
      <c r="L99" s="23">
        <v>12000</v>
      </c>
      <c r="M99" s="14">
        <f>Таблица22[[#This Row],[Ставка в день]]*21</f>
        <v>252000</v>
      </c>
      <c r="N99" s="14"/>
      <c r="O99" s="14">
        <f>NETWORKDAYS(Таблица22[[#This Row],[Дата начала работы]],Таблица22[[#This Row],[Дата расчета 1]])</f>
        <v>-31566</v>
      </c>
      <c r="P99" s="19">
        <f>Таблица22[[#This Row],[Дата расчета 2]]*Таблица22[[#This Row],[Ставка в день]]</f>
        <v>-378792000</v>
      </c>
      <c r="Q99" s="19"/>
      <c r="R99" s="19" t="s">
        <v>261</v>
      </c>
    </row>
    <row r="100" spans="1:18" x14ac:dyDescent="0.3">
      <c r="A100" s="43">
        <v>97</v>
      </c>
      <c r="B100" s="24" t="s">
        <v>262</v>
      </c>
      <c r="C100" s="28" t="s">
        <v>27</v>
      </c>
      <c r="D100" s="12">
        <v>44193</v>
      </c>
      <c r="E100" s="39" t="s">
        <v>263</v>
      </c>
      <c r="F100" s="14" t="s">
        <v>71</v>
      </c>
      <c r="G100" s="14" t="s">
        <v>260</v>
      </c>
      <c r="H100" s="14" t="s">
        <v>59</v>
      </c>
      <c r="I100" s="14"/>
      <c r="J100" s="14"/>
      <c r="K100" s="14"/>
      <c r="L100" s="23">
        <v>7000</v>
      </c>
      <c r="M100" s="14">
        <f>Таблица22[[#This Row],[Ставка в день]]*21</f>
        <v>147000</v>
      </c>
      <c r="N100" s="14"/>
      <c r="O100" s="14">
        <f>NETWORKDAYS(Таблица22[[#This Row],[Дата начала работы]],Таблица22[[#This Row],[Дата расчета 1]])</f>
        <v>-31566</v>
      </c>
      <c r="P100" s="19">
        <f>Таблица22[[#This Row],[Дата расчета 2]]*Таблица22[[#This Row],[Ставка в день]]</f>
        <v>-220962000</v>
      </c>
      <c r="Q100" s="19"/>
      <c r="R100" s="19"/>
    </row>
    <row r="101" spans="1:18" x14ac:dyDescent="0.3">
      <c r="A101" s="43">
        <v>98</v>
      </c>
      <c r="B101" s="24" t="s">
        <v>264</v>
      </c>
      <c r="C101" s="28" t="s">
        <v>27</v>
      </c>
      <c r="D101" s="12">
        <v>44193</v>
      </c>
      <c r="E101" s="39" t="s">
        <v>265</v>
      </c>
      <c r="F101" s="51" t="s">
        <v>147</v>
      </c>
      <c r="G101" s="14" t="s">
        <v>266</v>
      </c>
      <c r="H101" s="14" t="s">
        <v>25</v>
      </c>
      <c r="I101" s="48" t="s">
        <v>60</v>
      </c>
      <c r="J101" s="14"/>
      <c r="K101" s="14"/>
      <c r="L101" s="23">
        <v>16430</v>
      </c>
      <c r="M101" s="14">
        <f>Таблица22[[#This Row],[Ставка в день]]*21</f>
        <v>345030</v>
      </c>
      <c r="N101" s="14"/>
      <c r="O101" s="14">
        <f>NETWORKDAYS(Таблица22[[#This Row],[Дата начала работы]],Таблица22[[#This Row],[Дата расчета 1]])</f>
        <v>-31566</v>
      </c>
      <c r="P101" s="19">
        <f>Таблица22[[#This Row],[Дата расчета 2]]*Таблица22[[#This Row],[Ставка в день]]</f>
        <v>-518629380</v>
      </c>
      <c r="Q101" s="19"/>
      <c r="R101" s="19"/>
    </row>
    <row r="102" spans="1:18" x14ac:dyDescent="0.3">
      <c r="A102" s="43">
        <v>99</v>
      </c>
      <c r="B102" s="24" t="s">
        <v>267</v>
      </c>
      <c r="C102" s="28" t="s">
        <v>21</v>
      </c>
      <c r="D102" s="12">
        <v>44194</v>
      </c>
      <c r="E102" s="39"/>
      <c r="F102" s="14" t="s">
        <v>71</v>
      </c>
      <c r="G102" s="14" t="s">
        <v>260</v>
      </c>
      <c r="H102" s="14" t="s">
        <v>48</v>
      </c>
      <c r="I102" s="48" t="s">
        <v>60</v>
      </c>
      <c r="J102" s="47">
        <v>0.15</v>
      </c>
      <c r="K102" s="16">
        <v>172500</v>
      </c>
      <c r="L102" s="23">
        <v>18900</v>
      </c>
      <c r="M102" s="14">
        <f>Таблица22[[#This Row],[Ставка в день]]*21</f>
        <v>396900</v>
      </c>
      <c r="N102" s="14"/>
      <c r="O102" s="14">
        <f>NETWORKDAYS(Таблица22[[#This Row],[Дата начала работы]],Таблица22[[#This Row],[Дата расчета 1]])</f>
        <v>-31567</v>
      </c>
      <c r="P102" s="19">
        <f>Таблица22[[#This Row],[Дата расчета 2]]*Таблица22[[#This Row],[Ставка в день]]</f>
        <v>-596616300</v>
      </c>
      <c r="Q102" s="19"/>
      <c r="R102" s="19" t="s">
        <v>268</v>
      </c>
    </row>
    <row r="103" spans="1:18" x14ac:dyDescent="0.3">
      <c r="A103" s="43">
        <v>100</v>
      </c>
      <c r="B103" s="24" t="s">
        <v>269</v>
      </c>
      <c r="C103" s="28" t="s">
        <v>27</v>
      </c>
      <c r="D103" s="12">
        <v>44207</v>
      </c>
      <c r="E103" s="39" t="s">
        <v>270</v>
      </c>
      <c r="F103" s="14" t="s">
        <v>187</v>
      </c>
      <c r="G103" s="14" t="s">
        <v>188</v>
      </c>
      <c r="H103" s="14" t="s">
        <v>25</v>
      </c>
      <c r="I103" s="14"/>
      <c r="J103" s="14"/>
      <c r="K103" s="14"/>
      <c r="L103" s="23">
        <v>3810</v>
      </c>
      <c r="M103" s="14">
        <f>Таблица22[[#This Row],[Ставка в день]]*21</f>
        <v>80010</v>
      </c>
      <c r="N103" s="14"/>
      <c r="O103" s="14">
        <f>NETWORKDAYS(Таблица22[[#This Row],[Дата начала работы]],Таблица22[[#This Row],[Дата расчета 1]])</f>
        <v>-31576</v>
      </c>
      <c r="P103" s="19">
        <f>Таблица22[[#This Row],[Дата расчета 2]]*Таблица22[[#This Row],[Ставка в день]]</f>
        <v>-120304560</v>
      </c>
      <c r="Q103" s="19"/>
      <c r="R103" s="19"/>
    </row>
    <row r="104" spans="1:18" x14ac:dyDescent="0.3">
      <c r="A104" s="43">
        <v>101</v>
      </c>
      <c r="B104" s="24" t="s">
        <v>271</v>
      </c>
      <c r="C104" s="28" t="s">
        <v>27</v>
      </c>
      <c r="D104" s="12">
        <v>44207</v>
      </c>
      <c r="E104" s="39" t="s">
        <v>272</v>
      </c>
      <c r="F104" s="14" t="s">
        <v>71</v>
      </c>
      <c r="G104" s="14" t="s">
        <v>260</v>
      </c>
      <c r="H104" s="14" t="s">
        <v>59</v>
      </c>
      <c r="I104" s="14"/>
      <c r="J104" s="14"/>
      <c r="K104" s="14"/>
      <c r="L104" s="23">
        <v>7000</v>
      </c>
      <c r="M104" s="14">
        <f>Таблица22[[#This Row],[Ставка в день]]*21</f>
        <v>147000</v>
      </c>
      <c r="N104" s="14"/>
      <c r="O104" s="14">
        <f>NETWORKDAYS(Таблица22[[#This Row],[Дата начала работы]],Таблица22[[#This Row],[Дата расчета 1]])</f>
        <v>-31576</v>
      </c>
      <c r="P104" s="19">
        <f>Таблица22[[#This Row],[Дата расчета 2]]*Таблица22[[#This Row],[Ставка в день]]</f>
        <v>-221032000</v>
      </c>
      <c r="Q104" s="19"/>
      <c r="R104" s="19"/>
    </row>
    <row r="105" spans="1:18" x14ac:dyDescent="0.3">
      <c r="A105" s="43">
        <v>102</v>
      </c>
      <c r="B105" s="24" t="s">
        <v>273</v>
      </c>
      <c r="C105" s="28" t="s">
        <v>21</v>
      </c>
      <c r="D105" s="12">
        <v>44208</v>
      </c>
      <c r="E105" s="39" t="s">
        <v>274</v>
      </c>
      <c r="F105" s="14" t="s">
        <v>29</v>
      </c>
      <c r="G105" s="14" t="s">
        <v>275</v>
      </c>
      <c r="H105" s="14" t="s">
        <v>25</v>
      </c>
      <c r="I105" s="14"/>
      <c r="J105" s="14"/>
      <c r="K105" s="23">
        <v>436800</v>
      </c>
      <c r="L105" s="23">
        <v>41600</v>
      </c>
      <c r="M105" s="14">
        <f>Таблица22[[#This Row],[Ставка в день]]*21</f>
        <v>873600</v>
      </c>
      <c r="N105" s="14"/>
      <c r="O105" s="14">
        <f>NETWORKDAYS(Таблица22[[#This Row],[Дата начала работы]],Таблица22[[#This Row],[Дата расчета 1]])</f>
        <v>-31577</v>
      </c>
      <c r="P105" s="19">
        <f>Таблица22[[#This Row],[Дата расчета 2]]*Таблица22[[#This Row],[Ставка в день]]</f>
        <v>-1313603200</v>
      </c>
      <c r="Q105" s="19"/>
      <c r="R105" s="19" t="s">
        <v>276</v>
      </c>
    </row>
    <row r="106" spans="1:18" x14ac:dyDescent="0.3">
      <c r="A106" s="1">
        <v>103</v>
      </c>
      <c r="B106" s="24" t="s">
        <v>277</v>
      </c>
      <c r="C106" s="28" t="s">
        <v>21</v>
      </c>
      <c r="D106" s="12">
        <v>44228</v>
      </c>
      <c r="E106" s="39" t="s">
        <v>278</v>
      </c>
      <c r="F106" s="26" t="s">
        <v>29</v>
      </c>
      <c r="G106" s="14" t="s">
        <v>275</v>
      </c>
      <c r="H106" s="14" t="s">
        <v>25</v>
      </c>
      <c r="I106" s="14"/>
      <c r="J106" s="14"/>
      <c r="K106" s="23">
        <v>459800</v>
      </c>
      <c r="L106" s="23">
        <v>43791</v>
      </c>
      <c r="M106" s="14">
        <f>Таблица22[[#This Row],[Ставка в день]]*21</f>
        <v>919611</v>
      </c>
      <c r="N106" s="14"/>
      <c r="O106" s="14">
        <f>NETWORKDAYS(Таблица22[[#This Row],[Дата начала работы]],Таблица22[[#This Row],[Дата расчета 1]])</f>
        <v>-31591</v>
      </c>
      <c r="P106" s="19">
        <f>Таблица22[[#This Row],[Дата расчета 2]]*Таблица22[[#This Row],[Ставка в день]]</f>
        <v>-1383401481</v>
      </c>
      <c r="Q106" s="19"/>
      <c r="R106" s="19" t="s">
        <v>276</v>
      </c>
    </row>
    <row r="107" spans="1:18" x14ac:dyDescent="0.3">
      <c r="A107" s="43">
        <v>104</v>
      </c>
      <c r="B107" s="24" t="s">
        <v>279</v>
      </c>
      <c r="C107" s="28" t="s">
        <v>27</v>
      </c>
      <c r="D107" s="12">
        <v>44235</v>
      </c>
      <c r="E107" s="39" t="s">
        <v>280</v>
      </c>
      <c r="F107" s="26" t="s">
        <v>23</v>
      </c>
      <c r="G107" s="14" t="s">
        <v>120</v>
      </c>
      <c r="H107" s="14" t="s">
        <v>25</v>
      </c>
      <c r="I107" s="48" t="s">
        <v>60</v>
      </c>
      <c r="J107" s="14"/>
      <c r="K107" s="14"/>
      <c r="L107" s="23">
        <v>20800</v>
      </c>
      <c r="M107" s="14">
        <f>Таблица22[[#This Row],[Ставка в день]]*21</f>
        <v>436800</v>
      </c>
      <c r="N107" s="14"/>
      <c r="O107" s="14">
        <f>NETWORKDAYS(Таблица22[[#This Row],[Дата начала работы]],Таблица22[[#This Row],[Дата расчета 1]])</f>
        <v>-31596</v>
      </c>
      <c r="P107" s="19">
        <f>Таблица22[[#This Row],[Дата расчета 2]]*Таблица22[[#This Row],[Ставка в день]]</f>
        <v>-657196800</v>
      </c>
      <c r="Q107" s="19"/>
      <c r="R107" s="19"/>
    </row>
    <row r="108" spans="1:18" x14ac:dyDescent="0.3">
      <c r="A108" s="43">
        <v>105</v>
      </c>
      <c r="B108" s="24" t="s">
        <v>281</v>
      </c>
      <c r="C108" s="28" t="s">
        <v>21</v>
      </c>
      <c r="D108" s="12">
        <v>44242</v>
      </c>
      <c r="E108" s="39"/>
      <c r="F108" s="14" t="s">
        <v>79</v>
      </c>
      <c r="G108" s="14" t="s">
        <v>79</v>
      </c>
      <c r="H108" s="14" t="s">
        <v>48</v>
      </c>
      <c r="I108" s="48" t="s">
        <v>60</v>
      </c>
      <c r="J108" s="14"/>
      <c r="K108" s="16">
        <v>138000</v>
      </c>
      <c r="L108" s="23">
        <v>13143</v>
      </c>
      <c r="M108" s="14">
        <f>Таблица22[[#This Row],[Ставка в день]]*21</f>
        <v>276003</v>
      </c>
      <c r="N108" s="14"/>
      <c r="O108" s="14">
        <f>NETWORKDAYS(Таблица22[[#This Row],[Дата начала работы]],Таблица22[[#This Row],[Дата расчета 1]])</f>
        <v>-31601</v>
      </c>
      <c r="P108" s="19">
        <f>Таблица22[[#This Row],[Дата расчета 2]]*Таблица22[[#This Row],[Ставка в день]]</f>
        <v>-415331943</v>
      </c>
      <c r="Q108" s="19"/>
      <c r="R108" s="19" t="s">
        <v>282</v>
      </c>
    </row>
    <row r="109" spans="1:18" x14ac:dyDescent="0.3">
      <c r="A109" s="43">
        <v>106</v>
      </c>
      <c r="B109" s="24" t="s">
        <v>283</v>
      </c>
      <c r="C109" s="28" t="s">
        <v>27</v>
      </c>
      <c r="D109" s="12">
        <v>44244</v>
      </c>
      <c r="E109" s="39" t="s">
        <v>284</v>
      </c>
      <c r="F109" s="14" t="s">
        <v>29</v>
      </c>
      <c r="G109" s="14" t="s">
        <v>153</v>
      </c>
      <c r="H109" s="14" t="s">
        <v>25</v>
      </c>
      <c r="I109" s="14"/>
      <c r="J109" s="14"/>
      <c r="K109" s="14"/>
      <c r="L109" s="23">
        <v>8572</v>
      </c>
      <c r="M109" s="14">
        <f>Таблица22[[#This Row],[Ставка в день]]*21</f>
        <v>180012</v>
      </c>
      <c r="N109" s="14"/>
      <c r="O109" s="14">
        <f>NETWORKDAYS(Таблица22[[#This Row],[Дата начала работы]],Таблица22[[#This Row],[Дата расчета 1]])</f>
        <v>-31603</v>
      </c>
      <c r="P109" s="19">
        <f>Таблица22[[#This Row],[Дата расчета 2]]*Таблица22[[#This Row],[Ставка в день]]</f>
        <v>-270900916</v>
      </c>
      <c r="Q109" s="19"/>
      <c r="R109" s="19"/>
    </row>
    <row r="110" spans="1:18" x14ac:dyDescent="0.3">
      <c r="A110" s="43">
        <v>107</v>
      </c>
      <c r="B110" s="24" t="s">
        <v>285</v>
      </c>
      <c r="C110" s="28" t="s">
        <v>27</v>
      </c>
      <c r="D110" s="12">
        <v>44247</v>
      </c>
      <c r="E110" s="39" t="s">
        <v>286</v>
      </c>
      <c r="F110" s="26" t="s">
        <v>79</v>
      </c>
      <c r="G110" s="14" t="s">
        <v>79</v>
      </c>
      <c r="H110" s="14" t="s">
        <v>25</v>
      </c>
      <c r="I110" s="48" t="s">
        <v>60</v>
      </c>
      <c r="J110" s="14"/>
      <c r="K110" s="16">
        <v>246000</v>
      </c>
      <c r="L110" s="23">
        <v>25772</v>
      </c>
      <c r="M110" s="14">
        <f>Таблица22[[#This Row],[Ставка в день]]*21</f>
        <v>541212</v>
      </c>
      <c r="N110" s="14"/>
      <c r="O110" s="14">
        <f>NETWORKDAYS(Таблица22[[#This Row],[Дата начала работы]],Таблица22[[#This Row],[Дата расчета 1]])</f>
        <v>-31605</v>
      </c>
      <c r="P110" s="19">
        <f>Таблица22[[#This Row],[Дата расчета 2]]*Таблица22[[#This Row],[Ставка в день]]</f>
        <v>-814524060</v>
      </c>
      <c r="Q110" s="19"/>
      <c r="R110" s="19"/>
    </row>
    <row r="111" spans="1:18" x14ac:dyDescent="0.3">
      <c r="A111" s="43">
        <v>108</v>
      </c>
      <c r="B111" s="24" t="s">
        <v>287</v>
      </c>
      <c r="C111" s="28" t="s">
        <v>27</v>
      </c>
      <c r="D111" s="12">
        <v>44251</v>
      </c>
      <c r="E111" s="39" t="s">
        <v>288</v>
      </c>
      <c r="F111" s="14" t="s">
        <v>23</v>
      </c>
      <c r="G111" s="14" t="s">
        <v>168</v>
      </c>
      <c r="H111" s="14"/>
      <c r="I111" s="14"/>
      <c r="J111" s="14"/>
      <c r="K111" s="14"/>
      <c r="L111" s="23"/>
      <c r="M111" s="14">
        <f>Таблица22[[#This Row],[Ставка в день]]*21</f>
        <v>0</v>
      </c>
      <c r="N111" s="14"/>
      <c r="O111" s="14">
        <f>NETWORKDAYS(Таблица22[[#This Row],[Дата начала работы]],Таблица22[[#This Row],[Дата расчета 1]])</f>
        <v>-31608</v>
      </c>
      <c r="P111" s="19">
        <f>Таблица22[[#This Row],[Дата расчета 2]]*Таблица22[[#This Row],[Ставка в день]]</f>
        <v>0</v>
      </c>
      <c r="Q111" s="19"/>
      <c r="R111" s="19"/>
    </row>
    <row r="112" spans="1:18" x14ac:dyDescent="0.3">
      <c r="A112" s="1">
        <v>109</v>
      </c>
      <c r="B112" s="24" t="s">
        <v>289</v>
      </c>
      <c r="C112" s="28" t="s">
        <v>27</v>
      </c>
      <c r="D112" s="12">
        <v>44264</v>
      </c>
      <c r="E112" s="39" t="s">
        <v>290</v>
      </c>
      <c r="F112" s="14" t="s">
        <v>23</v>
      </c>
      <c r="G112" s="14" t="s">
        <v>168</v>
      </c>
      <c r="H112" s="14" t="s">
        <v>59</v>
      </c>
      <c r="I112" s="14"/>
      <c r="J112" s="14"/>
      <c r="K112" s="14"/>
      <c r="L112" s="23"/>
      <c r="M112" s="14">
        <f>Таблица22[[#This Row],[Ставка в день]]*21</f>
        <v>0</v>
      </c>
      <c r="N112" s="14"/>
      <c r="O112" s="14">
        <f>NETWORKDAYS(Таблица22[[#This Row],[Дата начала работы]],Таблица22[[#This Row],[Дата расчета 1]])</f>
        <v>-31617</v>
      </c>
      <c r="P112" s="19">
        <f>Таблица22[[#This Row],[Дата расчета 2]]*Таблица22[[#This Row],[Ставка в день]]</f>
        <v>0</v>
      </c>
      <c r="Q112" s="19"/>
      <c r="R112" s="19"/>
    </row>
    <row r="113" spans="1:18" x14ac:dyDescent="0.3">
      <c r="A113" s="1">
        <v>110</v>
      </c>
      <c r="B113" s="24" t="s">
        <v>291</v>
      </c>
      <c r="C113" s="28" t="s">
        <v>27</v>
      </c>
      <c r="D113" s="12">
        <v>44270</v>
      </c>
      <c r="E113" s="39" t="s">
        <v>292</v>
      </c>
      <c r="F113" s="14" t="s">
        <v>23</v>
      </c>
      <c r="G113" s="14" t="s">
        <v>168</v>
      </c>
      <c r="H113" s="14" t="s">
        <v>25</v>
      </c>
      <c r="I113" s="14"/>
      <c r="J113" s="14"/>
      <c r="K113" s="16">
        <v>310400</v>
      </c>
      <c r="L113" s="23">
        <v>30000</v>
      </c>
      <c r="M113" s="14">
        <f>Таблица22[[#This Row],[Ставка в день]]*21</f>
        <v>630000</v>
      </c>
      <c r="N113" s="14"/>
      <c r="O113" s="14">
        <f>NETWORKDAYS(Таблица22[[#This Row],[Дата начала работы]],Таблица22[[#This Row],[Дата расчета 1]])</f>
        <v>-31621</v>
      </c>
      <c r="P113" s="19">
        <f>Таблица22[[#This Row],[Дата расчета 2]]*Таблица22[[#This Row],[Ставка в день]]</f>
        <v>-948630000</v>
      </c>
      <c r="Q113" s="19"/>
      <c r="R113" s="19"/>
    </row>
    <row r="114" spans="1:18" x14ac:dyDescent="0.3">
      <c r="A114" s="1">
        <v>111</v>
      </c>
      <c r="B114" s="24" t="s">
        <v>293</v>
      </c>
      <c r="C114" s="28" t="s">
        <v>27</v>
      </c>
      <c r="D114" s="12">
        <v>44270</v>
      </c>
      <c r="E114" s="39" t="s">
        <v>294</v>
      </c>
      <c r="F114" s="51" t="s">
        <v>147</v>
      </c>
      <c r="G114" s="14" t="s">
        <v>172</v>
      </c>
      <c r="H114" s="14" t="s">
        <v>25</v>
      </c>
      <c r="I114" s="14"/>
      <c r="J114" s="14"/>
      <c r="K114" s="14"/>
      <c r="L114" s="23">
        <v>25200</v>
      </c>
      <c r="M114" s="14">
        <f>Таблица22[[#This Row],[Ставка в день]]*21</f>
        <v>529200</v>
      </c>
      <c r="N114" s="14"/>
      <c r="O114" s="14">
        <f>NETWORKDAYS(Таблица22[[#This Row],[Дата начала работы]],Таблица22[[#This Row],[Дата расчета 1]])</f>
        <v>-31621</v>
      </c>
      <c r="P114" s="19">
        <f>Таблица22[[#This Row],[Дата расчета 2]]*Таблица22[[#This Row],[Ставка в день]]</f>
        <v>-796849200</v>
      </c>
      <c r="Q114" s="19"/>
      <c r="R114" s="19"/>
    </row>
    <row r="115" spans="1:18" x14ac:dyDescent="0.3">
      <c r="A115" s="1">
        <v>112</v>
      </c>
      <c r="B115" s="24" t="s">
        <v>295</v>
      </c>
      <c r="C115" s="28" t="s">
        <v>21</v>
      </c>
      <c r="D115" s="12">
        <v>44273</v>
      </c>
      <c r="E115" s="39"/>
      <c r="F115" s="14" t="s">
        <v>29</v>
      </c>
      <c r="G115" s="14" t="s">
        <v>296</v>
      </c>
      <c r="H115" s="14" t="s">
        <v>59</v>
      </c>
      <c r="I115" s="48" t="s">
        <v>60</v>
      </c>
      <c r="J115" s="14"/>
      <c r="K115" s="16">
        <v>206900</v>
      </c>
      <c r="L115" s="23">
        <v>19705</v>
      </c>
      <c r="M115" s="14">
        <f>Таблица22[[#This Row],[Ставка в день]]*21</f>
        <v>413805</v>
      </c>
      <c r="N115" s="14"/>
      <c r="O115" s="14">
        <f>NETWORKDAYS(Таблица22[[#This Row],[Дата начала работы]],Таблица22[[#This Row],[Дата расчета 1]])</f>
        <v>-31624</v>
      </c>
      <c r="P115" s="19">
        <f>Таблица22[[#This Row],[Дата расчета 2]]*Таблица22[[#This Row],[Ставка в день]]</f>
        <v>-623150920</v>
      </c>
      <c r="Q115" s="19"/>
      <c r="R115" s="19"/>
    </row>
    <row r="116" spans="1:18" x14ac:dyDescent="0.3">
      <c r="A116" s="43">
        <v>113</v>
      </c>
      <c r="B116" s="24" t="s">
        <v>297</v>
      </c>
      <c r="C116" s="28" t="s">
        <v>27</v>
      </c>
      <c r="D116" s="12">
        <v>44277</v>
      </c>
      <c r="E116" s="39" t="s">
        <v>93</v>
      </c>
      <c r="F116" s="26" t="s">
        <v>23</v>
      </c>
      <c r="G116" s="14" t="s">
        <v>58</v>
      </c>
      <c r="H116" s="14" t="s">
        <v>59</v>
      </c>
      <c r="I116" s="14" t="s">
        <v>60</v>
      </c>
      <c r="J116" s="14"/>
      <c r="K116" s="14"/>
      <c r="L116" s="23">
        <v>27384</v>
      </c>
      <c r="M116" s="14">
        <f>Таблица22[[#This Row],[Ставка в день]]*21</f>
        <v>575064</v>
      </c>
      <c r="N116" s="14"/>
      <c r="O116" s="14">
        <f>NETWORKDAYS(Таблица22[[#This Row],[Дата начала работы]],Таблица22[[#This Row],[Дата расчета 1]])</f>
        <v>-31626</v>
      </c>
      <c r="P116" s="19">
        <f>Таблица22[[#This Row],[Дата расчета 2]]*Таблица22[[#This Row],[Ставка в день]]</f>
        <v>-866046384</v>
      </c>
      <c r="Q116" s="19"/>
      <c r="R116" s="19"/>
    </row>
    <row r="117" spans="1:18" x14ac:dyDescent="0.3">
      <c r="A117" s="1">
        <v>114</v>
      </c>
      <c r="B117" s="24" t="s">
        <v>298</v>
      </c>
      <c r="C117" s="28" t="s">
        <v>27</v>
      </c>
      <c r="D117" s="12">
        <v>44277</v>
      </c>
      <c r="E117" s="39" t="s">
        <v>299</v>
      </c>
      <c r="F117" s="26" t="s">
        <v>29</v>
      </c>
      <c r="G117" s="14" t="s">
        <v>153</v>
      </c>
      <c r="H117" s="14" t="s">
        <v>300</v>
      </c>
      <c r="I117" s="14"/>
      <c r="J117" s="14"/>
      <c r="K117" s="14"/>
      <c r="L117" s="23">
        <v>17515</v>
      </c>
      <c r="M117" s="14">
        <f>Таблица22[[#This Row],[Ставка в день]]*21</f>
        <v>367815</v>
      </c>
      <c r="N117" s="14"/>
      <c r="O117" s="14">
        <f>NETWORKDAYS(Таблица22[[#This Row],[Дата начала работы]],Таблица22[[#This Row],[Дата расчета 1]])</f>
        <v>-31626</v>
      </c>
      <c r="P117" s="19">
        <f>Таблица22[[#This Row],[Дата расчета 2]]*Таблица22[[#This Row],[Ставка в день]]</f>
        <v>-553929390</v>
      </c>
      <c r="Q117" s="19"/>
      <c r="R117" s="19"/>
    </row>
    <row r="118" spans="1:18" x14ac:dyDescent="0.3">
      <c r="A118" s="43">
        <v>115</v>
      </c>
      <c r="B118" s="24" t="s">
        <v>301</v>
      </c>
      <c r="C118" s="28" t="s">
        <v>27</v>
      </c>
      <c r="D118" s="12">
        <v>44284</v>
      </c>
      <c r="E118" s="39" t="s">
        <v>223</v>
      </c>
      <c r="F118" s="14" t="s">
        <v>23</v>
      </c>
      <c r="G118" s="14" t="s">
        <v>58</v>
      </c>
      <c r="H118" s="14" t="s">
        <v>254</v>
      </c>
      <c r="I118" s="48" t="s">
        <v>60</v>
      </c>
      <c r="J118" s="14"/>
      <c r="K118" s="14"/>
      <c r="L118" s="23">
        <v>12050</v>
      </c>
      <c r="M118" s="14">
        <f>Таблица22[[#This Row],[Ставка в день]]*21</f>
        <v>253050</v>
      </c>
      <c r="N118" s="14"/>
      <c r="O118" s="14">
        <f>NETWORKDAYS(Таблица22[[#This Row],[Дата начала работы]],Таблица22[[#This Row],[Дата расчета 1]])</f>
        <v>-31631</v>
      </c>
      <c r="P118" s="19">
        <f>Таблица22[[#This Row],[Дата расчета 2]]*Таблица22[[#This Row],[Ставка в день]]</f>
        <v>-381153550</v>
      </c>
      <c r="Q118" s="19"/>
      <c r="R118" s="19"/>
    </row>
    <row r="119" spans="1:18" ht="15.6" customHeight="1" x14ac:dyDescent="0.3">
      <c r="A119" s="43">
        <v>116</v>
      </c>
      <c r="B119" s="24" t="s">
        <v>302</v>
      </c>
      <c r="C119" s="28" t="s">
        <v>27</v>
      </c>
      <c r="D119" s="12">
        <v>44288</v>
      </c>
      <c r="E119" s="39" t="s">
        <v>288</v>
      </c>
      <c r="F119" s="14" t="s">
        <v>29</v>
      </c>
      <c r="G119" s="14" t="s">
        <v>117</v>
      </c>
      <c r="H119" s="14" t="s">
        <v>25</v>
      </c>
      <c r="I119" s="14" t="s">
        <v>60</v>
      </c>
      <c r="J119" s="14"/>
      <c r="K119" s="14"/>
      <c r="L119" s="23">
        <v>12953</v>
      </c>
      <c r="M119" s="14">
        <f>Таблица22[[#This Row],[Ставка в день]]*21</f>
        <v>272013</v>
      </c>
      <c r="N119" s="14"/>
      <c r="O119" s="14">
        <f>NETWORKDAYS(Таблица22[[#This Row],[Дата начала работы]],Таблица22[[#This Row],[Дата расчета 1]])</f>
        <v>-31635</v>
      </c>
      <c r="P119" s="19">
        <f>Таблица22[[#This Row],[Дата расчета 2]]*Таблица22[[#This Row],[Ставка в день]]</f>
        <v>-409768155</v>
      </c>
      <c r="Q119" s="19"/>
      <c r="R119" s="19"/>
    </row>
    <row r="120" spans="1:18" ht="15" customHeight="1" x14ac:dyDescent="0.3">
      <c r="A120" s="43">
        <v>117</v>
      </c>
      <c r="B120" s="24" t="s">
        <v>303</v>
      </c>
      <c r="C120" s="28" t="s">
        <v>27</v>
      </c>
      <c r="D120" s="12">
        <v>44298</v>
      </c>
      <c r="E120" s="39" t="s">
        <v>304</v>
      </c>
      <c r="F120" s="26"/>
      <c r="G120" s="14" t="s">
        <v>305</v>
      </c>
      <c r="H120" s="14" t="s">
        <v>25</v>
      </c>
      <c r="I120" s="14" t="s">
        <v>60</v>
      </c>
      <c r="J120" s="14"/>
      <c r="K120" s="14"/>
      <c r="L120" s="23">
        <v>8096</v>
      </c>
      <c r="M120" s="14">
        <f>Таблица22[[#This Row],[Ставка в день]]*21</f>
        <v>170016</v>
      </c>
      <c r="N120" s="14"/>
      <c r="O120" s="14">
        <f>NETWORKDAYS(Таблица22[[#This Row],[Дата начала работы]],Таблица22[[#This Row],[Дата расчета 1]])</f>
        <v>-31641</v>
      </c>
      <c r="P120" s="19">
        <f>Таблица22[[#This Row],[Дата расчета 2]]*Таблица22[[#This Row],[Ставка в день]]</f>
        <v>-256165536</v>
      </c>
      <c r="Q120" s="19"/>
      <c r="R120" s="19"/>
    </row>
    <row r="121" spans="1:18" ht="15" customHeight="1" x14ac:dyDescent="0.3">
      <c r="A121" s="43">
        <v>118</v>
      </c>
      <c r="B121" s="24" t="s">
        <v>306</v>
      </c>
      <c r="C121" s="28" t="s">
        <v>27</v>
      </c>
      <c r="D121" s="12">
        <v>44312</v>
      </c>
      <c r="E121" s="39" t="s">
        <v>93</v>
      </c>
      <c r="F121" s="14"/>
      <c r="G121" s="14" t="s">
        <v>153</v>
      </c>
      <c r="H121" s="14" t="s">
        <v>25</v>
      </c>
      <c r="I121" s="14" t="s">
        <v>60</v>
      </c>
      <c r="J121" s="14"/>
      <c r="K121" s="14"/>
      <c r="L121" s="23">
        <v>10800</v>
      </c>
      <c r="M121" s="14">
        <f>Таблица22[[#This Row],[Ставка в день]]*21</f>
        <v>226800</v>
      </c>
      <c r="N121" s="14"/>
      <c r="O121" s="14">
        <f>NETWORKDAYS(Таблица22[[#This Row],[Дата начала работы]],Таблица22[[#This Row],[Дата расчета 1]])</f>
        <v>-31651</v>
      </c>
      <c r="P121" s="19">
        <f>Таблица22[[#This Row],[Дата расчета 2]]*Таблица22[[#This Row],[Ставка в день]]</f>
        <v>-341830800</v>
      </c>
      <c r="Q121" s="19"/>
      <c r="R121" s="19"/>
    </row>
    <row r="122" spans="1:18" ht="15" customHeight="1" x14ac:dyDescent="0.3">
      <c r="A122" s="43">
        <v>119</v>
      </c>
      <c r="B122" s="24" t="s">
        <v>307</v>
      </c>
      <c r="C122" s="28" t="s">
        <v>21</v>
      </c>
      <c r="D122" s="12">
        <v>44312</v>
      </c>
      <c r="E122" s="39"/>
      <c r="F122" s="51" t="s">
        <v>147</v>
      </c>
      <c r="G122" s="14" t="s">
        <v>308</v>
      </c>
      <c r="H122" s="14" t="s">
        <v>25</v>
      </c>
      <c r="I122" s="14" t="s">
        <v>60</v>
      </c>
      <c r="J122" s="47">
        <v>0.3</v>
      </c>
      <c r="K122" s="60">
        <v>229900</v>
      </c>
      <c r="L122" s="23">
        <v>28464</v>
      </c>
      <c r="M122" s="14">
        <f>Таблица22[[#This Row],[Ставка в день]]*21</f>
        <v>597744</v>
      </c>
      <c r="N122" s="14"/>
      <c r="O122" s="14">
        <f>NETWORKDAYS(Таблица22[[#This Row],[Дата начала работы]],Таблица22[[#This Row],[Дата расчета 1]])</f>
        <v>-31651</v>
      </c>
      <c r="P122" s="19">
        <f>Таблица22[[#This Row],[Дата расчета 2]]*Таблица22[[#This Row],[Ставка в день]]</f>
        <v>-900914064</v>
      </c>
      <c r="Q122" s="19"/>
      <c r="R122" s="39" t="s">
        <v>309</v>
      </c>
    </row>
    <row r="123" spans="1:18" ht="15" customHeight="1" x14ac:dyDescent="0.3">
      <c r="A123" s="43">
        <v>120</v>
      </c>
      <c r="B123" s="24" t="s">
        <v>310</v>
      </c>
      <c r="C123" s="28" t="s">
        <v>21</v>
      </c>
      <c r="D123" s="12">
        <v>44316</v>
      </c>
      <c r="E123" s="39"/>
      <c r="F123" s="51" t="s">
        <v>311</v>
      </c>
      <c r="G123" s="14" t="s">
        <v>305</v>
      </c>
      <c r="H123" s="14" t="s">
        <v>25</v>
      </c>
      <c r="I123" s="14" t="s">
        <v>60</v>
      </c>
      <c r="J123" s="14"/>
      <c r="K123" s="61">
        <v>130000</v>
      </c>
      <c r="L123" s="23">
        <v>12381</v>
      </c>
      <c r="M123" s="14">
        <f>Таблица22[[#This Row],[Ставка в день]]*21</f>
        <v>260001</v>
      </c>
      <c r="N123" s="14"/>
      <c r="O123" s="14">
        <f>NETWORKDAYS(Таблица22[[#This Row],[Дата начала работы]],Таблица22[[#This Row],[Дата расчета 1]])</f>
        <v>-31655</v>
      </c>
      <c r="P123" s="19">
        <f>Таблица22[[#This Row],[Дата расчета 2]]*Таблица22[[#This Row],[Ставка в день]]</f>
        <v>-391920555</v>
      </c>
      <c r="Q123" s="19"/>
      <c r="R123" s="19"/>
    </row>
    <row r="124" spans="1:18" ht="15" customHeight="1" x14ac:dyDescent="0.3">
      <c r="A124" s="43">
        <v>121</v>
      </c>
      <c r="B124" s="54" t="s">
        <v>312</v>
      </c>
      <c r="C124" s="28" t="s">
        <v>21</v>
      </c>
      <c r="D124" s="12">
        <v>44327</v>
      </c>
      <c r="E124" s="39"/>
      <c r="F124" s="14"/>
      <c r="G124" s="14" t="s">
        <v>58</v>
      </c>
      <c r="H124" s="14" t="s">
        <v>25</v>
      </c>
      <c r="I124" s="14" t="s">
        <v>60</v>
      </c>
      <c r="J124" s="14"/>
      <c r="K124" s="60">
        <v>384000</v>
      </c>
      <c r="L124" s="61">
        <v>32000</v>
      </c>
      <c r="M124" s="14">
        <f>Таблица22[[#This Row],[Ставка в день]]*21</f>
        <v>672000</v>
      </c>
      <c r="N124" s="14"/>
      <c r="O124" s="14">
        <f>NETWORKDAYS(Таблица22[[#This Row],[Дата начала работы]],Таблица22[[#This Row],[Дата расчета 1]])</f>
        <v>-31662</v>
      </c>
      <c r="P124" s="19">
        <f>Таблица22[[#This Row],[Дата расчета 2]]*Таблица22[[#This Row],[Ставка в день]]</f>
        <v>-1013184000</v>
      </c>
      <c r="Q124" s="19"/>
      <c r="R124" s="39" t="s">
        <v>313</v>
      </c>
    </row>
    <row r="125" spans="1:18" ht="15" customHeight="1" x14ac:dyDescent="0.3">
      <c r="A125" s="1">
        <v>122</v>
      </c>
      <c r="B125" s="24" t="s">
        <v>314</v>
      </c>
      <c r="C125" s="28" t="s">
        <v>27</v>
      </c>
      <c r="D125" s="12">
        <v>44327</v>
      </c>
      <c r="E125" s="39" t="s">
        <v>315</v>
      </c>
      <c r="F125" s="14"/>
      <c r="G125" s="14" t="s">
        <v>58</v>
      </c>
      <c r="H125" s="14" t="s">
        <v>59</v>
      </c>
      <c r="I125" s="14"/>
      <c r="J125" s="14"/>
      <c r="K125" s="14"/>
      <c r="L125" s="23">
        <v>18610</v>
      </c>
      <c r="M125" s="14">
        <f>Таблица22[[#This Row],[Ставка в день]]*21</f>
        <v>390810</v>
      </c>
      <c r="N125" s="14"/>
      <c r="O125" s="14">
        <f>NETWORKDAYS(Таблица22[[#This Row],[Дата начала работы]],Таблица22[[#This Row],[Дата расчета 1]])</f>
        <v>-31662</v>
      </c>
      <c r="P125" s="19">
        <f>Таблица22[[#This Row],[Дата расчета 2]]*Таблица22[[#This Row],[Ставка в день]]</f>
        <v>-589229820</v>
      </c>
      <c r="Q125" s="19"/>
      <c r="R125" s="19"/>
    </row>
    <row r="126" spans="1:18" ht="15" customHeight="1" x14ac:dyDescent="0.3">
      <c r="A126" s="1">
        <v>123</v>
      </c>
      <c r="B126" s="24" t="s">
        <v>316</v>
      </c>
      <c r="C126" s="28" t="s">
        <v>21</v>
      </c>
      <c r="D126" s="12">
        <v>44333</v>
      </c>
      <c r="E126" s="39"/>
      <c r="F126" s="14"/>
      <c r="G126" s="14" t="s">
        <v>47</v>
      </c>
      <c r="H126" s="14" t="s">
        <v>158</v>
      </c>
      <c r="I126" s="14"/>
      <c r="J126" s="14"/>
      <c r="K126" s="61">
        <v>344900</v>
      </c>
      <c r="L126" s="23">
        <v>32845</v>
      </c>
      <c r="M126" s="14">
        <f>Таблица22[[#This Row],[Ставка в день]]*21</f>
        <v>689745</v>
      </c>
      <c r="N126" s="14"/>
      <c r="O126" s="14">
        <f>NETWORKDAYS(Таблица22[[#This Row],[Дата начала работы]],Таблица22[[#This Row],[Дата расчета 1]])</f>
        <v>-31666</v>
      </c>
      <c r="P126" s="19">
        <f>Таблица22[[#This Row],[Дата расчета 2]]*Таблица22[[#This Row],[Ставка в день]]</f>
        <v>-1040069770</v>
      </c>
      <c r="Q126" s="19"/>
      <c r="R126" s="19"/>
    </row>
    <row r="127" spans="1:18" ht="15.6" customHeight="1" x14ac:dyDescent="0.3">
      <c r="A127" s="1">
        <v>124</v>
      </c>
      <c r="B127" s="24" t="s">
        <v>204</v>
      </c>
      <c r="C127" s="28" t="s">
        <v>21</v>
      </c>
      <c r="D127" s="12">
        <v>44334</v>
      </c>
      <c r="E127" s="39"/>
      <c r="F127" s="14"/>
      <c r="G127" s="26" t="s">
        <v>58</v>
      </c>
      <c r="H127" s="14" t="s">
        <v>25</v>
      </c>
      <c r="I127" s="14" t="s">
        <v>60</v>
      </c>
      <c r="J127" s="14"/>
      <c r="K127" s="59">
        <v>287400</v>
      </c>
      <c r="L127" s="23">
        <v>27960</v>
      </c>
      <c r="M127" s="14">
        <f>Таблица22[[#This Row],[Ставка в день]]*21</f>
        <v>587160</v>
      </c>
      <c r="N127" s="14"/>
      <c r="O127" s="14">
        <f>NETWORKDAYS(Таблица22[[#This Row],[Дата начала работы]],Таблица22[[#This Row],[Дата расчета 1]])</f>
        <v>-31667</v>
      </c>
      <c r="P127" s="19">
        <f>Таблица22[[#This Row],[Дата расчета 2]]*Таблица22[[#This Row],[Ставка в день]]</f>
        <v>-885409320</v>
      </c>
      <c r="Q127" s="19"/>
      <c r="R127" s="19"/>
    </row>
    <row r="128" spans="1:18" ht="34.200000000000003" customHeight="1" x14ac:dyDescent="0.3">
      <c r="A128" s="43">
        <v>125</v>
      </c>
      <c r="B128" s="24" t="s">
        <v>317</v>
      </c>
      <c r="C128" s="28" t="s">
        <v>27</v>
      </c>
      <c r="D128" s="12">
        <v>44334</v>
      </c>
      <c r="E128" s="39" t="s">
        <v>318</v>
      </c>
      <c r="F128" s="14"/>
      <c r="G128" s="14" t="s">
        <v>153</v>
      </c>
      <c r="H128" s="14" t="s">
        <v>25</v>
      </c>
      <c r="I128" s="14" t="s">
        <v>60</v>
      </c>
      <c r="J128" s="47">
        <v>0.15</v>
      </c>
      <c r="K128" s="61">
        <v>230000</v>
      </c>
      <c r="L128" s="23">
        <v>25191</v>
      </c>
      <c r="M128" s="14">
        <f>Таблица22[[#This Row],[Ставка в день]]*21</f>
        <v>529011</v>
      </c>
      <c r="N128" s="14"/>
      <c r="O128" s="14">
        <f>NETWORKDAYS(Таблица22[[#This Row],[Дата начала работы]],Таблица22[[#This Row],[Дата расчета 1]])</f>
        <v>-31667</v>
      </c>
      <c r="P128" s="19">
        <f>Таблица22[[#This Row],[Дата расчета 2]]*Таблица22[[#This Row],[Ставка в день]]</f>
        <v>-797723397</v>
      </c>
      <c r="Q128" s="19"/>
      <c r="R128" s="39" t="s">
        <v>319</v>
      </c>
    </row>
    <row r="129" spans="1:18" ht="32.4" customHeight="1" x14ac:dyDescent="0.3">
      <c r="A129" s="43">
        <v>126</v>
      </c>
      <c r="B129" s="54" t="s">
        <v>320</v>
      </c>
      <c r="C129" s="28" t="s">
        <v>21</v>
      </c>
      <c r="D129" s="12">
        <v>44336</v>
      </c>
      <c r="E129" s="39"/>
      <c r="F129" s="14"/>
      <c r="G129" s="14" t="s">
        <v>165</v>
      </c>
      <c r="H129" s="14" t="s">
        <v>59</v>
      </c>
      <c r="I129" s="14" t="s">
        <v>60</v>
      </c>
      <c r="J129" s="47"/>
      <c r="K129" s="60">
        <v>399000</v>
      </c>
      <c r="L129" s="23">
        <v>38000</v>
      </c>
      <c r="M129" s="14">
        <f>Таблица22[[#This Row],[Ставка в день]]*21</f>
        <v>798000</v>
      </c>
      <c r="N129" s="14"/>
      <c r="O129" s="14">
        <f>NETWORKDAYS(Таблица22[[#This Row],[Дата начала работы]],Таблица22[[#This Row],[Дата расчета 1]])</f>
        <v>-31669</v>
      </c>
      <c r="P129" s="19">
        <f>Таблица22[[#This Row],[Дата расчета 2]]*Таблица22[[#This Row],[Ставка в день]]</f>
        <v>-1203422000</v>
      </c>
      <c r="Q129" s="19"/>
      <c r="R129" s="39" t="s">
        <v>321</v>
      </c>
    </row>
    <row r="130" spans="1:18" ht="15" customHeight="1" x14ac:dyDescent="0.3">
      <c r="A130" s="43">
        <v>127</v>
      </c>
      <c r="B130" s="24" t="s">
        <v>322</v>
      </c>
      <c r="C130" s="28" t="s">
        <v>21</v>
      </c>
      <c r="D130" s="12">
        <v>44354</v>
      </c>
      <c r="E130" s="39"/>
      <c r="F130" s="14"/>
      <c r="G130" s="14" t="s">
        <v>58</v>
      </c>
      <c r="H130" s="14" t="s">
        <v>25</v>
      </c>
      <c r="I130" s="14"/>
      <c r="J130" s="14"/>
      <c r="K130" s="61">
        <v>195500</v>
      </c>
      <c r="L130" s="23">
        <v>18610</v>
      </c>
      <c r="M130" s="14">
        <f>Таблица22[[#This Row],[Ставка в день]]*21</f>
        <v>390810</v>
      </c>
      <c r="N130" s="14"/>
      <c r="O130" s="14">
        <f>NETWORKDAYS(Таблица22[[#This Row],[Дата начала работы]],Таблица22[[#This Row],[Дата расчета 1]])</f>
        <v>-31681</v>
      </c>
      <c r="P130" s="19">
        <f>Таблица22[[#This Row],[Дата расчета 2]]*Таблица22[[#This Row],[Ставка в день]]</f>
        <v>-589583410</v>
      </c>
      <c r="Q130" s="19"/>
      <c r="R130" s="19"/>
    </row>
    <row r="131" spans="1:18" ht="15" customHeight="1" x14ac:dyDescent="0.3">
      <c r="A131" s="1">
        <v>128</v>
      </c>
      <c r="B131" s="24" t="s">
        <v>323</v>
      </c>
      <c r="C131" s="28" t="s">
        <v>21</v>
      </c>
      <c r="D131" s="12">
        <v>44356</v>
      </c>
      <c r="E131" s="39"/>
      <c r="F131" s="14"/>
      <c r="G131" s="14" t="s">
        <v>324</v>
      </c>
      <c r="H131" s="14" t="s">
        <v>25</v>
      </c>
      <c r="I131" s="48" t="s">
        <v>60</v>
      </c>
      <c r="J131" s="47">
        <v>0.3</v>
      </c>
      <c r="K131" s="60">
        <v>184000</v>
      </c>
      <c r="L131" s="23">
        <v>22781</v>
      </c>
      <c r="M131" s="14">
        <f>Таблица22[[#This Row],[Ставка в день]]*21</f>
        <v>478401</v>
      </c>
      <c r="N131" s="14"/>
      <c r="O131" s="14">
        <f>NETWORKDAYS(Таблица22[[#This Row],[Дата начала работы]],Таблица22[[#This Row],[Дата расчета 1]])</f>
        <v>-31683</v>
      </c>
      <c r="P131" s="19">
        <f>Таблица22[[#This Row],[Дата расчета 2]]*Таблица22[[#This Row],[Ставка в день]]</f>
        <v>-721770423</v>
      </c>
      <c r="Q131" s="19"/>
      <c r="R131" s="19" t="s">
        <v>325</v>
      </c>
    </row>
    <row r="132" spans="1:18" ht="15" customHeight="1" x14ac:dyDescent="0.3">
      <c r="A132" s="43">
        <v>129</v>
      </c>
      <c r="B132" s="24" t="s">
        <v>326</v>
      </c>
      <c r="C132" s="28" t="s">
        <v>27</v>
      </c>
      <c r="D132" s="12">
        <v>44357</v>
      </c>
      <c r="E132" s="39" t="s">
        <v>327</v>
      </c>
      <c r="F132" s="14"/>
      <c r="G132" s="14" t="s">
        <v>328</v>
      </c>
      <c r="H132" s="14" t="s">
        <v>194</v>
      </c>
      <c r="I132" s="14" t="s">
        <v>60</v>
      </c>
      <c r="J132" s="14"/>
      <c r="K132" s="14"/>
      <c r="L132" s="23">
        <v>3334</v>
      </c>
      <c r="M132" s="14">
        <f>Таблица22[[#This Row],[Ставка в день]]*21</f>
        <v>70014</v>
      </c>
      <c r="N132" s="14"/>
      <c r="O132" s="14">
        <f>NETWORKDAYS(Таблица22[[#This Row],[Дата начала работы]],Таблица22[[#This Row],[Дата расчета 1]])</f>
        <v>-31684</v>
      </c>
      <c r="P132" s="19">
        <f>Таблица22[[#This Row],[Дата расчета 2]]*Таблица22[[#This Row],[Ставка в день]]</f>
        <v>-105634456</v>
      </c>
      <c r="Q132" s="19"/>
      <c r="R132" s="19"/>
    </row>
    <row r="133" spans="1:18" ht="15" customHeight="1" x14ac:dyDescent="0.3">
      <c r="A133" s="43">
        <v>132</v>
      </c>
      <c r="B133" s="24" t="s">
        <v>329</v>
      </c>
      <c r="C133" s="28" t="s">
        <v>21</v>
      </c>
      <c r="D133" s="12">
        <v>44357</v>
      </c>
      <c r="E133" s="39" t="s">
        <v>330</v>
      </c>
      <c r="F133" s="14"/>
      <c r="G133" s="14" t="s">
        <v>331</v>
      </c>
      <c r="H133" s="14" t="s">
        <v>25</v>
      </c>
      <c r="I133" s="14" t="s">
        <v>60</v>
      </c>
      <c r="J133" s="14"/>
      <c r="K133" s="61">
        <v>69000</v>
      </c>
      <c r="L133" s="23">
        <v>6570</v>
      </c>
      <c r="M133" s="14">
        <f>Таблица22[[#This Row],[Ставка в день]]*21</f>
        <v>137970</v>
      </c>
      <c r="N133" s="14"/>
      <c r="O133" s="14">
        <f>NETWORKDAYS(Таблица22[[#This Row],[Дата начала работы]],Таблица22[[#This Row],[Дата расчета 1]])</f>
        <v>-31684</v>
      </c>
      <c r="P133" s="19">
        <f>Таблица22[[#This Row],[Дата расчета 2]]*Таблица22[[#This Row],[Ставка в день]]</f>
        <v>-208163880</v>
      </c>
      <c r="Q133" s="19"/>
      <c r="R133" s="19"/>
    </row>
    <row r="134" spans="1:18" ht="15" customHeight="1" x14ac:dyDescent="0.3">
      <c r="A134" s="1">
        <v>133</v>
      </c>
      <c r="B134" s="24" t="s">
        <v>332</v>
      </c>
      <c r="C134" s="28" t="s">
        <v>27</v>
      </c>
      <c r="D134" s="12">
        <v>44362</v>
      </c>
      <c r="E134" s="39" t="s">
        <v>333</v>
      </c>
      <c r="F134" s="14"/>
      <c r="G134" s="14" t="s">
        <v>172</v>
      </c>
      <c r="H134" s="14" t="s">
        <v>334</v>
      </c>
      <c r="I134" s="14"/>
      <c r="J134" s="14"/>
      <c r="K134" s="14"/>
      <c r="L134" s="23">
        <v>32845</v>
      </c>
      <c r="M134" s="14">
        <f>Таблица22[[#This Row],[Ставка в день]]*21</f>
        <v>689745</v>
      </c>
      <c r="N134" s="14"/>
      <c r="O134" s="14">
        <f>NETWORKDAYS(Таблица22[[#This Row],[Дата начала работы]],Таблица22[[#This Row],[Дата расчета 1]])</f>
        <v>-31687</v>
      </c>
      <c r="P134" s="19">
        <f>Таблица22[[#This Row],[Дата расчета 2]]*Таблица22[[#This Row],[Ставка в день]]</f>
        <v>-1040759515</v>
      </c>
      <c r="Q134" s="19"/>
      <c r="R134" s="19"/>
    </row>
    <row r="135" spans="1:18" x14ac:dyDescent="0.3">
      <c r="A135" s="1">
        <v>134</v>
      </c>
      <c r="B135" s="24" t="s">
        <v>335</v>
      </c>
      <c r="C135" s="28" t="s">
        <v>27</v>
      </c>
      <c r="D135" s="12">
        <v>44362</v>
      </c>
      <c r="E135" s="39" t="s">
        <v>93</v>
      </c>
      <c r="F135" s="14"/>
      <c r="G135" s="14" t="s">
        <v>58</v>
      </c>
      <c r="H135" s="14" t="s">
        <v>48</v>
      </c>
      <c r="I135" s="14"/>
      <c r="J135" s="14"/>
      <c r="K135" s="14"/>
      <c r="L135" s="23">
        <v>26275</v>
      </c>
      <c r="M135" s="14">
        <f>Таблица22[[#This Row],[Ставка в день]]*21</f>
        <v>551775</v>
      </c>
      <c r="N135" s="14"/>
      <c r="O135" s="14">
        <f>NETWORKDAYS(Таблица22[[#This Row],[Дата начала работы]],Таблица22[[#This Row],[Дата расчета 1]])</f>
        <v>-31687</v>
      </c>
      <c r="P135" s="19">
        <f>Таблица22[[#This Row],[Дата расчета 2]]*Таблица22[[#This Row],[Ставка в день]]</f>
        <v>-832575925</v>
      </c>
      <c r="Q135" s="19"/>
      <c r="R135" s="19"/>
    </row>
    <row r="136" spans="1:18" x14ac:dyDescent="0.3">
      <c r="A136" s="43">
        <v>135</v>
      </c>
      <c r="B136" s="24" t="s">
        <v>336</v>
      </c>
      <c r="C136" s="28" t="s">
        <v>27</v>
      </c>
      <c r="D136" s="12">
        <v>44363</v>
      </c>
      <c r="E136" s="39" t="s">
        <v>337</v>
      </c>
      <c r="F136" s="14"/>
      <c r="G136" s="14" t="s">
        <v>260</v>
      </c>
      <c r="H136" s="14" t="s">
        <v>25</v>
      </c>
      <c r="I136" s="14" t="s">
        <v>60</v>
      </c>
      <c r="J136" s="14"/>
      <c r="K136" s="14"/>
      <c r="L136" s="23">
        <v>18563</v>
      </c>
      <c r="M136" s="14">
        <f>Таблица22[[#This Row],[Ставка в день]]*21</f>
        <v>389823</v>
      </c>
      <c r="N136" s="14"/>
      <c r="O136" s="14">
        <f>NETWORKDAYS(Таблица22[[#This Row],[Дата начала работы]],Таблица22[[#This Row],[Дата расчета 1]])</f>
        <v>-31688</v>
      </c>
      <c r="P136" s="19">
        <f>Таблица22[[#This Row],[Дата расчета 2]]*Таблица22[[#This Row],[Ставка в день]]</f>
        <v>-588224344</v>
      </c>
      <c r="Q136" s="19"/>
      <c r="R136" s="19"/>
    </row>
    <row r="137" spans="1:18" ht="18.600000000000001" customHeight="1" x14ac:dyDescent="0.3">
      <c r="A137" s="43">
        <v>136</v>
      </c>
      <c r="B137" s="24" t="s">
        <v>338</v>
      </c>
      <c r="C137" s="28" t="s">
        <v>27</v>
      </c>
      <c r="D137" s="12">
        <v>44368</v>
      </c>
      <c r="E137" s="39" t="s">
        <v>339</v>
      </c>
      <c r="F137" s="51" t="s">
        <v>64</v>
      </c>
      <c r="G137" s="51" t="s">
        <v>65</v>
      </c>
      <c r="H137" s="14" t="s">
        <v>25</v>
      </c>
      <c r="I137" s="14" t="s">
        <v>60</v>
      </c>
      <c r="J137" s="14"/>
      <c r="K137" s="16">
        <v>92000</v>
      </c>
      <c r="L137" s="23">
        <v>8762</v>
      </c>
      <c r="M137" s="14">
        <f>Таблица22[[#This Row],[Ставка в день]]*21</f>
        <v>184002</v>
      </c>
      <c r="N137" s="14"/>
      <c r="O137" s="14">
        <f>NETWORKDAYS(Таблица22[[#This Row],[Дата начала работы]],Таблица22[[#This Row],[Дата расчета 1]])</f>
        <v>-31691</v>
      </c>
      <c r="P137" s="19">
        <f>Таблица22[[#This Row],[Дата расчета 2]]*Таблица22[[#This Row],[Ставка в день]]</f>
        <v>-277676542</v>
      </c>
      <c r="Q137" s="19"/>
      <c r="R137" s="19"/>
    </row>
    <row r="138" spans="1:18" x14ac:dyDescent="0.3">
      <c r="A138" s="1">
        <v>137</v>
      </c>
      <c r="B138" s="24" t="s">
        <v>340</v>
      </c>
      <c r="C138" s="28" t="s">
        <v>21</v>
      </c>
      <c r="D138" s="12">
        <v>44369</v>
      </c>
      <c r="E138" s="39"/>
      <c r="F138" s="14" t="s">
        <v>341</v>
      </c>
      <c r="G138" s="14" t="s">
        <v>172</v>
      </c>
      <c r="H138" s="14" t="s">
        <v>59</v>
      </c>
      <c r="I138" s="14"/>
      <c r="J138" s="14"/>
      <c r="K138" s="60">
        <v>229900</v>
      </c>
      <c r="L138" s="23">
        <v>21895</v>
      </c>
      <c r="M138" s="14">
        <f>Таблица22[[#This Row],[Ставка в день]]*21</f>
        <v>459795</v>
      </c>
      <c r="N138" s="14"/>
      <c r="O138" s="14">
        <f>NETWORKDAYS(Таблица22[[#This Row],[Дата начала работы]],Таблица22[[#This Row],[Дата расчета 1]])</f>
        <v>-31692</v>
      </c>
      <c r="P138" s="19">
        <f>Таблица22[[#This Row],[Дата расчета 2]]*Таблица22[[#This Row],[Ставка в день]]</f>
        <v>-693896340</v>
      </c>
      <c r="Q138" s="19"/>
      <c r="R138" s="19"/>
    </row>
    <row r="139" spans="1:18" x14ac:dyDescent="0.3">
      <c r="A139" s="1">
        <v>138</v>
      </c>
      <c r="B139" s="24" t="s">
        <v>342</v>
      </c>
      <c r="C139" s="28" t="s">
        <v>21</v>
      </c>
      <c r="D139" s="12">
        <v>44371</v>
      </c>
      <c r="E139" s="39"/>
      <c r="F139" s="14"/>
      <c r="G139" s="14" t="s">
        <v>153</v>
      </c>
      <c r="H139" s="14" t="s">
        <v>343</v>
      </c>
      <c r="I139" s="14"/>
      <c r="J139" s="14"/>
      <c r="K139" s="61">
        <v>149500</v>
      </c>
      <c r="L139" s="23">
        <v>16670</v>
      </c>
      <c r="M139" s="14">
        <f>Таблица22[[#This Row],[Ставка в день]]*21</f>
        <v>350070</v>
      </c>
      <c r="N139" s="14"/>
      <c r="O139" s="14">
        <f>NETWORKDAYS(Таблица22[[#This Row],[Дата начала работы]],Таблица22[[#This Row],[Дата расчета 1]])</f>
        <v>-31694</v>
      </c>
      <c r="P139" s="19">
        <f>Таблица22[[#This Row],[Дата расчета 2]]*Таблица22[[#This Row],[Ставка в день]]</f>
        <v>-528338980</v>
      </c>
      <c r="Q139" s="19"/>
      <c r="R139" s="19"/>
    </row>
    <row r="140" spans="1:18" x14ac:dyDescent="0.3">
      <c r="A140" s="1">
        <v>139</v>
      </c>
      <c r="B140" s="24" t="s">
        <v>344</v>
      </c>
      <c r="C140" s="28" t="s">
        <v>21</v>
      </c>
      <c r="D140" s="12">
        <v>44375</v>
      </c>
      <c r="E140" s="39" t="s">
        <v>345</v>
      </c>
      <c r="F140" s="14"/>
      <c r="G140" s="14" t="s">
        <v>346</v>
      </c>
      <c r="H140" s="14" t="s">
        <v>48</v>
      </c>
      <c r="I140" s="14"/>
      <c r="J140" s="14"/>
      <c r="K140" s="60">
        <v>264400</v>
      </c>
      <c r="L140" s="23">
        <v>25180</v>
      </c>
      <c r="M140" s="14">
        <f>Таблица22[[#This Row],[Ставка в день]]*21</f>
        <v>528780</v>
      </c>
      <c r="N140" s="14"/>
      <c r="O140" s="14">
        <f>NETWORKDAYS(Таблица22[[#This Row],[Дата начала работы]],Таблица22[[#This Row],[Дата расчета 1]])</f>
        <v>-31696</v>
      </c>
      <c r="P140" s="19">
        <f>Таблица22[[#This Row],[Дата расчета 2]]*Таблица22[[#This Row],[Ставка в день]]</f>
        <v>-798105280</v>
      </c>
      <c r="Q140" s="19"/>
      <c r="R140" s="19"/>
    </row>
    <row r="141" spans="1:18" x14ac:dyDescent="0.3">
      <c r="A141" s="43">
        <v>140</v>
      </c>
      <c r="B141" s="24" t="s">
        <v>347</v>
      </c>
      <c r="C141" s="28" t="s">
        <v>27</v>
      </c>
      <c r="D141" s="12">
        <v>44378</v>
      </c>
      <c r="E141" s="39" t="s">
        <v>348</v>
      </c>
      <c r="F141" s="14"/>
      <c r="G141" s="14" t="s">
        <v>328</v>
      </c>
      <c r="H141" s="14" t="s">
        <v>194</v>
      </c>
      <c r="I141" s="48" t="s">
        <v>60</v>
      </c>
      <c r="J141" s="14"/>
      <c r="K141" s="14"/>
      <c r="L141" s="23">
        <v>2490</v>
      </c>
      <c r="M141" s="14">
        <f>Таблица22[[#This Row],[Ставка в день]]*21</f>
        <v>52290</v>
      </c>
      <c r="N141" s="14"/>
      <c r="O141" s="14">
        <f>NETWORKDAYS(Таблица22[[#This Row],[Дата начала работы]],Таблица22[[#This Row],[Дата расчета 1]])</f>
        <v>-31699</v>
      </c>
      <c r="P141" s="19">
        <f>Таблица22[[#This Row],[Дата расчета 2]]*Таблица22[[#This Row],[Ставка в день]]</f>
        <v>-78930510</v>
      </c>
      <c r="Q141" s="19"/>
      <c r="R141" s="19"/>
    </row>
    <row r="142" spans="1:18" x14ac:dyDescent="0.3">
      <c r="A142" s="43">
        <v>141</v>
      </c>
      <c r="B142" s="24" t="s">
        <v>349</v>
      </c>
      <c r="C142" s="28" t="s">
        <v>27</v>
      </c>
      <c r="D142" s="12">
        <v>44378</v>
      </c>
      <c r="E142" s="39" t="s">
        <v>350</v>
      </c>
      <c r="F142" s="14"/>
      <c r="G142" s="14" t="s">
        <v>351</v>
      </c>
      <c r="H142" s="14" t="s">
        <v>48</v>
      </c>
      <c r="I142" s="14" t="s">
        <v>60</v>
      </c>
      <c r="J142" s="14"/>
      <c r="K142" s="14"/>
      <c r="L142" s="23">
        <v>8570</v>
      </c>
      <c r="M142" s="14">
        <f>Таблица22[[#This Row],[Ставка в день]]*21</f>
        <v>179970</v>
      </c>
      <c r="N142" s="14"/>
      <c r="O142" s="14">
        <f>NETWORKDAYS(Таблица22[[#This Row],[Дата начала работы]],Таблица22[[#This Row],[Дата расчета 1]])</f>
        <v>-31699</v>
      </c>
      <c r="P142" s="19">
        <f>Таблица22[[#This Row],[Дата расчета 2]]*Таблица22[[#This Row],[Ставка в день]]</f>
        <v>-271660430</v>
      </c>
      <c r="Q142" s="19"/>
      <c r="R142" s="19"/>
    </row>
    <row r="143" spans="1:18" x14ac:dyDescent="0.3">
      <c r="A143" s="1">
        <v>142</v>
      </c>
      <c r="B143" s="24" t="s">
        <v>352</v>
      </c>
      <c r="C143" s="28" t="s">
        <v>27</v>
      </c>
      <c r="D143" s="12">
        <v>44382</v>
      </c>
      <c r="E143" s="39" t="s">
        <v>353</v>
      </c>
      <c r="F143" s="14"/>
      <c r="G143" s="14" t="s">
        <v>51</v>
      </c>
      <c r="H143" s="14" t="s">
        <v>25</v>
      </c>
      <c r="I143" s="14"/>
      <c r="J143" s="14"/>
      <c r="K143" s="61">
        <v>109200</v>
      </c>
      <c r="L143" s="23">
        <v>14680</v>
      </c>
      <c r="M143" s="14">
        <f>Таблица22[[#This Row],[Ставка в день]]*21</f>
        <v>308280</v>
      </c>
      <c r="N143" s="14"/>
      <c r="O143" s="14">
        <f>NETWORKDAYS(Таблица22[[#This Row],[Дата начала работы]],Таблица22[[#This Row],[Дата расчета 1]])</f>
        <v>-31701</v>
      </c>
      <c r="P143" s="19">
        <f>Таблица22[[#This Row],[Дата расчета 2]]*Таблица22[[#This Row],[Ставка в день]]</f>
        <v>-465370680</v>
      </c>
      <c r="Q143" s="19"/>
      <c r="R143" s="19"/>
    </row>
    <row r="144" spans="1:18" x14ac:dyDescent="0.3">
      <c r="A144" s="1">
        <v>143</v>
      </c>
      <c r="B144" s="24" t="s">
        <v>354</v>
      </c>
      <c r="C144" s="28" t="s">
        <v>27</v>
      </c>
      <c r="D144" s="12">
        <v>44389</v>
      </c>
      <c r="E144" s="39" t="s">
        <v>355</v>
      </c>
      <c r="F144" s="14"/>
      <c r="G144" s="14" t="s">
        <v>356</v>
      </c>
      <c r="H144" s="14" t="s">
        <v>357</v>
      </c>
      <c r="I144" s="14"/>
      <c r="J144" s="14"/>
      <c r="K144" s="14"/>
      <c r="L144" s="23">
        <v>12045</v>
      </c>
      <c r="M144" s="14">
        <f>Таблица22[[#This Row],[Ставка в день]]*21</f>
        <v>252945</v>
      </c>
      <c r="N144" s="14"/>
      <c r="O144" s="14">
        <f>NETWORKDAYS(Таблица22[[#This Row],[Дата начала работы]],Таблица22[[#This Row],[Дата расчета 1]])</f>
        <v>-31706</v>
      </c>
      <c r="P144" s="19">
        <f>Таблица22[[#This Row],[Дата расчета 2]]*Таблица22[[#This Row],[Ставка в день]]</f>
        <v>-381898770</v>
      </c>
      <c r="Q144" s="19"/>
      <c r="R144" s="19"/>
    </row>
    <row r="145" spans="1:18" x14ac:dyDescent="0.3">
      <c r="A145" s="43">
        <v>144</v>
      </c>
      <c r="B145" s="62" t="s">
        <v>358</v>
      </c>
      <c r="C145" s="28" t="s">
        <v>27</v>
      </c>
      <c r="D145" s="12">
        <v>44392</v>
      </c>
      <c r="E145" s="39" t="s">
        <v>359</v>
      </c>
      <c r="F145" s="14"/>
      <c r="G145" s="14" t="s">
        <v>168</v>
      </c>
      <c r="H145" s="14" t="s">
        <v>25</v>
      </c>
      <c r="I145" s="63" t="s">
        <v>60</v>
      </c>
      <c r="J145" s="14"/>
      <c r="K145" s="14"/>
      <c r="L145" s="23">
        <v>16430</v>
      </c>
      <c r="M145" s="14">
        <f>Таблица22[[#This Row],[Ставка в день]]*21</f>
        <v>345030</v>
      </c>
      <c r="N145" s="14"/>
      <c r="O145" s="14">
        <f>NETWORKDAYS(Таблица22[[#This Row],[Дата начала работы]],Таблица22[[#This Row],[Дата расчета 1]])</f>
        <v>-31709</v>
      </c>
      <c r="P145" s="19">
        <f>Таблица22[[#This Row],[Дата расчета 2]]*Таблица22[[#This Row],[Ставка в день]]</f>
        <v>-520978870</v>
      </c>
      <c r="Q145" s="19"/>
      <c r="R145" s="19"/>
    </row>
    <row r="146" spans="1:18" s="64" customFormat="1" x14ac:dyDescent="0.3">
      <c r="A146" s="65">
        <v>145</v>
      </c>
      <c r="B146" s="54" t="s">
        <v>360</v>
      </c>
      <c r="C146" s="66" t="s">
        <v>27</v>
      </c>
      <c r="D146" s="12">
        <v>44398</v>
      </c>
      <c r="E146" s="67" t="s">
        <v>280</v>
      </c>
      <c r="F146" s="68"/>
      <c r="G146" s="68" t="s">
        <v>361</v>
      </c>
      <c r="H146" s="68" t="s">
        <v>362</v>
      </c>
      <c r="I146" s="68" t="s">
        <v>60</v>
      </c>
      <c r="J146" s="68"/>
      <c r="K146" s="16">
        <v>320000</v>
      </c>
      <c r="L146" s="69">
        <v>27500</v>
      </c>
      <c r="M146" s="68">
        <f>Таблица22[[#This Row],[Ставка в день]]*21</f>
        <v>577500</v>
      </c>
      <c r="N146" s="68"/>
      <c r="O146" s="68">
        <f>NETWORKDAYS(Таблица22[[#This Row],[Дата начала работы]],Таблица22[[#This Row],[Дата расчета 1]])</f>
        <v>-31713</v>
      </c>
      <c r="P146" s="70">
        <f>Таблица22[[#This Row],[Дата расчета 2]]*Таблица22[[#This Row],[Ставка в день]]</f>
        <v>-872107500</v>
      </c>
      <c r="Q146" s="70"/>
      <c r="R146" s="70"/>
    </row>
    <row r="147" spans="1:18" x14ac:dyDescent="0.3">
      <c r="A147" s="43">
        <v>146</v>
      </c>
      <c r="B147" s="24" t="s">
        <v>363</v>
      </c>
      <c r="C147" s="28" t="s">
        <v>21</v>
      </c>
      <c r="D147" s="12">
        <v>44403</v>
      </c>
      <c r="E147" s="39"/>
      <c r="F147" s="14"/>
      <c r="G147" s="14" t="s">
        <v>153</v>
      </c>
      <c r="H147" s="14" t="s">
        <v>150</v>
      </c>
      <c r="I147" s="14" t="s">
        <v>60</v>
      </c>
      <c r="J147" s="47">
        <v>0.15</v>
      </c>
      <c r="K147" s="16">
        <v>80500</v>
      </c>
      <c r="L147" s="23">
        <v>7667</v>
      </c>
      <c r="M147" s="14">
        <f>Таблица22[[#This Row],[Ставка в день]]*21</f>
        <v>161007</v>
      </c>
      <c r="N147" s="14"/>
      <c r="O147" s="14">
        <f>NETWORKDAYS(Таблица22[[#This Row],[Дата начала работы]],Таблица22[[#This Row],[Дата расчета 1]])</f>
        <v>-31716</v>
      </c>
      <c r="P147" s="19">
        <f>Таблица22[[#This Row],[Дата расчета 2]]*Таблица22[[#This Row],[Ставка в день]]</f>
        <v>-243166572</v>
      </c>
      <c r="Q147" s="19"/>
      <c r="R147" s="19"/>
    </row>
    <row r="148" spans="1:18" x14ac:dyDescent="0.3">
      <c r="A148" s="43">
        <v>147</v>
      </c>
      <c r="B148" s="71" t="s">
        <v>364</v>
      </c>
      <c r="C148" s="28" t="s">
        <v>27</v>
      </c>
      <c r="D148" s="12">
        <v>44403</v>
      </c>
      <c r="E148" s="39" t="s">
        <v>365</v>
      </c>
      <c r="F148" s="14"/>
      <c r="G148" s="14" t="s">
        <v>58</v>
      </c>
      <c r="H148" s="14" t="s">
        <v>25</v>
      </c>
      <c r="I148" s="14" t="s">
        <v>60</v>
      </c>
      <c r="J148" s="14"/>
      <c r="K148" s="16">
        <v>350000</v>
      </c>
      <c r="L148" s="23">
        <v>30000</v>
      </c>
      <c r="M148" s="14">
        <f>Таблица22[[#This Row],[Ставка в день]]*21</f>
        <v>630000</v>
      </c>
      <c r="N148" s="14"/>
      <c r="O148" s="14">
        <f>NETWORKDAYS(Таблица22[[#This Row],[Дата начала работы]],Таблица22[[#This Row],[Дата расчета 1]])</f>
        <v>-31716</v>
      </c>
      <c r="P148" s="19">
        <f>Таблица22[[#This Row],[Дата расчета 2]]*Таблица22[[#This Row],[Ставка в день]]</f>
        <v>-951480000</v>
      </c>
      <c r="Q148" s="19"/>
      <c r="R148" s="19"/>
    </row>
    <row r="149" spans="1:18" x14ac:dyDescent="0.3">
      <c r="A149" s="43">
        <v>148</v>
      </c>
      <c r="B149" s="24" t="s">
        <v>366</v>
      </c>
      <c r="C149" s="28" t="s">
        <v>21</v>
      </c>
      <c r="D149" s="12">
        <v>44403</v>
      </c>
      <c r="E149" s="39"/>
      <c r="F149" s="14"/>
      <c r="G149" s="14" t="s">
        <v>165</v>
      </c>
      <c r="H149" s="14" t="s">
        <v>25</v>
      </c>
      <c r="I149" s="14" t="s">
        <v>60</v>
      </c>
      <c r="J149" s="47">
        <v>0.15</v>
      </c>
      <c r="K149" s="16">
        <v>350000</v>
      </c>
      <c r="L149" s="23">
        <v>34000</v>
      </c>
      <c r="M149" s="14">
        <f>Таблица22[[#This Row],[Ставка в день]]*21</f>
        <v>714000</v>
      </c>
      <c r="N149" s="14"/>
      <c r="O149" s="14">
        <f>NETWORKDAYS(Таблица22[[#This Row],[Дата начала работы]],Таблица22[[#This Row],[Дата расчета 1]])</f>
        <v>-31716</v>
      </c>
      <c r="P149" s="19">
        <f>Таблица22[[#This Row],[Дата расчета 2]]*Таблица22[[#This Row],[Ставка в день]]</f>
        <v>-1078344000</v>
      </c>
      <c r="Q149" s="19"/>
      <c r="R149" s="19"/>
    </row>
    <row r="150" spans="1:18" x14ac:dyDescent="0.3">
      <c r="A150" s="43">
        <v>149</v>
      </c>
      <c r="B150" s="24" t="s">
        <v>367</v>
      </c>
      <c r="C150" s="28" t="s">
        <v>21</v>
      </c>
      <c r="D150" s="12">
        <v>44405</v>
      </c>
      <c r="E150" s="39" t="s">
        <v>368</v>
      </c>
      <c r="F150" s="14"/>
      <c r="G150" s="14" t="s">
        <v>331</v>
      </c>
      <c r="H150" s="14" t="s">
        <v>25</v>
      </c>
      <c r="I150" s="14" t="s">
        <v>60</v>
      </c>
      <c r="J150" s="14"/>
      <c r="K150" s="16">
        <v>69000</v>
      </c>
      <c r="L150" s="23">
        <v>6570</v>
      </c>
      <c r="M150" s="14">
        <f>Таблица22[[#This Row],[Ставка в день]]*21</f>
        <v>137970</v>
      </c>
      <c r="N150" s="14"/>
      <c r="O150" s="14">
        <f>NETWORKDAYS(Таблица22[[#This Row],[Дата начала работы]],Таблица22[[#This Row],[Дата расчета 1]])</f>
        <v>-31718</v>
      </c>
      <c r="P150" s="19">
        <f>Таблица22[[#This Row],[Дата расчета 2]]*Таблица22[[#This Row],[Ставка в день]]</f>
        <v>-208387260</v>
      </c>
      <c r="Q150" s="19"/>
      <c r="R150" s="19"/>
    </row>
    <row r="151" spans="1:18" ht="31.2" x14ac:dyDescent="0.3">
      <c r="A151" s="43">
        <v>150</v>
      </c>
      <c r="B151" s="24" t="s">
        <v>369</v>
      </c>
      <c r="C151" s="28" t="s">
        <v>21</v>
      </c>
      <c r="D151" s="12">
        <v>44410</v>
      </c>
      <c r="E151" s="39"/>
      <c r="F151" s="14"/>
      <c r="G151" s="14" t="s">
        <v>153</v>
      </c>
      <c r="H151" s="14" t="s">
        <v>25</v>
      </c>
      <c r="I151" s="14" t="s">
        <v>60</v>
      </c>
      <c r="J151" s="47">
        <v>0.15</v>
      </c>
      <c r="K151" s="16">
        <v>190000</v>
      </c>
      <c r="L151" s="23">
        <v>20810</v>
      </c>
      <c r="M151" s="14">
        <f>Таблица22[[#This Row],[Ставка в день]]*21</f>
        <v>437010</v>
      </c>
      <c r="N151" s="14"/>
      <c r="O151" s="14">
        <f>NETWORKDAYS(Таблица22[[#This Row],[Дата начала работы]],Таблица22[[#This Row],[Дата расчета 1]])</f>
        <v>-31721</v>
      </c>
      <c r="P151" s="19">
        <f>Таблица22[[#This Row],[Дата расчета 2]]*Таблица22[[#This Row],[Ставка в день]]</f>
        <v>-660114010</v>
      </c>
      <c r="Q151" s="19"/>
      <c r="R151" s="39" t="s">
        <v>370</v>
      </c>
    </row>
    <row r="152" spans="1:18" x14ac:dyDescent="0.3">
      <c r="A152" s="43">
        <v>151</v>
      </c>
      <c r="B152" s="24" t="s">
        <v>371</v>
      </c>
      <c r="C152" s="28" t="s">
        <v>21</v>
      </c>
      <c r="D152" s="12">
        <v>44411</v>
      </c>
      <c r="E152" s="39"/>
      <c r="F152" s="14"/>
      <c r="G152" s="14" t="s">
        <v>372</v>
      </c>
      <c r="H152" s="14" t="s">
        <v>59</v>
      </c>
      <c r="I152" s="14" t="s">
        <v>60</v>
      </c>
      <c r="J152" s="14"/>
      <c r="K152" s="16">
        <v>368000</v>
      </c>
      <c r="L152" s="23">
        <v>31500</v>
      </c>
      <c r="M152" s="14">
        <f>Таблица22[[#This Row],[Ставка в день]]*21</f>
        <v>661500</v>
      </c>
      <c r="N152" s="14"/>
      <c r="O152" s="14">
        <f>NETWORKDAYS(Таблица22[[#This Row],[Дата начала работы]],Таблица22[[#This Row],[Дата расчета 1]])</f>
        <v>-31722</v>
      </c>
      <c r="P152" s="19">
        <f>Таблица22[[#This Row],[Дата расчета 2]]*Таблица22[[#This Row],[Ставка в день]]</f>
        <v>-999243000</v>
      </c>
      <c r="Q152" s="19"/>
      <c r="R152" s="19"/>
    </row>
    <row r="153" spans="1:18" x14ac:dyDescent="0.3">
      <c r="A153" s="43">
        <v>152</v>
      </c>
      <c r="B153" s="24" t="s">
        <v>373</v>
      </c>
      <c r="C153" s="28" t="s">
        <v>21</v>
      </c>
      <c r="D153" s="12">
        <v>44412</v>
      </c>
      <c r="E153" s="39" t="s">
        <v>374</v>
      </c>
      <c r="F153" s="14"/>
      <c r="G153" s="14" t="s">
        <v>375</v>
      </c>
      <c r="H153" s="14" t="s">
        <v>48</v>
      </c>
      <c r="I153" s="14" t="s">
        <v>60</v>
      </c>
      <c r="J153" s="14"/>
      <c r="K153" s="16">
        <v>120000</v>
      </c>
      <c r="L153" s="23">
        <v>11429</v>
      </c>
      <c r="M153" s="14">
        <f>Таблица22[[#This Row],[Ставка в день]]*21</f>
        <v>240009</v>
      </c>
      <c r="N153" s="14"/>
      <c r="O153" s="14">
        <f>NETWORKDAYS(Таблица22[[#This Row],[Дата начала работы]],Таблица22[[#This Row],[Дата расчета 1]])</f>
        <v>-31723</v>
      </c>
      <c r="P153" s="19">
        <f>Таблица22[[#This Row],[Дата расчета 2]]*Таблица22[[#This Row],[Ставка в день]]</f>
        <v>-362562167</v>
      </c>
      <c r="Q153" s="19"/>
      <c r="R153" s="39" t="s">
        <v>376</v>
      </c>
    </row>
    <row r="154" spans="1:18" ht="12" customHeight="1" x14ac:dyDescent="0.3">
      <c r="A154" s="43">
        <v>153</v>
      </c>
      <c r="B154" s="71" t="s">
        <v>377</v>
      </c>
      <c r="C154" s="28" t="s">
        <v>21</v>
      </c>
      <c r="D154" s="12">
        <v>44413</v>
      </c>
      <c r="E154" s="39"/>
      <c r="F154" s="14"/>
      <c r="G154" s="14" t="s">
        <v>149</v>
      </c>
      <c r="H154" s="14" t="s">
        <v>25</v>
      </c>
      <c r="I154" s="14" t="s">
        <v>60</v>
      </c>
      <c r="J154" s="14"/>
      <c r="K154" s="16">
        <v>247200</v>
      </c>
      <c r="L154" s="23">
        <v>23230</v>
      </c>
      <c r="M154" s="14">
        <f>Таблица22[[#This Row],[Ставка в день]]*21</f>
        <v>487830</v>
      </c>
      <c r="N154" s="14"/>
      <c r="O154" s="14">
        <f>NETWORKDAYS(Таблица22[[#This Row],[Дата начала работы]],Таблица22[[#This Row],[Дата расчета 1]])</f>
        <v>-31724</v>
      </c>
      <c r="P154" s="19">
        <f>Таблица22[[#This Row],[Дата расчета 2]]*Таблица22[[#This Row],[Ставка в день]]</f>
        <v>-736948520</v>
      </c>
      <c r="Q154" s="19"/>
      <c r="R154" s="19"/>
    </row>
    <row r="155" spans="1:18" x14ac:dyDescent="0.3">
      <c r="A155" s="43">
        <v>154</v>
      </c>
      <c r="B155" s="24" t="s">
        <v>378</v>
      </c>
      <c r="C155" s="28" t="s">
        <v>21</v>
      </c>
      <c r="D155" s="12">
        <v>44425</v>
      </c>
      <c r="E155" s="39"/>
      <c r="F155" s="14"/>
      <c r="G155" s="14" t="s">
        <v>168</v>
      </c>
      <c r="H155" s="14" t="s">
        <v>25</v>
      </c>
      <c r="I155" s="14" t="s">
        <v>60</v>
      </c>
      <c r="J155" s="47">
        <v>0.15</v>
      </c>
      <c r="K155" s="16">
        <v>170000</v>
      </c>
      <c r="L155" s="23">
        <v>16758</v>
      </c>
      <c r="M155" s="14">
        <f>Таблица22[[#This Row],[Ставка в день]]*21</f>
        <v>351918</v>
      </c>
      <c r="N155" s="14"/>
      <c r="O155" s="14">
        <f>NETWORKDAYS(Таблица22[[#This Row],[Дата начала работы]],Таблица22[[#This Row],[Дата расчета 1]])</f>
        <v>-31732</v>
      </c>
      <c r="P155" s="19">
        <f>Таблица22[[#This Row],[Дата расчета 2]]*Таблица22[[#This Row],[Ставка в день]]</f>
        <v>-531764856</v>
      </c>
      <c r="Q155" s="19"/>
      <c r="R155" s="19"/>
    </row>
    <row r="156" spans="1:18" x14ac:dyDescent="0.3">
      <c r="A156" s="43">
        <v>155</v>
      </c>
      <c r="B156" s="54" t="s">
        <v>379</v>
      </c>
      <c r="C156" s="28" t="s">
        <v>21</v>
      </c>
      <c r="D156" s="12">
        <v>44425</v>
      </c>
      <c r="E156" s="39"/>
      <c r="F156" s="14"/>
      <c r="G156" s="14" t="s">
        <v>380</v>
      </c>
      <c r="H156" s="14" t="s">
        <v>25</v>
      </c>
      <c r="I156" s="14" t="s">
        <v>60</v>
      </c>
      <c r="J156" s="14"/>
      <c r="K156" s="16">
        <v>149500</v>
      </c>
      <c r="L156" s="23">
        <v>14239</v>
      </c>
      <c r="M156" s="14">
        <f>Таблица22[[#This Row],[Ставка в день]]*21</f>
        <v>299019</v>
      </c>
      <c r="N156" s="14"/>
      <c r="O156" s="14">
        <f>NETWORKDAYS(Таблица22[[#This Row],[Дата начала работы]],Таблица22[[#This Row],[Дата расчета 1]])</f>
        <v>-31732</v>
      </c>
      <c r="P156" s="19">
        <f>Таблица22[[#This Row],[Дата расчета 2]]*Таблица22[[#This Row],[Ставка в день]]</f>
        <v>-451831948</v>
      </c>
      <c r="Q156" s="19"/>
      <c r="R156" s="19" t="s">
        <v>381</v>
      </c>
    </row>
    <row r="157" spans="1:18" x14ac:dyDescent="0.3">
      <c r="A157" s="43">
        <v>156</v>
      </c>
      <c r="B157" s="24" t="s">
        <v>382</v>
      </c>
      <c r="C157" s="28" t="s">
        <v>27</v>
      </c>
      <c r="D157" s="12">
        <v>44431</v>
      </c>
      <c r="E157" s="39" t="s">
        <v>383</v>
      </c>
      <c r="F157" s="14"/>
      <c r="G157" s="14" t="s">
        <v>153</v>
      </c>
      <c r="H157" s="14" t="s">
        <v>25</v>
      </c>
      <c r="I157" s="14" t="s">
        <v>60</v>
      </c>
      <c r="J157" s="14"/>
      <c r="K157" s="16">
        <v>90000</v>
      </c>
      <c r="L157" s="23">
        <v>8572</v>
      </c>
      <c r="M157" s="14">
        <f>Таблица22[[#This Row],[Ставка в день]]*21</f>
        <v>180012</v>
      </c>
      <c r="N157" s="14"/>
      <c r="O157" s="14">
        <f>NETWORKDAYS(Таблица22[[#This Row],[Дата начала работы]],Таблица22[[#This Row],[Дата расчета 1]])</f>
        <v>-31736</v>
      </c>
      <c r="P157" s="19">
        <f>Таблица22[[#This Row],[Дата расчета 2]]*Таблица22[[#This Row],[Ставка в день]]</f>
        <v>-272040992</v>
      </c>
      <c r="Q157" s="19"/>
      <c r="R157" s="19"/>
    </row>
    <row r="158" spans="1:18" x14ac:dyDescent="0.3">
      <c r="A158" s="43">
        <v>157</v>
      </c>
      <c r="B158" s="24" t="s">
        <v>384</v>
      </c>
      <c r="C158" s="28" t="s">
        <v>21</v>
      </c>
      <c r="D158" s="12">
        <v>44431</v>
      </c>
      <c r="E158" s="39"/>
      <c r="F158" s="14"/>
      <c r="G158" s="14" t="s">
        <v>58</v>
      </c>
      <c r="H158" s="14" t="s">
        <v>25</v>
      </c>
      <c r="I158" s="14" t="s">
        <v>60</v>
      </c>
      <c r="J158" s="14"/>
      <c r="K158" s="16">
        <v>230000</v>
      </c>
      <c r="L158" s="23">
        <v>21890</v>
      </c>
      <c r="M158" s="14">
        <f>Таблица22[[#This Row],[Ставка в день]]*21</f>
        <v>459690</v>
      </c>
      <c r="N158" s="14"/>
      <c r="O158" s="14">
        <f>NETWORKDAYS(Таблица22[[#This Row],[Дата начала работы]],Таблица22[[#This Row],[Дата расчета 1]])</f>
        <v>-31736</v>
      </c>
      <c r="P158" s="19">
        <f>Таблица22[[#This Row],[Дата расчета 2]]*Таблица22[[#This Row],[Ставка в день]]</f>
        <v>-694701040</v>
      </c>
      <c r="Q158" s="19"/>
      <c r="R158" s="19"/>
    </row>
    <row r="159" spans="1:18" x14ac:dyDescent="0.3">
      <c r="A159" s="43">
        <v>158</v>
      </c>
      <c r="B159" s="24" t="s">
        <v>385</v>
      </c>
      <c r="C159" s="28" t="s">
        <v>21</v>
      </c>
      <c r="D159" s="12">
        <v>44441</v>
      </c>
      <c r="E159" s="39"/>
      <c r="F159" s="14"/>
      <c r="G159" s="14" t="s">
        <v>305</v>
      </c>
      <c r="H159" s="14" t="s">
        <v>386</v>
      </c>
      <c r="I159" s="14" t="s">
        <v>60</v>
      </c>
      <c r="J159" s="47">
        <v>0.15</v>
      </c>
      <c r="K159" s="16">
        <v>85000</v>
      </c>
      <c r="L159" s="23">
        <v>9310</v>
      </c>
      <c r="M159" s="14">
        <f>Таблица22[[#This Row],[Ставка в день]]*21</f>
        <v>195510</v>
      </c>
      <c r="N159" s="14"/>
      <c r="O159" s="14">
        <f>NETWORKDAYS(Таблица22[[#This Row],[Дата начала работы]],Таблица22[[#This Row],[Дата расчета 1]])</f>
        <v>-31744</v>
      </c>
      <c r="P159" s="19">
        <f>Таблица22[[#This Row],[Дата расчета 2]]*Таблица22[[#This Row],[Ставка в день]]</f>
        <v>-295536640</v>
      </c>
      <c r="Q159" s="19"/>
      <c r="R159" s="19"/>
    </row>
    <row r="160" spans="1:18" x14ac:dyDescent="0.3">
      <c r="A160" s="1">
        <v>159</v>
      </c>
      <c r="B160" s="24" t="s">
        <v>387</v>
      </c>
      <c r="C160" s="28" t="s">
        <v>21</v>
      </c>
      <c r="D160" s="12">
        <v>44445</v>
      </c>
      <c r="E160" s="39"/>
      <c r="F160" s="14"/>
      <c r="G160" s="14" t="s">
        <v>388</v>
      </c>
      <c r="H160" s="14" t="s">
        <v>25</v>
      </c>
      <c r="I160" s="14"/>
      <c r="J160" s="14"/>
      <c r="K160" s="16">
        <v>172500</v>
      </c>
      <c r="L160" s="23">
        <v>16428</v>
      </c>
      <c r="M160" s="14">
        <f>Таблица22[[#This Row],[Ставка в день]]*21</f>
        <v>344988</v>
      </c>
      <c r="N160" s="14"/>
      <c r="O160" s="14">
        <f>NETWORKDAYS(Таблица22[[#This Row],[Дата начала работы]],Таблица22[[#This Row],[Дата расчета 1]])</f>
        <v>-31746</v>
      </c>
      <c r="P160" s="19">
        <f>Таблица22[[#This Row],[Дата расчета 2]]*Таблица22[[#This Row],[Ставка в день]]</f>
        <v>-521523288</v>
      </c>
      <c r="Q160" s="19"/>
      <c r="R160" s="19"/>
    </row>
    <row r="161" spans="1:18" x14ac:dyDescent="0.3">
      <c r="A161" s="43">
        <v>160</v>
      </c>
      <c r="B161" s="24" t="s">
        <v>389</v>
      </c>
      <c r="C161" s="28" t="s">
        <v>27</v>
      </c>
      <c r="D161" s="12">
        <v>44452</v>
      </c>
      <c r="E161" s="39" t="s">
        <v>284</v>
      </c>
      <c r="F161" s="14"/>
      <c r="G161" s="14" t="s">
        <v>40</v>
      </c>
      <c r="H161" s="14" t="s">
        <v>158</v>
      </c>
      <c r="I161" s="14" t="s">
        <v>60</v>
      </c>
      <c r="J161" s="14"/>
      <c r="K161" s="14"/>
      <c r="L161" s="23">
        <v>25548</v>
      </c>
      <c r="M161" s="14">
        <f>Таблица22[[#This Row],[Ставка в день]]*21</f>
        <v>536508</v>
      </c>
      <c r="N161" s="14"/>
      <c r="O161" s="14">
        <f>NETWORKDAYS(Таблица22[[#This Row],[Дата начала работы]],Таблица22[[#This Row],[Дата расчета 1]])</f>
        <v>-31751</v>
      </c>
      <c r="P161" s="19">
        <f>Таблица22[[#This Row],[Дата расчета 2]]*Таблица22[[#This Row],[Ставка в день]]</f>
        <v>-811174548</v>
      </c>
      <c r="Q161" s="19"/>
      <c r="R161" s="19"/>
    </row>
    <row r="162" spans="1:18" x14ac:dyDescent="0.3">
      <c r="A162" s="1">
        <v>161</v>
      </c>
      <c r="B162" s="24" t="s">
        <v>390</v>
      </c>
      <c r="C162" s="28" t="s">
        <v>27</v>
      </c>
      <c r="D162" s="12">
        <v>44452</v>
      </c>
      <c r="E162" s="39" t="s">
        <v>164</v>
      </c>
      <c r="F162" s="14"/>
      <c r="G162" s="14" t="s">
        <v>51</v>
      </c>
      <c r="H162" s="14" t="s">
        <v>25</v>
      </c>
      <c r="I162" s="14"/>
      <c r="J162" s="14"/>
      <c r="K162" s="14"/>
      <c r="L162" s="23">
        <v>14680</v>
      </c>
      <c r="M162" s="14">
        <f>Таблица22[[#This Row],[Ставка в день]]*21</f>
        <v>308280</v>
      </c>
      <c r="N162" s="14"/>
      <c r="O162" s="14">
        <f>NETWORKDAYS(Таблица22[[#This Row],[Дата начала работы]],Таблица22[[#This Row],[Дата расчета 1]])</f>
        <v>-31751</v>
      </c>
      <c r="P162" s="19">
        <f>Таблица22[[#This Row],[Дата расчета 2]]*Таблица22[[#This Row],[Ставка в день]]</f>
        <v>-466104680</v>
      </c>
      <c r="Q162" s="19"/>
      <c r="R162" s="19"/>
    </row>
    <row r="163" spans="1:18" x14ac:dyDescent="0.3">
      <c r="A163" s="43">
        <v>162</v>
      </c>
      <c r="B163" s="24" t="s">
        <v>391</v>
      </c>
      <c r="C163" s="28" t="s">
        <v>27</v>
      </c>
      <c r="D163" s="12">
        <v>44459</v>
      </c>
      <c r="E163" s="39" t="s">
        <v>392</v>
      </c>
      <c r="F163" s="14"/>
      <c r="G163" s="14" t="s">
        <v>58</v>
      </c>
      <c r="H163" s="14" t="s">
        <v>59</v>
      </c>
      <c r="I163" s="14"/>
      <c r="J163" s="14"/>
      <c r="K163" s="16">
        <v>280000</v>
      </c>
      <c r="L163" s="23">
        <v>27540</v>
      </c>
      <c r="M163" s="14">
        <f>Таблица22[[#This Row],[Ставка в день]]*21</f>
        <v>578340</v>
      </c>
      <c r="N163" s="14"/>
      <c r="O163" s="14">
        <f>NETWORKDAYS(Таблица22[[#This Row],[Дата начала работы]],Таблица22[[#This Row],[Дата расчета 1]])</f>
        <v>-31756</v>
      </c>
      <c r="P163" s="19">
        <f>Таблица22[[#This Row],[Дата расчета 2]]*Таблица22[[#This Row],[Ставка в день]]</f>
        <v>-874560240</v>
      </c>
      <c r="Q163" s="19"/>
      <c r="R163" s="19"/>
    </row>
    <row r="164" spans="1:18" x14ac:dyDescent="0.3">
      <c r="A164" s="43">
        <v>163</v>
      </c>
      <c r="B164" s="24" t="s">
        <v>393</v>
      </c>
      <c r="C164" s="28" t="s">
        <v>27</v>
      </c>
      <c r="D164" s="12">
        <v>44470</v>
      </c>
      <c r="E164" s="39" t="s">
        <v>394</v>
      </c>
      <c r="F164" s="14"/>
      <c r="G164" s="14" t="s">
        <v>275</v>
      </c>
      <c r="H164" s="14" t="s">
        <v>25</v>
      </c>
      <c r="I164" s="14" t="s">
        <v>60</v>
      </c>
      <c r="J164" s="14"/>
      <c r="K164" s="16">
        <v>200000</v>
      </c>
      <c r="L164" s="23">
        <v>20160</v>
      </c>
      <c r="M164" s="14">
        <f>Таблица22[[#This Row],[Ставка в день]]*21</f>
        <v>423360</v>
      </c>
      <c r="N164" s="14"/>
      <c r="O164" s="14">
        <f>NETWORKDAYS(Таблица22[[#This Row],[Дата начала работы]],Таблица22[[#This Row],[Дата расчета 1]])</f>
        <v>-31765</v>
      </c>
      <c r="P164" s="19">
        <f>Таблица22[[#This Row],[Дата расчета 2]]*Таблица22[[#This Row],[Ставка в день]]</f>
        <v>-640382400</v>
      </c>
      <c r="Q164" s="19"/>
      <c r="R164" s="19"/>
    </row>
    <row r="165" spans="1:18" ht="31.2" x14ac:dyDescent="0.3">
      <c r="A165" s="43">
        <v>164</v>
      </c>
      <c r="B165" s="24" t="s">
        <v>395</v>
      </c>
      <c r="C165" s="28" t="s">
        <v>21</v>
      </c>
      <c r="D165" s="12">
        <v>44470</v>
      </c>
      <c r="E165" s="39" t="s">
        <v>396</v>
      </c>
      <c r="F165" s="14"/>
      <c r="G165" s="14" t="s">
        <v>275</v>
      </c>
      <c r="H165" s="14" t="s">
        <v>25</v>
      </c>
      <c r="I165" s="14" t="s">
        <v>60</v>
      </c>
      <c r="J165" s="14"/>
      <c r="K165" s="16">
        <v>310400</v>
      </c>
      <c r="L165" s="23">
        <v>30000</v>
      </c>
      <c r="M165" s="14">
        <f>Таблица22[[#This Row],[Ставка в день]]*21</f>
        <v>630000</v>
      </c>
      <c r="N165" s="14"/>
      <c r="O165" s="14">
        <f>NETWORKDAYS(Таблица22[[#This Row],[Дата начала работы]],Таблица22[[#This Row],[Дата расчета 1]])</f>
        <v>-31765</v>
      </c>
      <c r="P165" s="19">
        <f>Таблица22[[#This Row],[Дата расчета 2]]*Таблица22[[#This Row],[Ставка в день]]</f>
        <v>-952950000</v>
      </c>
      <c r="Q165" s="19"/>
      <c r="R165" s="19" t="s">
        <v>397</v>
      </c>
    </row>
    <row r="166" spans="1:18" x14ac:dyDescent="0.3">
      <c r="A166" s="43">
        <v>165</v>
      </c>
      <c r="B166" s="24" t="s">
        <v>398</v>
      </c>
      <c r="C166" s="28" t="s">
        <v>21</v>
      </c>
      <c r="D166" s="12">
        <v>44473</v>
      </c>
      <c r="E166" s="39" t="s">
        <v>399</v>
      </c>
      <c r="F166" s="14"/>
      <c r="G166" s="14" t="s">
        <v>400</v>
      </c>
      <c r="H166" s="14" t="s">
        <v>25</v>
      </c>
      <c r="I166" s="14" t="s">
        <v>60</v>
      </c>
      <c r="J166" s="14"/>
      <c r="K166" s="16">
        <v>172500</v>
      </c>
      <c r="L166" s="61">
        <v>16429</v>
      </c>
      <c r="M166" s="14">
        <f>Таблица22[[#This Row],[Ставка в день]]*21</f>
        <v>345009</v>
      </c>
      <c r="N166" s="14"/>
      <c r="O166" s="14">
        <f>NETWORKDAYS(Таблица22[[#This Row],[Дата начала работы]],Таблица22[[#This Row],[Дата расчета 1]])</f>
        <v>-31766</v>
      </c>
      <c r="P166" s="19">
        <f>Таблица22[[#This Row],[Дата расчета 2]]*Таблица22[[#This Row],[Ставка в день]]</f>
        <v>-521883614</v>
      </c>
      <c r="Q166" s="19"/>
      <c r="R166" s="19"/>
    </row>
    <row r="167" spans="1:18" x14ac:dyDescent="0.3">
      <c r="A167" s="43">
        <v>166</v>
      </c>
      <c r="B167" s="24" t="s">
        <v>401</v>
      </c>
      <c r="C167" s="28" t="s">
        <v>21</v>
      </c>
      <c r="D167" s="12">
        <v>44474</v>
      </c>
      <c r="E167" s="39" t="s">
        <v>402</v>
      </c>
      <c r="F167" s="14"/>
      <c r="G167" s="14" t="s">
        <v>58</v>
      </c>
      <c r="H167" s="14" t="s">
        <v>48</v>
      </c>
      <c r="I167" s="14" t="s">
        <v>60</v>
      </c>
      <c r="J167" s="14"/>
      <c r="K167" s="16">
        <v>85000</v>
      </c>
      <c r="L167" s="23">
        <v>8096</v>
      </c>
      <c r="M167" s="14">
        <f>Таблица22[[#This Row],[Ставка в день]]*21</f>
        <v>170016</v>
      </c>
      <c r="N167" s="14"/>
      <c r="O167" s="14">
        <f>NETWORKDAYS(Таблица22[[#This Row],[Дата начала работы]],Таблица22[[#This Row],[Дата расчета 1]])</f>
        <v>-31767</v>
      </c>
      <c r="P167" s="19">
        <f>Таблица22[[#This Row],[Дата расчета 2]]*Таблица22[[#This Row],[Ставка в день]]</f>
        <v>-257185632</v>
      </c>
      <c r="Q167" s="19"/>
      <c r="R167" s="19"/>
    </row>
    <row r="168" spans="1:18" x14ac:dyDescent="0.3">
      <c r="A168" s="1">
        <v>167</v>
      </c>
      <c r="B168" s="54" t="s">
        <v>403</v>
      </c>
      <c r="C168" s="28" t="s">
        <v>21</v>
      </c>
      <c r="D168" s="12">
        <v>44474</v>
      </c>
      <c r="E168" s="39"/>
      <c r="F168" s="14"/>
      <c r="G168" s="14" t="s">
        <v>153</v>
      </c>
      <c r="H168" s="14" t="s">
        <v>25</v>
      </c>
      <c r="I168" s="14"/>
      <c r="J168" s="14"/>
      <c r="K168" s="16">
        <v>149500</v>
      </c>
      <c r="L168" s="23">
        <v>14238</v>
      </c>
      <c r="M168" s="14">
        <f>Таблица22[[#This Row],[Ставка в день]]*21</f>
        <v>298998</v>
      </c>
      <c r="N168" s="14"/>
      <c r="O168" s="14">
        <f>NETWORKDAYS(Таблица22[[#This Row],[Дата начала работы]],Таблица22[[#This Row],[Дата расчета 1]])</f>
        <v>-31767</v>
      </c>
      <c r="P168" s="19">
        <f>Таблица22[[#This Row],[Дата расчета 2]]*Таблица22[[#This Row],[Ставка в день]]</f>
        <v>-452298546</v>
      </c>
      <c r="Q168" s="19"/>
      <c r="R168" s="19"/>
    </row>
    <row r="169" spans="1:18" x14ac:dyDescent="0.3">
      <c r="A169" s="1">
        <v>168</v>
      </c>
      <c r="B169" s="24" t="s">
        <v>404</v>
      </c>
      <c r="C169" s="28" t="s">
        <v>21</v>
      </c>
      <c r="D169" s="12">
        <v>44476</v>
      </c>
      <c r="E169" s="39"/>
      <c r="F169" s="14"/>
      <c r="G169" s="14" t="s">
        <v>405</v>
      </c>
      <c r="H169" s="14" t="s">
        <v>25</v>
      </c>
      <c r="I169" s="14"/>
      <c r="J169" s="14"/>
      <c r="K169" s="16">
        <v>299000</v>
      </c>
      <c r="L169" s="23">
        <v>28470</v>
      </c>
      <c r="M169" s="14">
        <f>Таблица22[[#This Row],[Ставка в день]]*21</f>
        <v>597870</v>
      </c>
      <c r="N169" s="14"/>
      <c r="O169" s="14">
        <f>NETWORKDAYS(Таблица22[[#This Row],[Дата начала работы]],Таблица22[[#This Row],[Дата расчета 1]])</f>
        <v>-31769</v>
      </c>
      <c r="P169" s="19">
        <f>Таблица22[[#This Row],[Дата расчета 2]]*Таблица22[[#This Row],[Ставка в день]]</f>
        <v>-904463430</v>
      </c>
      <c r="Q169" s="19"/>
      <c r="R169" s="19"/>
    </row>
    <row r="170" spans="1:18" s="64" customFormat="1" x14ac:dyDescent="0.3">
      <c r="A170" s="65">
        <v>169</v>
      </c>
      <c r="B170" s="54" t="s">
        <v>406</v>
      </c>
      <c r="C170" s="66" t="s">
        <v>21</v>
      </c>
      <c r="D170" s="12">
        <v>44480</v>
      </c>
      <c r="E170" s="67"/>
      <c r="F170" s="68"/>
      <c r="G170" s="68" t="s">
        <v>58</v>
      </c>
      <c r="H170" s="68" t="s">
        <v>25</v>
      </c>
      <c r="I170" s="68" t="s">
        <v>60</v>
      </c>
      <c r="J170" s="68"/>
      <c r="K170" s="72">
        <v>230000</v>
      </c>
      <c r="L170" s="69">
        <v>23672</v>
      </c>
      <c r="M170" s="68">
        <f>Таблица22[[#This Row],[Ставка в день]]*21</f>
        <v>497112</v>
      </c>
      <c r="N170" s="68"/>
      <c r="O170" s="68">
        <f>NETWORKDAYS(Таблица22[[#This Row],[Дата начала работы]],Таблица22[[#This Row],[Дата расчета 1]])</f>
        <v>-31771</v>
      </c>
      <c r="P170" s="70">
        <f>Таблица22[[#This Row],[Дата расчета 2]]*Таблица22[[#This Row],[Ставка в день]]</f>
        <v>-752083112</v>
      </c>
      <c r="Q170" s="70"/>
      <c r="R170" s="70"/>
    </row>
    <row r="171" spans="1:18" x14ac:dyDescent="0.3">
      <c r="A171" s="1">
        <v>170</v>
      </c>
      <c r="B171" s="24" t="s">
        <v>407</v>
      </c>
      <c r="C171" s="28" t="s">
        <v>27</v>
      </c>
      <c r="D171" s="12">
        <v>44480</v>
      </c>
      <c r="E171" s="39" t="s">
        <v>408</v>
      </c>
      <c r="F171" s="14"/>
      <c r="G171" s="14" t="s">
        <v>58</v>
      </c>
      <c r="H171" s="14" t="s">
        <v>25</v>
      </c>
      <c r="I171" s="14" t="s">
        <v>60</v>
      </c>
      <c r="J171" s="14"/>
      <c r="K171" s="16">
        <v>184000</v>
      </c>
      <c r="L171" s="23">
        <v>17524</v>
      </c>
      <c r="M171" s="14">
        <f>Таблица22[[#This Row],[Ставка в день]]*21</f>
        <v>368004</v>
      </c>
      <c r="N171" s="14"/>
      <c r="O171" s="14">
        <f>NETWORKDAYS(Таблица22[[#This Row],[Дата начала работы]],Таблица22[[#This Row],[Дата расчета 1]])</f>
        <v>-31771</v>
      </c>
      <c r="P171" s="19">
        <f>Таблица22[[#This Row],[Дата расчета 2]]*Таблица22[[#This Row],[Ставка в день]]</f>
        <v>-556755004</v>
      </c>
      <c r="Q171" s="19"/>
      <c r="R171" s="19"/>
    </row>
    <row r="172" spans="1:18" ht="31.2" x14ac:dyDescent="0.3">
      <c r="A172" s="1">
        <v>171</v>
      </c>
      <c r="B172" s="24" t="s">
        <v>409</v>
      </c>
      <c r="C172" s="28" t="s">
        <v>21</v>
      </c>
      <c r="D172" s="12">
        <v>44481</v>
      </c>
      <c r="E172" s="39"/>
      <c r="F172" s="14"/>
      <c r="G172" s="14" t="s">
        <v>410</v>
      </c>
      <c r="H172" s="14" t="s">
        <v>107</v>
      </c>
      <c r="I172" s="14"/>
      <c r="J172" s="14"/>
      <c r="K172" s="16">
        <v>80500</v>
      </c>
      <c r="L172" s="23">
        <v>7700</v>
      </c>
      <c r="M172" s="14">
        <f>Таблица22[[#This Row],[Ставка в день]]*21</f>
        <v>161700</v>
      </c>
      <c r="N172" s="14"/>
      <c r="O172" s="14">
        <f>NETWORKDAYS(Таблица22[[#This Row],[Дата начала работы]],Таблица22[[#This Row],[Дата расчета 1]])</f>
        <v>-31772</v>
      </c>
      <c r="P172" s="19">
        <f>Таблица22[[#This Row],[Дата расчета 2]]*Таблица22[[#This Row],[Ставка в день]]</f>
        <v>-244644400</v>
      </c>
      <c r="Q172" s="19"/>
      <c r="R172" s="19" t="s">
        <v>411</v>
      </c>
    </row>
    <row r="173" spans="1:18" x14ac:dyDescent="0.3">
      <c r="B173" s="24" t="s">
        <v>412</v>
      </c>
      <c r="C173" s="28" t="s">
        <v>21</v>
      </c>
      <c r="D173" s="12">
        <v>44481</v>
      </c>
      <c r="E173" s="39" t="s">
        <v>402</v>
      </c>
      <c r="F173" s="14"/>
      <c r="G173" s="14" t="s">
        <v>413</v>
      </c>
      <c r="H173" s="14" t="s">
        <v>25</v>
      </c>
      <c r="I173" s="14" t="s">
        <v>60</v>
      </c>
      <c r="J173" s="14"/>
      <c r="K173" s="16">
        <v>70000</v>
      </c>
      <c r="L173" s="23">
        <v>6500</v>
      </c>
      <c r="M173" s="14">
        <f>Таблица22[[#This Row],[Ставка в день]]*21</f>
        <v>136500</v>
      </c>
      <c r="N173" s="14"/>
      <c r="O173" s="14">
        <f>NETWORKDAYS(Таблица22[[#This Row],[Дата начала работы]],Таблица22[[#This Row],[Дата расчета 1]])</f>
        <v>-31772</v>
      </c>
      <c r="P173" s="19">
        <f>Таблица22[[#This Row],[Дата расчета 2]]*Таблица22[[#This Row],[Ставка в день]]</f>
        <v>-206518000</v>
      </c>
      <c r="Q173" s="19"/>
      <c r="R173" s="19"/>
    </row>
    <row r="174" spans="1:18" x14ac:dyDescent="0.3">
      <c r="B174" s="24" t="s">
        <v>414</v>
      </c>
      <c r="C174" s="28" t="s">
        <v>27</v>
      </c>
      <c r="D174" s="12">
        <v>44481</v>
      </c>
      <c r="E174" s="39" t="s">
        <v>415</v>
      </c>
      <c r="F174" s="14"/>
      <c r="G174" s="14" t="s">
        <v>361</v>
      </c>
      <c r="H174" s="14" t="s">
        <v>25</v>
      </c>
      <c r="I174" s="14" t="s">
        <v>60</v>
      </c>
      <c r="J174" s="47">
        <v>0.15</v>
      </c>
      <c r="K174" s="16">
        <v>120000</v>
      </c>
      <c r="L174" s="23">
        <v>14255</v>
      </c>
      <c r="M174" s="14">
        <f>Таблица22[[#This Row],[Ставка в день]]*21</f>
        <v>299355</v>
      </c>
      <c r="N174" s="14"/>
      <c r="O174" s="14">
        <f>NETWORKDAYS(Таблица22[[#This Row],[Дата начала работы]],Таблица22[[#This Row],[Дата расчета 1]])</f>
        <v>-31772</v>
      </c>
      <c r="P174" s="19">
        <f>Таблица22[[#This Row],[Дата расчета 2]]*Таблица22[[#This Row],[Ставка в день]]</f>
        <v>-452909860</v>
      </c>
      <c r="Q174" s="19"/>
      <c r="R174" s="19"/>
    </row>
    <row r="175" spans="1:18" x14ac:dyDescent="0.3">
      <c r="B175" s="24" t="s">
        <v>416</v>
      </c>
      <c r="C175" s="28" t="s">
        <v>21</v>
      </c>
      <c r="D175" s="12">
        <v>44482</v>
      </c>
      <c r="E175" s="39"/>
      <c r="F175" s="14"/>
      <c r="G175" s="14" t="s">
        <v>44</v>
      </c>
      <c r="H175" s="14" t="s">
        <v>25</v>
      </c>
      <c r="I175" s="14"/>
      <c r="J175" s="14"/>
      <c r="K175" s="16">
        <v>275900</v>
      </c>
      <c r="L175" s="23">
        <v>26280</v>
      </c>
      <c r="M175" s="14">
        <f>Таблица22[[#This Row],[Ставка в день]]*21</f>
        <v>551880</v>
      </c>
      <c r="N175" s="14"/>
      <c r="O175" s="14">
        <f>NETWORKDAYS(Таблица22[[#This Row],[Дата начала работы]],Таблица22[[#This Row],[Дата расчета 1]])</f>
        <v>-31773</v>
      </c>
      <c r="P175" s="19">
        <f>Таблица22[[#This Row],[Дата расчета 2]]*Таблица22[[#This Row],[Ставка в день]]</f>
        <v>-834994440</v>
      </c>
      <c r="Q175" s="19"/>
      <c r="R175" s="19"/>
    </row>
    <row r="176" spans="1:18" x14ac:dyDescent="0.3">
      <c r="B176" s="24" t="s">
        <v>417</v>
      </c>
      <c r="C176" s="28" t="s">
        <v>21</v>
      </c>
      <c r="D176" s="12">
        <v>44487</v>
      </c>
      <c r="E176" s="39"/>
      <c r="F176" s="14"/>
      <c r="G176" s="14" t="s">
        <v>308</v>
      </c>
      <c r="H176" s="14" t="s">
        <v>25</v>
      </c>
      <c r="I176" s="48" t="s">
        <v>60</v>
      </c>
      <c r="J176" s="14"/>
      <c r="K176" s="16">
        <v>310400</v>
      </c>
      <c r="L176" s="23">
        <v>26606</v>
      </c>
      <c r="M176" s="14">
        <f>Таблица22[[#This Row],[Ставка в день]]*21</f>
        <v>558726</v>
      </c>
      <c r="N176" s="14"/>
      <c r="O176" s="14">
        <f>NETWORKDAYS(Таблица22[[#This Row],[Дата начала работы]],Таблица22[[#This Row],[Дата расчета 1]])</f>
        <v>-31776</v>
      </c>
      <c r="P176" s="19">
        <f>Таблица22[[#This Row],[Дата расчета 2]]*Таблица22[[#This Row],[Ставка в день]]</f>
        <v>-845432256</v>
      </c>
      <c r="Q176" s="19"/>
      <c r="R176" s="19"/>
    </row>
    <row r="177" spans="2:18" x14ac:dyDescent="0.3">
      <c r="B177" s="24" t="s">
        <v>418</v>
      </c>
      <c r="C177" s="28" t="s">
        <v>21</v>
      </c>
      <c r="D177" s="12">
        <v>44491</v>
      </c>
      <c r="E177" s="39"/>
      <c r="F177" s="14"/>
      <c r="G177" s="14" t="s">
        <v>82</v>
      </c>
      <c r="H177" s="14" t="s">
        <v>25</v>
      </c>
      <c r="I177" s="14" t="s">
        <v>60</v>
      </c>
      <c r="J177" s="14"/>
      <c r="K177" s="16">
        <v>379400</v>
      </c>
      <c r="L177" s="23">
        <v>33000</v>
      </c>
      <c r="M177" s="14">
        <f>Таблица22[[#This Row],[Ставка в день]]*21</f>
        <v>693000</v>
      </c>
      <c r="N177" s="14"/>
      <c r="O177" s="14">
        <f>NETWORKDAYS(Таблица22[[#This Row],[Дата начала работы]],Таблица22[[#This Row],[Дата расчета 1]])</f>
        <v>-31780</v>
      </c>
      <c r="P177" s="19">
        <f>Таблица22[[#This Row],[Дата расчета 2]]*Таблица22[[#This Row],[Ставка в день]]</f>
        <v>-1048740000</v>
      </c>
      <c r="Q177" s="19"/>
      <c r="R177" s="19"/>
    </row>
    <row r="178" spans="2:18" x14ac:dyDescent="0.3">
      <c r="B178" s="54" t="s">
        <v>419</v>
      </c>
      <c r="C178" s="28" t="s">
        <v>21</v>
      </c>
      <c r="D178" s="12">
        <v>44494</v>
      </c>
      <c r="E178" s="39"/>
      <c r="F178" s="14"/>
      <c r="G178" s="14" t="s">
        <v>40</v>
      </c>
      <c r="H178" s="14" t="s">
        <v>25</v>
      </c>
      <c r="I178" s="14" t="s">
        <v>60</v>
      </c>
      <c r="J178" s="14"/>
      <c r="K178" s="16">
        <v>320000</v>
      </c>
      <c r="L178" s="23">
        <v>30477</v>
      </c>
      <c r="M178" s="14">
        <f>Таблица22[[#This Row],[Ставка в день]]*21</f>
        <v>640017</v>
      </c>
      <c r="N178" s="14"/>
      <c r="O178" s="14">
        <f>NETWORKDAYS(Таблица22[[#This Row],[Дата начала работы]],Таблица22[[#This Row],[Дата расчета 1]])</f>
        <v>-31781</v>
      </c>
      <c r="P178" s="19">
        <f>Таблица22[[#This Row],[Дата расчета 2]]*Таблица22[[#This Row],[Ставка в день]]</f>
        <v>-968589537</v>
      </c>
      <c r="Q178" s="19"/>
      <c r="R178" s="19"/>
    </row>
    <row r="179" spans="2:18" ht="31.2" x14ac:dyDescent="0.3">
      <c r="B179" s="24" t="s">
        <v>420</v>
      </c>
      <c r="C179" s="28" t="s">
        <v>21</v>
      </c>
      <c r="D179" s="12">
        <v>44494</v>
      </c>
      <c r="E179" s="39"/>
      <c r="F179" s="14"/>
      <c r="G179" s="14" t="s">
        <v>165</v>
      </c>
      <c r="H179" s="14" t="s">
        <v>25</v>
      </c>
      <c r="I179" s="14" t="s">
        <v>60</v>
      </c>
      <c r="J179" s="14"/>
      <c r="K179" s="16">
        <v>402000</v>
      </c>
      <c r="L179" s="23">
        <v>36000</v>
      </c>
      <c r="M179" s="14">
        <f>Таблица22[[#This Row],[Ставка в день]]*21</f>
        <v>756000</v>
      </c>
      <c r="N179" s="14"/>
      <c r="O179" s="14">
        <f>NETWORKDAYS(Таблица22[[#This Row],[Дата начала работы]],Таблица22[[#This Row],[Дата расчета 1]])</f>
        <v>-31781</v>
      </c>
      <c r="P179" s="19">
        <f>Таблица22[[#This Row],[Дата расчета 2]]*Таблица22[[#This Row],[Ставка в день]]</f>
        <v>-1144116000</v>
      </c>
      <c r="Q179" s="19"/>
      <c r="R179" s="19" t="s">
        <v>421</v>
      </c>
    </row>
    <row r="180" spans="2:18" x14ac:dyDescent="0.3">
      <c r="B180" s="24" t="s">
        <v>422</v>
      </c>
      <c r="C180" s="28" t="s">
        <v>27</v>
      </c>
      <c r="D180" s="12">
        <v>44494</v>
      </c>
      <c r="E180" s="39" t="s">
        <v>242</v>
      </c>
      <c r="F180" s="14"/>
      <c r="G180" s="14" t="s">
        <v>58</v>
      </c>
      <c r="H180" s="14" t="s">
        <v>25</v>
      </c>
      <c r="I180" s="14" t="s">
        <v>60</v>
      </c>
      <c r="J180" s="14"/>
      <c r="K180" s="56">
        <v>287400</v>
      </c>
      <c r="L180" s="23">
        <v>27372</v>
      </c>
      <c r="M180" s="14">
        <f>Таблица22[[#This Row],[Ставка в день]]*21</f>
        <v>574812</v>
      </c>
      <c r="N180" s="14"/>
      <c r="O180" s="14">
        <f>NETWORKDAYS(Таблица22[[#This Row],[Дата начала работы]],Таблица22[[#This Row],[Дата расчета 1]])</f>
        <v>-31781</v>
      </c>
      <c r="P180" s="19">
        <f>Таблица22[[#This Row],[Дата расчета 2]]*Таблица22[[#This Row],[Ставка в день]]</f>
        <v>-869909532</v>
      </c>
      <c r="Q180" s="19"/>
      <c r="R180" s="19"/>
    </row>
    <row r="181" spans="2:18" x14ac:dyDescent="0.3">
      <c r="B181" s="54" t="s">
        <v>423</v>
      </c>
      <c r="C181" s="28" t="s">
        <v>21</v>
      </c>
      <c r="D181" s="12">
        <v>44497</v>
      </c>
      <c r="E181" s="39"/>
      <c r="F181" s="14"/>
      <c r="G181" s="14" t="s">
        <v>424</v>
      </c>
      <c r="H181" s="14" t="s">
        <v>25</v>
      </c>
      <c r="I181" s="14"/>
      <c r="J181" s="14"/>
      <c r="K181" s="16">
        <v>149500</v>
      </c>
      <c r="L181" s="23">
        <v>15000</v>
      </c>
      <c r="M181" s="14">
        <f>Таблица22[[#This Row],[Ставка в день]]*21</f>
        <v>315000</v>
      </c>
      <c r="N181" s="14"/>
      <c r="O181" s="14">
        <f>NETWORKDAYS(Таблица22[[#This Row],[Дата начала работы]],Таблица22[[#This Row],[Дата расчета 1]])</f>
        <v>-31784</v>
      </c>
      <c r="P181" s="19">
        <f>Таблица22[[#This Row],[Дата расчета 2]]*Таблица22[[#This Row],[Ставка в день]]</f>
        <v>-476760000</v>
      </c>
      <c r="Q181" s="19"/>
      <c r="R181" s="19"/>
    </row>
    <row r="182" spans="2:18" x14ac:dyDescent="0.3">
      <c r="B182" s="24" t="s">
        <v>425</v>
      </c>
      <c r="C182" s="28" t="s">
        <v>21</v>
      </c>
      <c r="D182" s="12">
        <v>44501</v>
      </c>
      <c r="E182" s="39" t="s">
        <v>396</v>
      </c>
      <c r="F182" s="14"/>
      <c r="G182" s="14" t="s">
        <v>260</v>
      </c>
      <c r="H182" s="14" t="s">
        <v>48</v>
      </c>
      <c r="I182" s="14"/>
      <c r="J182" s="14"/>
      <c r="K182" s="16">
        <v>138000</v>
      </c>
      <c r="L182" s="23">
        <v>14255</v>
      </c>
      <c r="M182" s="14">
        <f>Таблица22[[#This Row],[Ставка в день]]*21</f>
        <v>299355</v>
      </c>
      <c r="N182" s="14"/>
      <c r="O182" s="14">
        <f>NETWORKDAYS(Таблица22[[#This Row],[Дата начала работы]],Таблица22[[#This Row],[Дата расчета 1]])</f>
        <v>-31786</v>
      </c>
      <c r="P182" s="19">
        <f>Таблица22[[#This Row],[Дата расчета 2]]*Таблица22[[#This Row],[Ставка в день]]</f>
        <v>-453109430</v>
      </c>
      <c r="Q182" s="19"/>
      <c r="R182" s="19"/>
    </row>
    <row r="183" spans="2:18" x14ac:dyDescent="0.3">
      <c r="B183" s="24" t="s">
        <v>426</v>
      </c>
      <c r="C183" s="28" t="s">
        <v>21</v>
      </c>
      <c r="D183" s="12">
        <v>44501</v>
      </c>
      <c r="E183" s="39"/>
      <c r="F183" s="14"/>
      <c r="G183" s="14" t="s">
        <v>58</v>
      </c>
      <c r="H183" s="14" t="s">
        <v>25</v>
      </c>
      <c r="I183" s="14" t="s">
        <v>60</v>
      </c>
      <c r="J183" s="14"/>
      <c r="K183" s="16">
        <v>315000</v>
      </c>
      <c r="L183" s="23">
        <v>27000</v>
      </c>
      <c r="M183" s="14">
        <f>Таблица22[[#This Row],[Ставка в день]]*21</f>
        <v>567000</v>
      </c>
      <c r="N183" s="14"/>
      <c r="O183" s="14">
        <f>NETWORKDAYS(Таблица22[[#This Row],[Дата начала работы]],Таблица22[[#This Row],[Дата расчета 1]])</f>
        <v>-31786</v>
      </c>
      <c r="P183" s="19">
        <f>Таблица22[[#This Row],[Дата расчета 2]]*Таблица22[[#This Row],[Ставка в день]]</f>
        <v>-858222000</v>
      </c>
      <c r="Q183" s="19"/>
      <c r="R183" s="19"/>
    </row>
    <row r="184" spans="2:18" ht="16.2" customHeight="1" x14ac:dyDescent="0.3">
      <c r="B184" s="24" t="s">
        <v>427</v>
      </c>
      <c r="C184" s="28" t="s">
        <v>21</v>
      </c>
      <c r="D184" s="12">
        <v>44501</v>
      </c>
      <c r="E184" s="39"/>
      <c r="F184" s="14"/>
      <c r="G184" s="14" t="s">
        <v>428</v>
      </c>
      <c r="H184" s="14" t="s">
        <v>194</v>
      </c>
      <c r="I184" s="14" t="s">
        <v>60</v>
      </c>
      <c r="J184" s="14"/>
      <c r="K184" s="16">
        <v>103500</v>
      </c>
      <c r="L184" s="23">
        <v>9900</v>
      </c>
      <c r="M184" s="14">
        <f>Таблица22[[#This Row],[Ставка в день]]*21</f>
        <v>207900</v>
      </c>
      <c r="N184" s="14"/>
      <c r="O184" s="14">
        <f>NETWORKDAYS(Таблица22[[#This Row],[Дата начала работы]],Таблица22[[#This Row],[Дата расчета 1]])</f>
        <v>-31786</v>
      </c>
      <c r="P184" s="19">
        <f>Таблица22[[#This Row],[Дата расчета 2]]*Таблица22[[#This Row],[Ставка в день]]</f>
        <v>-314681400</v>
      </c>
      <c r="Q184" s="19"/>
      <c r="R184" s="19"/>
    </row>
    <row r="185" spans="2:18" x14ac:dyDescent="0.3">
      <c r="B185" s="24" t="s">
        <v>429</v>
      </c>
      <c r="C185" s="28" t="s">
        <v>21</v>
      </c>
      <c r="D185" s="12">
        <v>44501</v>
      </c>
      <c r="E185" s="39"/>
      <c r="F185" s="14"/>
      <c r="G185" s="14" t="s">
        <v>58</v>
      </c>
      <c r="H185" s="14" t="s">
        <v>48</v>
      </c>
      <c r="I185" s="14"/>
      <c r="J185" s="14"/>
      <c r="K185" s="16">
        <v>172500</v>
      </c>
      <c r="L185" s="23">
        <v>16430</v>
      </c>
      <c r="M185" s="14">
        <f>Таблица22[[#This Row],[Ставка в день]]*21</f>
        <v>345030</v>
      </c>
      <c r="N185" s="14"/>
      <c r="O185" s="14">
        <f>NETWORKDAYS(Таблица22[[#This Row],[Дата начала работы]],Таблица22[[#This Row],[Дата расчета 1]])</f>
        <v>-31786</v>
      </c>
      <c r="P185" s="19">
        <f>Таблица22[[#This Row],[Дата расчета 2]]*Таблица22[[#This Row],[Ставка в день]]</f>
        <v>-522243980</v>
      </c>
      <c r="Q185" s="19"/>
      <c r="R185" s="19"/>
    </row>
    <row r="186" spans="2:18" x14ac:dyDescent="0.3">
      <c r="B186" s="24" t="s">
        <v>430</v>
      </c>
      <c r="C186" s="28" t="s">
        <v>27</v>
      </c>
      <c r="D186" s="12">
        <v>44501</v>
      </c>
      <c r="E186" s="39" t="s">
        <v>431</v>
      </c>
      <c r="F186" s="14"/>
      <c r="G186" s="14" t="s">
        <v>432</v>
      </c>
      <c r="H186" s="14" t="s">
        <v>25</v>
      </c>
      <c r="I186" s="14" t="s">
        <v>60</v>
      </c>
      <c r="J186" s="14"/>
      <c r="K186" s="16">
        <v>69000</v>
      </c>
      <c r="L186" s="23">
        <v>6572</v>
      </c>
      <c r="M186" s="14">
        <f>Таблица22[[#This Row],[Ставка в день]]*21</f>
        <v>138012</v>
      </c>
      <c r="N186" s="14"/>
      <c r="O186" s="14">
        <f>NETWORKDAYS(Таблица22[[#This Row],[Дата начала работы]],Таблица22[[#This Row],[Дата расчета 1]])</f>
        <v>-31786</v>
      </c>
      <c r="P186" s="19">
        <f>Таблица22[[#This Row],[Дата расчета 2]]*Таблица22[[#This Row],[Ставка в день]]</f>
        <v>-208897592</v>
      </c>
      <c r="Q186" s="19"/>
      <c r="R186" s="19"/>
    </row>
    <row r="187" spans="2:18" x14ac:dyDescent="0.3">
      <c r="B187" s="24" t="s">
        <v>433</v>
      </c>
      <c r="C187" s="28" t="s">
        <v>21</v>
      </c>
      <c r="D187" s="12">
        <v>44508</v>
      </c>
      <c r="E187" s="39" t="s">
        <v>434</v>
      </c>
      <c r="F187" s="14"/>
      <c r="G187" s="14" t="s">
        <v>51</v>
      </c>
      <c r="H187" s="14" t="s">
        <v>25</v>
      </c>
      <c r="I187" s="14" t="s">
        <v>60</v>
      </c>
      <c r="J187" s="47">
        <v>0.15</v>
      </c>
      <c r="K187" s="16">
        <v>150000</v>
      </c>
      <c r="L187" s="23">
        <v>17000</v>
      </c>
      <c r="M187" s="14">
        <f>Таблица22[[#This Row],[Ставка в день]]*21</f>
        <v>357000</v>
      </c>
      <c r="N187" s="14"/>
      <c r="O187" s="14">
        <f>NETWORKDAYS(Таблица22[[#This Row],[Дата начала работы]],Таблица22[[#This Row],[Дата расчета 1]])</f>
        <v>-31791</v>
      </c>
      <c r="P187" s="19">
        <f>Таблица22[[#This Row],[Дата расчета 2]]*Таблица22[[#This Row],[Ставка в день]]</f>
        <v>-540447000</v>
      </c>
      <c r="Q187" s="19"/>
      <c r="R187" s="19"/>
    </row>
    <row r="188" spans="2:18" x14ac:dyDescent="0.3">
      <c r="B188" s="24" t="s">
        <v>435</v>
      </c>
      <c r="C188" s="28" t="s">
        <v>21</v>
      </c>
      <c r="D188" s="12">
        <v>44515</v>
      </c>
      <c r="E188" s="39"/>
      <c r="F188" s="14"/>
      <c r="G188" s="14" t="s">
        <v>58</v>
      </c>
      <c r="H188" s="14" t="s">
        <v>59</v>
      </c>
      <c r="I188" s="14" t="s">
        <v>60</v>
      </c>
      <c r="J188" s="14"/>
      <c r="K188" s="16">
        <v>172500</v>
      </c>
      <c r="L188" s="23">
        <v>16430</v>
      </c>
      <c r="M188" s="14">
        <f>Таблица22[[#This Row],[Ставка в день]]*21</f>
        <v>345030</v>
      </c>
      <c r="N188" s="14"/>
      <c r="O188" s="14">
        <f>NETWORKDAYS(Таблица22[[#This Row],[Дата начала работы]],Таблица22[[#This Row],[Дата расчета 1]])</f>
        <v>-31796</v>
      </c>
      <c r="P188" s="19">
        <f>Таблица22[[#This Row],[Дата расчета 2]]*Таблица22[[#This Row],[Ставка в день]]</f>
        <v>-522408280</v>
      </c>
      <c r="Q188" s="19"/>
      <c r="R188" s="19"/>
    </row>
    <row r="189" spans="2:18" ht="16.8" customHeight="1" x14ac:dyDescent="0.3">
      <c r="B189" s="24" t="s">
        <v>436</v>
      </c>
      <c r="C189" s="28" t="s">
        <v>27</v>
      </c>
      <c r="D189" s="12">
        <v>44523</v>
      </c>
      <c r="E189" s="39" t="s">
        <v>219</v>
      </c>
      <c r="F189" s="14"/>
      <c r="G189" s="14" t="s">
        <v>437</v>
      </c>
      <c r="H189" s="14" t="s">
        <v>25</v>
      </c>
      <c r="I189" s="14"/>
      <c r="J189" s="14"/>
      <c r="K189" s="16">
        <v>138000</v>
      </c>
      <c r="L189" s="23">
        <v>12048</v>
      </c>
      <c r="M189" s="14">
        <f>Таблица22[[#This Row],[Ставка в день]]*21</f>
        <v>253008</v>
      </c>
      <c r="N189" s="14"/>
      <c r="O189" s="14">
        <f>NETWORKDAYS(Таблица22[[#This Row],[Дата начала работы]],Таблица22[[#This Row],[Дата расчета 1]])</f>
        <v>-31802</v>
      </c>
      <c r="P189" s="19">
        <f>Таблица22[[#This Row],[Дата расчета 2]]*Таблица22[[#This Row],[Ставка в день]]</f>
        <v>-383150496</v>
      </c>
      <c r="Q189" s="19"/>
      <c r="R189" s="19"/>
    </row>
    <row r="190" spans="2:18" x14ac:dyDescent="0.3">
      <c r="B190" s="24" t="s">
        <v>438</v>
      </c>
      <c r="C190" s="28" t="s">
        <v>21</v>
      </c>
      <c r="D190" s="12">
        <v>44523</v>
      </c>
      <c r="E190" s="39"/>
      <c r="F190" s="14"/>
      <c r="G190" s="14" t="s">
        <v>439</v>
      </c>
      <c r="H190" s="14" t="s">
        <v>357</v>
      </c>
      <c r="I190" s="14"/>
      <c r="J190" s="14"/>
      <c r="K190" s="16">
        <v>370000</v>
      </c>
      <c r="L190" s="23">
        <v>33500</v>
      </c>
      <c r="M190" s="14">
        <f>Таблица22[[#This Row],[Ставка в день]]*21</f>
        <v>703500</v>
      </c>
      <c r="N190" s="14"/>
      <c r="O190" s="14">
        <f>NETWORKDAYS(Таблица22[[#This Row],[Дата начала работы]],Таблица22[[#This Row],[Дата расчета 1]])</f>
        <v>-31802</v>
      </c>
      <c r="P190" s="19">
        <f>Таблица22[[#This Row],[Дата расчета 2]]*Таблица22[[#This Row],[Ставка в день]]</f>
        <v>-1065367000</v>
      </c>
      <c r="Q190" s="19"/>
      <c r="R190" s="19"/>
    </row>
    <row r="191" spans="2:18" ht="19.2" customHeight="1" x14ac:dyDescent="0.3">
      <c r="B191" s="24" t="s">
        <v>440</v>
      </c>
      <c r="C191" s="28" t="s">
        <v>27</v>
      </c>
      <c r="D191" s="12">
        <v>44526</v>
      </c>
      <c r="E191" s="39" t="s">
        <v>441</v>
      </c>
      <c r="F191" s="14"/>
      <c r="G191" s="14" t="s">
        <v>442</v>
      </c>
      <c r="H191" s="14" t="s">
        <v>107</v>
      </c>
      <c r="I191" s="14"/>
      <c r="J191" s="14"/>
      <c r="K191" s="16">
        <v>80500</v>
      </c>
      <c r="L191" s="23">
        <v>8000</v>
      </c>
      <c r="M191" s="14">
        <f>Таблица22[[#This Row],[Ставка в день]]*21</f>
        <v>168000</v>
      </c>
      <c r="N191" s="14"/>
      <c r="O191" s="14">
        <f>NETWORKDAYS(Таблица22[[#This Row],[Дата начала работы]],Таблица22[[#This Row],[Дата расчета 1]])</f>
        <v>-31805</v>
      </c>
      <c r="P191" s="19">
        <f>Таблица22[[#This Row],[Дата расчета 2]]*Таблица22[[#This Row],[Ставка в день]]</f>
        <v>-254440000</v>
      </c>
      <c r="Q191" s="19"/>
      <c r="R191" s="19"/>
    </row>
    <row r="192" spans="2:18" ht="18.600000000000001" customHeight="1" x14ac:dyDescent="0.3">
      <c r="B192" s="24" t="s">
        <v>443</v>
      </c>
      <c r="C192" s="28" t="s">
        <v>27</v>
      </c>
      <c r="D192" s="12">
        <v>44526</v>
      </c>
      <c r="E192" s="39" t="s">
        <v>244</v>
      </c>
      <c r="F192" s="14"/>
      <c r="G192" s="14" t="s">
        <v>444</v>
      </c>
      <c r="H192" s="14" t="s">
        <v>25</v>
      </c>
      <c r="I192" s="14" t="s">
        <v>60</v>
      </c>
      <c r="J192" s="47">
        <v>0.15</v>
      </c>
      <c r="K192" s="16">
        <v>300000</v>
      </c>
      <c r="L192" s="23">
        <v>32000</v>
      </c>
      <c r="M192" s="14">
        <f>Таблица22[[#This Row],[Ставка в день]]*21</f>
        <v>672000</v>
      </c>
      <c r="N192" s="14"/>
      <c r="O192" s="14">
        <f>NETWORKDAYS(Таблица22[[#This Row],[Дата начала работы]],Таблица22[[#This Row],[Дата расчета 1]])</f>
        <v>-31805</v>
      </c>
      <c r="P192" s="19">
        <f>Таблица22[[#This Row],[Дата расчета 2]]*Таблица22[[#This Row],[Ставка в день]]</f>
        <v>-1017760000</v>
      </c>
      <c r="Q192" s="19"/>
      <c r="R192" s="19"/>
    </row>
    <row r="193" spans="2:18" x14ac:dyDescent="0.3">
      <c r="B193" s="24" t="s">
        <v>445</v>
      </c>
      <c r="C193" s="28" t="s">
        <v>21</v>
      </c>
      <c r="D193" s="12">
        <v>44531</v>
      </c>
      <c r="E193" s="39" t="s">
        <v>446</v>
      </c>
      <c r="F193" s="14"/>
      <c r="G193" s="14" t="s">
        <v>275</v>
      </c>
      <c r="H193" s="14" t="s">
        <v>203</v>
      </c>
      <c r="I193" s="14" t="s">
        <v>60</v>
      </c>
      <c r="J193" s="47">
        <v>0.15</v>
      </c>
      <c r="K193" s="16">
        <v>300000</v>
      </c>
      <c r="L193" s="23">
        <v>32860</v>
      </c>
      <c r="M193" s="14">
        <f>Таблица22[[#This Row],[Ставка в день]]*21</f>
        <v>690060</v>
      </c>
      <c r="N193" s="14"/>
      <c r="O193" s="14">
        <f>NETWORKDAYS(Таблица22[[#This Row],[Дата начала работы]],Таблица22[[#This Row],[Дата расчета 1]])</f>
        <v>-31808</v>
      </c>
      <c r="P193" s="19">
        <f>Таблица22[[#This Row],[Дата расчета 2]]*Таблица22[[#This Row],[Ставка в день]]</f>
        <v>-1045210880</v>
      </c>
      <c r="Q193" s="19"/>
      <c r="R193" s="19"/>
    </row>
    <row r="194" spans="2:18" x14ac:dyDescent="0.3">
      <c r="B194" s="24" t="s">
        <v>447</v>
      </c>
      <c r="C194" s="28" t="s">
        <v>21</v>
      </c>
      <c r="D194" s="12">
        <v>44531</v>
      </c>
      <c r="E194" s="39"/>
      <c r="F194" s="14"/>
      <c r="G194" s="14" t="s">
        <v>448</v>
      </c>
      <c r="H194" s="14" t="s">
        <v>25</v>
      </c>
      <c r="I194" s="14"/>
      <c r="J194" s="14"/>
      <c r="K194" s="16">
        <v>138000</v>
      </c>
      <c r="L194" s="23">
        <v>12000</v>
      </c>
      <c r="M194" s="14">
        <f>Таблица22[[#This Row],[Ставка в день]]*21</f>
        <v>252000</v>
      </c>
      <c r="N194" s="14"/>
      <c r="O194" s="14">
        <f>NETWORKDAYS(Таблица22[[#This Row],[Дата начала работы]],Таблица22[[#This Row],[Дата расчета 1]])</f>
        <v>-31808</v>
      </c>
      <c r="P194" s="19">
        <f>Таблица22[[#This Row],[Дата расчета 2]]*Таблица22[[#This Row],[Ставка в день]]</f>
        <v>-381696000</v>
      </c>
      <c r="Q194" s="19"/>
      <c r="R194" s="19"/>
    </row>
    <row r="195" spans="2:18" x14ac:dyDescent="0.3">
      <c r="B195" s="24" t="s">
        <v>449</v>
      </c>
      <c r="C195" s="28" t="s">
        <v>21</v>
      </c>
      <c r="D195" s="12">
        <v>44531</v>
      </c>
      <c r="E195" s="39"/>
      <c r="F195" s="14"/>
      <c r="G195" s="14" t="s">
        <v>428</v>
      </c>
      <c r="H195" s="14" t="s">
        <v>25</v>
      </c>
      <c r="I195" s="14" t="s">
        <v>60</v>
      </c>
      <c r="J195" s="14"/>
      <c r="K195" s="16">
        <v>172500</v>
      </c>
      <c r="L195" s="23">
        <v>16430</v>
      </c>
      <c r="M195" s="14">
        <f>Таблица22[[#This Row],[Ставка в день]]*21</f>
        <v>345030</v>
      </c>
      <c r="N195" s="14"/>
      <c r="O195" s="14">
        <f>NETWORKDAYS(Таблица22[[#This Row],[Дата начала работы]],Таблица22[[#This Row],[Дата расчета 1]])</f>
        <v>-31808</v>
      </c>
      <c r="P195" s="19">
        <f>Таблица22[[#This Row],[Дата расчета 2]]*Таблица22[[#This Row],[Ставка в день]]</f>
        <v>-522605440</v>
      </c>
      <c r="Q195" s="19"/>
      <c r="R195" s="19"/>
    </row>
    <row r="196" spans="2:18" x14ac:dyDescent="0.3">
      <c r="B196" s="24" t="s">
        <v>450</v>
      </c>
      <c r="C196" s="28" t="s">
        <v>21</v>
      </c>
      <c r="D196" s="12">
        <v>44536</v>
      </c>
      <c r="E196" s="39"/>
      <c r="F196" s="14"/>
      <c r="G196" s="14" t="s">
        <v>58</v>
      </c>
      <c r="H196" s="14" t="s">
        <v>25</v>
      </c>
      <c r="I196" s="14" t="s">
        <v>451</v>
      </c>
      <c r="J196" s="14"/>
      <c r="K196" s="16">
        <v>104000</v>
      </c>
      <c r="L196" s="23">
        <v>9905</v>
      </c>
      <c r="M196" s="14">
        <f>Таблица22[[#This Row],[Ставка в день]]*21</f>
        <v>208005</v>
      </c>
      <c r="N196" s="14"/>
      <c r="O196" s="14">
        <f>NETWORKDAYS(Таблица22[[#This Row],[Дата начала работы]],Таблица22[[#This Row],[Дата расчета 1]])</f>
        <v>-31811</v>
      </c>
      <c r="P196" s="19">
        <f>Таблица22[[#This Row],[Дата расчета 2]]*Таблица22[[#This Row],[Ставка в день]]</f>
        <v>-315087955</v>
      </c>
      <c r="Q196" s="19"/>
      <c r="R196" s="19"/>
    </row>
    <row r="197" spans="2:18" x14ac:dyDescent="0.3">
      <c r="B197" s="24" t="s">
        <v>452</v>
      </c>
      <c r="C197" s="28" t="s">
        <v>27</v>
      </c>
      <c r="D197" s="12">
        <v>44544</v>
      </c>
      <c r="E197" s="39" t="s">
        <v>446</v>
      </c>
      <c r="F197" s="14"/>
      <c r="G197" s="14" t="s">
        <v>58</v>
      </c>
      <c r="H197" s="14" t="s">
        <v>453</v>
      </c>
      <c r="I197" s="14" t="s">
        <v>451</v>
      </c>
      <c r="J197" s="14"/>
      <c r="K197" s="16">
        <v>239200</v>
      </c>
      <c r="L197" s="23">
        <v>22781</v>
      </c>
      <c r="M197" s="14">
        <f>Таблица22[[#This Row],[Ставка в день]]*21</f>
        <v>478401</v>
      </c>
      <c r="N197" s="14"/>
      <c r="O197" s="14">
        <f>NETWORKDAYS(Таблица22[[#This Row],[Дата начала работы]],Таблица22[[#This Row],[Дата расчета 1]])</f>
        <v>-31817</v>
      </c>
      <c r="P197" s="19">
        <f>Таблица22[[#This Row],[Дата расчета 2]]*Таблица22[[#This Row],[Ставка в день]]</f>
        <v>-724823077</v>
      </c>
      <c r="Q197" s="19"/>
      <c r="R197" s="19"/>
    </row>
    <row r="198" spans="2:18" ht="15" customHeight="1" x14ac:dyDescent="0.3">
      <c r="B198" s="24" t="s">
        <v>454</v>
      </c>
      <c r="C198" s="28" t="s">
        <v>21</v>
      </c>
      <c r="D198" s="12">
        <v>44544</v>
      </c>
      <c r="E198" s="39"/>
      <c r="F198" s="14"/>
      <c r="G198" s="14" t="s">
        <v>153</v>
      </c>
      <c r="H198" s="14" t="s">
        <v>25</v>
      </c>
      <c r="I198" s="14" t="s">
        <v>451</v>
      </c>
      <c r="J198" s="14"/>
      <c r="K198" s="16">
        <v>120000</v>
      </c>
      <c r="L198" s="23">
        <v>11430</v>
      </c>
      <c r="M198" s="14">
        <f>Таблица22[[#This Row],[Ставка в день]]*21</f>
        <v>240030</v>
      </c>
      <c r="N198" s="14"/>
      <c r="O198" s="14">
        <f>NETWORKDAYS(Таблица22[[#This Row],[Дата начала работы]],Таблица22[[#This Row],[Дата расчета 1]])</f>
        <v>-31817</v>
      </c>
      <c r="P198" s="19">
        <f>Таблица22[[#This Row],[Дата расчета 2]]*Таблица22[[#This Row],[Ставка в день]]</f>
        <v>-363668310</v>
      </c>
      <c r="Q198" s="19"/>
      <c r="R198" s="19"/>
    </row>
    <row r="199" spans="2:18" ht="31.2" x14ac:dyDescent="0.3">
      <c r="B199" s="24" t="s">
        <v>455</v>
      </c>
      <c r="C199" s="28" t="s">
        <v>21</v>
      </c>
      <c r="D199" s="12">
        <v>44545</v>
      </c>
      <c r="E199" s="39"/>
      <c r="F199" s="14"/>
      <c r="G199" s="14" t="s">
        <v>58</v>
      </c>
      <c r="H199" s="14" t="s">
        <v>48</v>
      </c>
      <c r="I199" s="14" t="s">
        <v>60</v>
      </c>
      <c r="J199" s="14"/>
      <c r="K199" s="16">
        <v>132300</v>
      </c>
      <c r="L199" s="23">
        <v>12600</v>
      </c>
      <c r="M199" s="14">
        <f>Таблица22[[#This Row],[Ставка в день]]*21</f>
        <v>264600</v>
      </c>
      <c r="N199" s="14"/>
      <c r="O199" s="14">
        <f>NETWORKDAYS(Таблица22[[#This Row],[Дата начала работы]],Таблица22[[#This Row],[Дата расчета 1]])</f>
        <v>-31818</v>
      </c>
      <c r="P199" s="19">
        <f>Таблица22[[#This Row],[Дата расчета 2]]*Таблица22[[#This Row],[Ставка в день]]</f>
        <v>-400906800</v>
      </c>
      <c r="Q199" s="19"/>
      <c r="R199" s="39" t="s">
        <v>456</v>
      </c>
    </row>
    <row r="200" spans="2:18" x14ac:dyDescent="0.3">
      <c r="B200" s="24" t="s">
        <v>457</v>
      </c>
      <c r="C200" s="28" t="s">
        <v>27</v>
      </c>
      <c r="D200" s="12">
        <v>44550</v>
      </c>
      <c r="E200" s="39" t="s">
        <v>458</v>
      </c>
      <c r="F200" s="14"/>
      <c r="G200" s="14" t="s">
        <v>168</v>
      </c>
      <c r="H200" s="14" t="s">
        <v>48</v>
      </c>
      <c r="I200" s="14" t="s">
        <v>451</v>
      </c>
      <c r="J200" s="14"/>
      <c r="K200" s="16">
        <v>75000</v>
      </c>
      <c r="L200" s="23">
        <v>7143</v>
      </c>
      <c r="M200" s="14">
        <f>Таблица22[[#This Row],[Ставка в день]]*21</f>
        <v>150003</v>
      </c>
      <c r="N200" s="14"/>
      <c r="O200" s="14">
        <f>NETWORKDAYS(Таблица22[[#This Row],[Дата начала работы]],Таблица22[[#This Row],[Дата расчета 1]])</f>
        <v>-31821</v>
      </c>
      <c r="P200" s="19">
        <f>Таблица22[[#This Row],[Дата расчета 2]]*Таблица22[[#This Row],[Ставка в день]]</f>
        <v>-227297403</v>
      </c>
      <c r="Q200" s="19"/>
      <c r="R200" s="19"/>
    </row>
    <row r="201" spans="2:18" x14ac:dyDescent="0.3">
      <c r="B201" s="24" t="s">
        <v>459</v>
      </c>
      <c r="C201" s="28" t="s">
        <v>21</v>
      </c>
      <c r="D201" s="12">
        <v>44552</v>
      </c>
      <c r="E201" s="39"/>
      <c r="F201" s="14"/>
      <c r="G201" s="14" t="s">
        <v>58</v>
      </c>
      <c r="H201" s="14" t="s">
        <v>158</v>
      </c>
      <c r="I201" s="14"/>
      <c r="J201" s="14"/>
      <c r="K201" s="16">
        <v>229900</v>
      </c>
      <c r="L201" s="23">
        <v>21896</v>
      </c>
      <c r="M201" s="14">
        <f>Таблица22[[#This Row],[Ставка в день]]*21</f>
        <v>459816</v>
      </c>
      <c r="N201" s="14"/>
      <c r="O201" s="14">
        <f>NETWORKDAYS(Таблица22[[#This Row],[Дата начала работы]],Таблица22[[#This Row],[Дата расчета 1]])</f>
        <v>-31823</v>
      </c>
      <c r="P201" s="19">
        <f>Таблица22[[#This Row],[Дата расчета 2]]*Таблица22[[#This Row],[Ставка в день]]</f>
        <v>-696796408</v>
      </c>
      <c r="Q201" s="19"/>
      <c r="R201" s="19" t="s">
        <v>460</v>
      </c>
    </row>
    <row r="202" spans="2:18" ht="18" customHeight="1" x14ac:dyDescent="0.3">
      <c r="B202" s="24" t="s">
        <v>461</v>
      </c>
      <c r="C202" s="28" t="s">
        <v>21</v>
      </c>
      <c r="D202" s="12">
        <v>44554</v>
      </c>
      <c r="E202" s="39"/>
      <c r="F202" s="14"/>
      <c r="G202" s="14" t="s">
        <v>462</v>
      </c>
      <c r="H202" s="14" t="s">
        <v>25</v>
      </c>
      <c r="I202" s="14" t="s">
        <v>451</v>
      </c>
      <c r="J202" s="47">
        <v>0.15</v>
      </c>
      <c r="K202" s="16">
        <v>90000</v>
      </c>
      <c r="L202" s="23">
        <v>9858</v>
      </c>
      <c r="M202" s="14">
        <f>Таблица22[[#This Row],[Ставка в день]]*21</f>
        <v>207018</v>
      </c>
      <c r="N202" s="14"/>
      <c r="O202" s="14">
        <f>NETWORKDAYS(Таблица22[[#This Row],[Дата начала работы]],Таблица22[[#This Row],[Дата расчета 1]])</f>
        <v>-31825</v>
      </c>
      <c r="P202" s="19">
        <f>Таблица22[[#This Row],[Дата расчета 2]]*Таблица22[[#This Row],[Ставка в день]]</f>
        <v>-313730850</v>
      </c>
      <c r="Q202" s="19"/>
      <c r="R202" s="19"/>
    </row>
    <row r="203" spans="2:18" x14ac:dyDescent="0.3">
      <c r="B203" s="24" t="s">
        <v>463</v>
      </c>
      <c r="C203" s="28" t="s">
        <v>21</v>
      </c>
      <c r="D203" s="12">
        <v>44554</v>
      </c>
      <c r="E203" s="39"/>
      <c r="F203" s="14"/>
      <c r="G203" s="14" t="s">
        <v>464</v>
      </c>
      <c r="H203" s="14" t="s">
        <v>25</v>
      </c>
      <c r="I203" s="14" t="s">
        <v>451</v>
      </c>
      <c r="J203" s="47">
        <v>0.15</v>
      </c>
      <c r="K203" s="16">
        <v>345000</v>
      </c>
      <c r="L203" s="23">
        <v>32118</v>
      </c>
      <c r="M203" s="14">
        <f>Таблица22[[#This Row],[Ставка в день]]*21</f>
        <v>674478</v>
      </c>
      <c r="N203" s="14"/>
      <c r="O203" s="14">
        <f>NETWORKDAYS(Таблица22[[#This Row],[Дата начала работы]],Таблица22[[#This Row],[Дата расчета 1]])</f>
        <v>-31825</v>
      </c>
      <c r="P203" s="19">
        <f>Таблица22[[#This Row],[Дата расчета 2]]*Таблица22[[#This Row],[Ставка в день]]</f>
        <v>-1022155350</v>
      </c>
      <c r="Q203" s="19"/>
      <c r="R203" s="19"/>
    </row>
    <row r="204" spans="2:18" ht="19.8" customHeight="1" x14ac:dyDescent="0.3">
      <c r="B204" s="24" t="s">
        <v>465</v>
      </c>
      <c r="C204" s="28" t="s">
        <v>21</v>
      </c>
      <c r="D204" s="12">
        <v>44572</v>
      </c>
      <c r="E204" s="39"/>
      <c r="F204" s="14"/>
      <c r="G204" s="14" t="s">
        <v>275</v>
      </c>
      <c r="H204" s="14" t="s">
        <v>25</v>
      </c>
      <c r="I204" s="14" t="s">
        <v>451</v>
      </c>
      <c r="J204" s="14"/>
      <c r="K204" s="16">
        <v>115000</v>
      </c>
      <c r="L204" s="23">
        <v>10953</v>
      </c>
      <c r="M204" s="14">
        <f>Таблица22[[#This Row],[Ставка в день]]*21</f>
        <v>230013</v>
      </c>
      <c r="N204" s="14"/>
      <c r="O204" s="14">
        <f>NETWORKDAYS(Таблица22[[#This Row],[Дата начала работы]],Таблица22[[#This Row],[Дата расчета 1]])</f>
        <v>-31837</v>
      </c>
      <c r="P204" s="19">
        <f>Таблица22[[#This Row],[Дата расчета 2]]*Таблица22[[#This Row],[Ставка в день]]</f>
        <v>-348710661</v>
      </c>
      <c r="Q204" s="19"/>
      <c r="R204" s="19"/>
    </row>
    <row r="205" spans="2:18" ht="19.8" customHeight="1" x14ac:dyDescent="0.3">
      <c r="B205" s="24" t="s">
        <v>466</v>
      </c>
      <c r="C205" s="28" t="s">
        <v>27</v>
      </c>
      <c r="D205" s="12">
        <v>44573</v>
      </c>
      <c r="E205" s="39" t="s">
        <v>219</v>
      </c>
      <c r="F205" s="14"/>
      <c r="G205" s="14" t="s">
        <v>437</v>
      </c>
      <c r="H205" s="14" t="s">
        <v>25</v>
      </c>
      <c r="I205" s="14"/>
      <c r="J205" s="14"/>
      <c r="K205" s="16">
        <v>154700</v>
      </c>
      <c r="L205" s="23">
        <v>14000</v>
      </c>
      <c r="M205" s="14">
        <f>Таблица22[[#This Row],[Ставка в день]]*21</f>
        <v>294000</v>
      </c>
      <c r="N205" s="14"/>
      <c r="O205" s="14">
        <f>NETWORKDAYS(Таблица22[[#This Row],[Дата начала работы]],Таблица22[[#This Row],[Дата расчета 1]])</f>
        <v>-31838</v>
      </c>
      <c r="P205" s="19">
        <f>Таблица22[[#This Row],[Дата расчета 2]]*Таблица22[[#This Row],[Ставка в день]]</f>
        <v>-445732000</v>
      </c>
      <c r="Q205" s="19"/>
      <c r="R205" s="19"/>
    </row>
    <row r="206" spans="2:18" ht="19.8" customHeight="1" x14ac:dyDescent="0.3">
      <c r="B206" s="24" t="s">
        <v>467</v>
      </c>
      <c r="C206" s="28" t="s">
        <v>21</v>
      </c>
      <c r="D206" s="12">
        <v>44573</v>
      </c>
      <c r="E206" s="39"/>
      <c r="F206" s="14"/>
      <c r="G206" s="14" t="s">
        <v>260</v>
      </c>
      <c r="H206" s="14" t="s">
        <v>25</v>
      </c>
      <c r="I206" s="14"/>
      <c r="J206" s="14"/>
      <c r="K206" s="16">
        <v>212700</v>
      </c>
      <c r="L206" s="23">
        <v>20258</v>
      </c>
      <c r="M206" s="14">
        <f>Таблица22[[#This Row],[Ставка в день]]*21</f>
        <v>425418</v>
      </c>
      <c r="N206" s="14"/>
      <c r="O206" s="14">
        <f>NETWORKDAYS(Таблица22[[#This Row],[Дата начала работы]],Таблица22[[#This Row],[Дата расчета 1]])</f>
        <v>-31838</v>
      </c>
      <c r="P206" s="19">
        <f>Таблица22[[#This Row],[Дата расчета 2]]*Таблица22[[#This Row],[Ставка в день]]</f>
        <v>-644974204</v>
      </c>
      <c r="Q206" s="19"/>
      <c r="R206" s="19"/>
    </row>
    <row r="207" spans="2:18" ht="19.8" customHeight="1" x14ac:dyDescent="0.3">
      <c r="B207" s="24" t="s">
        <v>468</v>
      </c>
      <c r="C207" s="28" t="s">
        <v>27</v>
      </c>
      <c r="D207" s="12">
        <v>44574</v>
      </c>
      <c r="E207" s="39" t="s">
        <v>469</v>
      </c>
      <c r="F207" s="14"/>
      <c r="G207" s="14" t="s">
        <v>470</v>
      </c>
      <c r="H207" s="14" t="s">
        <v>471</v>
      </c>
      <c r="I207" s="14" t="s">
        <v>451</v>
      </c>
      <c r="J207" s="14"/>
      <c r="K207" s="16">
        <v>253000</v>
      </c>
      <c r="L207" s="23">
        <v>24086</v>
      </c>
      <c r="M207" s="14">
        <f>Таблица22[[#This Row],[Ставка в день]]*21</f>
        <v>505806</v>
      </c>
      <c r="N207" s="14"/>
      <c r="O207" s="14">
        <f>NETWORKDAYS(Таблица22[[#This Row],[Дата начала работы]],Таблица22[[#This Row],[Дата расчета 1]])</f>
        <v>-31839</v>
      </c>
      <c r="P207" s="19">
        <f>Таблица22[[#This Row],[Дата расчета 2]]*Таблица22[[#This Row],[Ставка в день]]</f>
        <v>-766874154</v>
      </c>
      <c r="Q207" s="19"/>
      <c r="R207" s="19"/>
    </row>
    <row r="208" spans="2:18" ht="19.8" customHeight="1" x14ac:dyDescent="0.3">
      <c r="B208" s="24" t="s">
        <v>472</v>
      </c>
      <c r="C208" s="28" t="s">
        <v>21</v>
      </c>
      <c r="D208" s="12">
        <v>44578</v>
      </c>
      <c r="E208" s="39" t="s">
        <v>473</v>
      </c>
      <c r="F208" s="14"/>
      <c r="G208" s="14" t="s">
        <v>47</v>
      </c>
      <c r="H208" s="14" t="s">
        <v>48</v>
      </c>
      <c r="I208" s="14" t="s">
        <v>451</v>
      </c>
      <c r="J208" s="14"/>
      <c r="K208" s="16">
        <v>80000</v>
      </c>
      <c r="L208" s="23">
        <v>7620</v>
      </c>
      <c r="M208" s="14">
        <f>Таблица22[[#This Row],[Ставка в день]]*21</f>
        <v>160020</v>
      </c>
      <c r="N208" s="14"/>
      <c r="O208" s="14">
        <f>NETWORKDAYS(Таблица22[[#This Row],[Дата начала работы]],Таблица22[[#This Row],[Дата расчета 1]])</f>
        <v>-31841</v>
      </c>
      <c r="P208" s="19">
        <f>Таблица22[[#This Row],[Дата расчета 2]]*Таблица22[[#This Row],[Ставка в день]]</f>
        <v>-242628420</v>
      </c>
      <c r="Q208" s="19"/>
      <c r="R208" s="19"/>
    </row>
    <row r="209" spans="2:18" ht="19.8" customHeight="1" x14ac:dyDescent="0.3">
      <c r="B209" s="24" t="s">
        <v>474</v>
      </c>
      <c r="C209" s="28" t="s">
        <v>21</v>
      </c>
      <c r="D209" s="12">
        <v>44578</v>
      </c>
      <c r="E209" s="39"/>
      <c r="F209" s="14"/>
      <c r="G209" s="14" t="s">
        <v>462</v>
      </c>
      <c r="H209" s="14" t="s">
        <v>475</v>
      </c>
      <c r="I209" s="14" t="s">
        <v>451</v>
      </c>
      <c r="J209" s="14"/>
      <c r="K209" s="16">
        <v>143000</v>
      </c>
      <c r="L209" s="23">
        <v>13620</v>
      </c>
      <c r="M209" s="14">
        <f>Таблица22[[#This Row],[Ставка в день]]*21</f>
        <v>286020</v>
      </c>
      <c r="N209" s="14"/>
      <c r="O209" s="14">
        <f>NETWORKDAYS(Таблица22[[#This Row],[Дата начала работы]],Таблица22[[#This Row],[Дата расчета 1]])</f>
        <v>-31841</v>
      </c>
      <c r="P209" s="19">
        <f>Таблица22[[#This Row],[Дата расчета 2]]*Таблица22[[#This Row],[Ставка в день]]</f>
        <v>-433674420</v>
      </c>
      <c r="Q209" s="19"/>
      <c r="R209" s="19" t="s">
        <v>476</v>
      </c>
    </row>
    <row r="210" spans="2:18" ht="38.4" customHeight="1" x14ac:dyDescent="0.3">
      <c r="B210" s="24" t="s">
        <v>477</v>
      </c>
      <c r="C210" s="28" t="s">
        <v>21</v>
      </c>
      <c r="D210" s="12">
        <v>44587</v>
      </c>
      <c r="E210" s="39"/>
      <c r="F210" s="14"/>
      <c r="G210" s="14" t="s">
        <v>47</v>
      </c>
      <c r="H210" s="14" t="s">
        <v>25</v>
      </c>
      <c r="I210" s="14" t="s">
        <v>451</v>
      </c>
      <c r="J210" s="47">
        <v>0.15</v>
      </c>
      <c r="K210" s="16">
        <v>150000</v>
      </c>
      <c r="L210" s="23">
        <v>16429</v>
      </c>
      <c r="M210" s="14">
        <f>Таблица22[[#This Row],[Ставка в день]]*21</f>
        <v>345009</v>
      </c>
      <c r="N210" s="14"/>
      <c r="O210" s="14">
        <f>NETWORKDAYS(Таблица22[[#This Row],[Дата начала работы]],Таблица22[[#This Row],[Дата расчета 1]])</f>
        <v>-31848</v>
      </c>
      <c r="P210" s="19">
        <f>Таблица22[[#This Row],[Дата расчета 2]]*Таблица22[[#This Row],[Ставка в день]]</f>
        <v>-523230792</v>
      </c>
      <c r="Q210" s="19"/>
      <c r="R210" s="19" t="s">
        <v>478</v>
      </c>
    </row>
    <row r="211" spans="2:18" ht="19.8" customHeight="1" x14ac:dyDescent="0.3">
      <c r="B211" s="24" t="s">
        <v>479</v>
      </c>
      <c r="C211" s="28" t="s">
        <v>21</v>
      </c>
      <c r="D211" s="12">
        <v>44588</v>
      </c>
      <c r="E211" s="39"/>
      <c r="F211" s="14"/>
      <c r="G211" s="14" t="s">
        <v>480</v>
      </c>
      <c r="H211" s="14" t="s">
        <v>48</v>
      </c>
      <c r="I211" s="14"/>
      <c r="J211" s="14"/>
      <c r="K211" s="16">
        <v>69000</v>
      </c>
      <c r="L211" s="23">
        <v>6572</v>
      </c>
      <c r="M211" s="14">
        <f>Таблица22[[#This Row],[Ставка в день]]*21</f>
        <v>138012</v>
      </c>
      <c r="N211" s="14"/>
      <c r="O211" s="14">
        <f>NETWORKDAYS(Таблица22[[#This Row],[Дата начала работы]],Таблица22[[#This Row],[Дата расчета 1]])</f>
        <v>-31849</v>
      </c>
      <c r="P211" s="19">
        <f>Таблица22[[#This Row],[Дата расчета 2]]*Таблица22[[#This Row],[Ставка в день]]</f>
        <v>-209311628</v>
      </c>
      <c r="Q211" s="19"/>
      <c r="R211" s="19"/>
    </row>
    <row r="212" spans="2:18" x14ac:dyDescent="0.3">
      <c r="B212" s="24" t="s">
        <v>481</v>
      </c>
      <c r="C212" s="28" t="s">
        <v>21</v>
      </c>
      <c r="D212" s="12">
        <v>44589</v>
      </c>
      <c r="E212" s="39"/>
      <c r="F212" s="14"/>
      <c r="G212" s="14" t="s">
        <v>482</v>
      </c>
      <c r="H212" s="14" t="s">
        <v>334</v>
      </c>
      <c r="I212" s="14"/>
      <c r="J212" s="14"/>
      <c r="K212" s="16">
        <v>149500</v>
      </c>
      <c r="L212" s="23">
        <v>14239</v>
      </c>
      <c r="M212" s="14">
        <f>Таблица22[[#This Row],[Ставка в день]]*21</f>
        <v>299019</v>
      </c>
      <c r="N212" s="14"/>
      <c r="O212" s="14">
        <f>NETWORKDAYS(Таблица22[[#This Row],[Дата начала работы]],Таблица22[[#This Row],[Дата расчета 1]])</f>
        <v>-31850</v>
      </c>
      <c r="P212" s="19">
        <f>Таблица22[[#This Row],[Дата расчета 2]]*Таблица22[[#This Row],[Ставка в день]]</f>
        <v>-453512150</v>
      </c>
      <c r="Q212" s="19"/>
      <c r="R212" s="19"/>
    </row>
    <row r="213" spans="2:18" ht="22.2" customHeight="1" x14ac:dyDescent="0.3">
      <c r="B213" s="24" t="s">
        <v>483</v>
      </c>
      <c r="C213" s="28" t="s">
        <v>21</v>
      </c>
      <c r="D213" s="12">
        <v>44593</v>
      </c>
      <c r="E213" s="73" t="s">
        <v>484</v>
      </c>
      <c r="F213" s="14"/>
      <c r="G213" s="14" t="s">
        <v>485</v>
      </c>
      <c r="H213" s="14" t="s">
        <v>475</v>
      </c>
      <c r="I213" s="14" t="s">
        <v>451</v>
      </c>
      <c r="J213" s="14"/>
      <c r="K213" s="16">
        <v>379400</v>
      </c>
      <c r="L213" s="23">
        <v>32500</v>
      </c>
      <c r="M213" s="14">
        <f>Таблица22[[#This Row],[Ставка в день]]*21</f>
        <v>682500</v>
      </c>
      <c r="N213" s="14"/>
      <c r="O213" s="14">
        <f>NETWORKDAYS(Таблица22[[#This Row],[Дата начала работы]],Таблица22[[#This Row],[Дата расчета 1]])</f>
        <v>-31852</v>
      </c>
      <c r="P213" s="19">
        <f>Таблица22[[#This Row],[Дата расчета 2]]*Таблица22[[#This Row],[Ставка в день]]</f>
        <v>-1035190000</v>
      </c>
      <c r="Q213" s="19"/>
      <c r="R213" s="19"/>
    </row>
    <row r="214" spans="2:18" ht="22.2" customHeight="1" x14ac:dyDescent="0.3">
      <c r="B214" s="24" t="s">
        <v>486</v>
      </c>
      <c r="C214" s="28" t="s">
        <v>21</v>
      </c>
      <c r="D214" s="12">
        <v>44593</v>
      </c>
      <c r="E214" s="39"/>
      <c r="F214" s="14"/>
      <c r="G214" s="14" t="s">
        <v>487</v>
      </c>
      <c r="H214" s="14" t="s">
        <v>25</v>
      </c>
      <c r="I214" s="14" t="s">
        <v>451</v>
      </c>
      <c r="J214" s="47"/>
      <c r="K214" s="16">
        <v>302000</v>
      </c>
      <c r="L214" s="23">
        <v>25896</v>
      </c>
      <c r="M214" s="14">
        <f>Таблица22[[#This Row],[Ставка в день]]*21</f>
        <v>543816</v>
      </c>
      <c r="N214" s="14"/>
      <c r="O214" s="14">
        <f>NETWORKDAYS(Таблица22[[#This Row],[Дата начала работы]],Таблица22[[#This Row],[Дата расчета 1]])</f>
        <v>-31852</v>
      </c>
      <c r="P214" s="19">
        <f>Таблица22[[#This Row],[Дата расчета 2]]*Таблица22[[#This Row],[Ставка в день]]</f>
        <v>-824839392</v>
      </c>
      <c r="Q214" s="19"/>
      <c r="R214" s="19"/>
    </row>
    <row r="215" spans="2:18" ht="22.2" customHeight="1" x14ac:dyDescent="0.3">
      <c r="B215" s="24" t="s">
        <v>488</v>
      </c>
      <c r="C215" s="28" t="s">
        <v>21</v>
      </c>
      <c r="D215" s="12">
        <v>44593</v>
      </c>
      <c r="E215" s="39"/>
      <c r="F215" s="14"/>
      <c r="G215" s="14" t="s">
        <v>432</v>
      </c>
      <c r="H215" s="14" t="s">
        <v>25</v>
      </c>
      <c r="I215" s="14" t="s">
        <v>451</v>
      </c>
      <c r="J215" s="47"/>
      <c r="K215" s="23">
        <v>264400</v>
      </c>
      <c r="L215" s="23">
        <v>22663</v>
      </c>
      <c r="M215" s="14">
        <f>Таблица22[[#This Row],[Ставка в день]]*21</f>
        <v>475923</v>
      </c>
      <c r="N215" s="14"/>
      <c r="O215" s="14">
        <f>NETWORKDAYS(Таблица22[[#This Row],[Дата начала работы]],Таблица22[[#This Row],[Дата расчета 1]])</f>
        <v>-31852</v>
      </c>
      <c r="P215" s="19">
        <f>Таблица22[[#This Row],[Дата расчета 2]]*Таблица22[[#This Row],[Ставка в день]]</f>
        <v>-721861876</v>
      </c>
      <c r="Q215" s="19"/>
      <c r="R215" s="19"/>
    </row>
    <row r="216" spans="2:18" ht="22.2" customHeight="1" x14ac:dyDescent="0.3">
      <c r="B216" s="24" t="s">
        <v>489</v>
      </c>
      <c r="C216" s="28" t="s">
        <v>21</v>
      </c>
      <c r="D216" s="12">
        <v>44593</v>
      </c>
      <c r="E216" s="39"/>
      <c r="F216" s="14"/>
      <c r="G216" s="14" t="s">
        <v>487</v>
      </c>
      <c r="H216" s="14" t="s">
        <v>475</v>
      </c>
      <c r="I216" s="14" t="s">
        <v>451</v>
      </c>
      <c r="J216" s="47"/>
      <c r="K216" s="16">
        <v>195500</v>
      </c>
      <c r="L216" s="23">
        <v>16758</v>
      </c>
      <c r="M216" s="14">
        <f>Таблица22[[#This Row],[Ставка в день]]*21</f>
        <v>351918</v>
      </c>
      <c r="N216" s="14"/>
      <c r="O216" s="14">
        <f>NETWORKDAYS(Таблица22[[#This Row],[Дата начала работы]],Таблица22[[#This Row],[Дата расчета 1]])</f>
        <v>-31852</v>
      </c>
      <c r="P216" s="19">
        <f>Таблица22[[#This Row],[Дата расчета 2]]*Таблица22[[#This Row],[Ставка в день]]</f>
        <v>-533775816</v>
      </c>
      <c r="Q216" s="19"/>
      <c r="R216" s="19"/>
    </row>
    <row r="217" spans="2:18" ht="22.2" customHeight="1" x14ac:dyDescent="0.3">
      <c r="B217" s="24" t="s">
        <v>490</v>
      </c>
      <c r="C217" s="28" t="s">
        <v>21</v>
      </c>
      <c r="D217" s="12">
        <v>44593</v>
      </c>
      <c r="E217" s="39"/>
      <c r="F217" s="14"/>
      <c r="G217" s="14" t="s">
        <v>58</v>
      </c>
      <c r="H217" s="14" t="s">
        <v>25</v>
      </c>
      <c r="I217" s="14" t="s">
        <v>451</v>
      </c>
      <c r="J217" s="47"/>
      <c r="K217" s="16">
        <v>310400</v>
      </c>
      <c r="L217" s="23">
        <v>26606</v>
      </c>
      <c r="M217" s="14">
        <f>Таблица22[[#This Row],[Ставка в день]]*21</f>
        <v>558726</v>
      </c>
      <c r="N217" s="14"/>
      <c r="O217" s="14">
        <f>NETWORKDAYS(Таблица22[[#This Row],[Дата начала работы]],Таблица22[[#This Row],[Дата расчета 1]])</f>
        <v>-31852</v>
      </c>
      <c r="P217" s="19">
        <f>Таблица22[[#This Row],[Дата расчета 2]]*Таблица22[[#This Row],[Ставка в день]]</f>
        <v>-847454312</v>
      </c>
      <c r="Q217" s="19"/>
      <c r="R217" s="19"/>
    </row>
    <row r="218" spans="2:18" ht="22.2" customHeight="1" x14ac:dyDescent="0.3">
      <c r="B218" s="24" t="s">
        <v>491</v>
      </c>
      <c r="C218" s="28" t="s">
        <v>21</v>
      </c>
      <c r="D218" s="12">
        <v>44594</v>
      </c>
      <c r="E218" s="73"/>
      <c r="F218" s="14"/>
      <c r="G218" s="14" t="s">
        <v>44</v>
      </c>
      <c r="H218" s="14" t="s">
        <v>25</v>
      </c>
      <c r="I218" s="14"/>
      <c r="J218" s="14"/>
      <c r="K218" s="16">
        <v>252900</v>
      </c>
      <c r="L218" s="23">
        <v>24100</v>
      </c>
      <c r="M218" s="14">
        <f>Таблица22[[#This Row],[Ставка в день]]*21</f>
        <v>506100</v>
      </c>
      <c r="N218" s="14"/>
      <c r="O218" s="14">
        <f>NETWORKDAYS(Таблица22[[#This Row],[Дата начала работы]],Таблица22[[#This Row],[Дата расчета 1]])</f>
        <v>-31853</v>
      </c>
      <c r="P218" s="19">
        <f>Таблица22[[#This Row],[Дата расчета 2]]*Таблица22[[#This Row],[Ставка в день]]</f>
        <v>-767657300</v>
      </c>
      <c r="Q218" s="19"/>
      <c r="R218" s="19"/>
    </row>
    <row r="219" spans="2:18" ht="22.2" customHeight="1" x14ac:dyDescent="0.3">
      <c r="B219" s="24" t="s">
        <v>492</v>
      </c>
      <c r="C219" s="28" t="s">
        <v>21</v>
      </c>
      <c r="D219" s="12">
        <v>44595</v>
      </c>
      <c r="E219" s="39" t="s">
        <v>493</v>
      </c>
      <c r="F219" s="14"/>
      <c r="G219" s="14" t="s">
        <v>487</v>
      </c>
      <c r="H219" s="14" t="s">
        <v>121</v>
      </c>
      <c r="I219" s="14" t="s">
        <v>451</v>
      </c>
      <c r="J219" s="47"/>
      <c r="K219" s="16">
        <v>302000</v>
      </c>
      <c r="L219" s="23">
        <v>25896</v>
      </c>
      <c r="M219" s="14">
        <f>Таблица22[[#This Row],[Ставка в день]]*21</f>
        <v>543816</v>
      </c>
      <c r="N219" s="14"/>
      <c r="O219" s="14">
        <f>NETWORKDAYS(Таблица22[[#This Row],[Дата начала работы]],Таблица22[[#This Row],[Дата расчета 1]])</f>
        <v>-31854</v>
      </c>
      <c r="P219" s="19">
        <f>Таблица22[[#This Row],[Дата расчета 2]]*Таблица22[[#This Row],[Ставка в день]]</f>
        <v>-824891184</v>
      </c>
      <c r="Q219" s="19"/>
      <c r="R219" s="19"/>
    </row>
    <row r="220" spans="2:18" ht="39.6" customHeight="1" x14ac:dyDescent="0.3">
      <c r="B220" s="24" t="s">
        <v>494</v>
      </c>
      <c r="C220" s="28" t="s">
        <v>21</v>
      </c>
      <c r="D220" s="12">
        <v>44596</v>
      </c>
      <c r="E220" s="39"/>
      <c r="F220" s="14"/>
      <c r="G220" s="14" t="s">
        <v>495</v>
      </c>
      <c r="H220" s="14" t="s">
        <v>25</v>
      </c>
      <c r="I220" s="14" t="s">
        <v>451</v>
      </c>
      <c r="J220" s="47">
        <v>0.3</v>
      </c>
      <c r="K220" s="16">
        <v>200000</v>
      </c>
      <c r="L220" s="23">
        <v>24762</v>
      </c>
      <c r="M220" s="14">
        <f>Таблица22[[#This Row],[Ставка в день]]*21</f>
        <v>520002</v>
      </c>
      <c r="N220" s="14"/>
      <c r="O220" s="14">
        <f>NETWORKDAYS(Таблица22[[#This Row],[Дата начала работы]],Таблица22[[#This Row],[Дата расчета 1]])</f>
        <v>-31855</v>
      </c>
      <c r="P220" s="19">
        <f>Таблица22[[#This Row],[Дата расчета 2]]*Таблица22[[#This Row],[Ставка в день]]</f>
        <v>-788793510</v>
      </c>
      <c r="Q220" s="19"/>
      <c r="R220" s="19"/>
    </row>
    <row r="221" spans="2:18" ht="22.2" customHeight="1" x14ac:dyDescent="0.3">
      <c r="B221" s="24" t="s">
        <v>496</v>
      </c>
      <c r="C221" s="28" t="s">
        <v>21</v>
      </c>
      <c r="D221" s="12">
        <v>44602</v>
      </c>
      <c r="E221" s="39" t="s">
        <v>396</v>
      </c>
      <c r="F221" s="14"/>
      <c r="G221" s="14" t="s">
        <v>47</v>
      </c>
      <c r="H221" s="14" t="s">
        <v>497</v>
      </c>
      <c r="I221" s="14" t="s">
        <v>451</v>
      </c>
      <c r="J221" s="47"/>
      <c r="K221" s="16">
        <v>299000</v>
      </c>
      <c r="L221" s="23">
        <v>26732</v>
      </c>
      <c r="M221" s="14">
        <f>Таблица22[[#This Row],[Ставка в день]]*21</f>
        <v>561372</v>
      </c>
      <c r="N221" s="14"/>
      <c r="O221" s="14">
        <f>NETWORKDAYS(Таблица22[[#This Row],[Дата начала работы]],Таблица22[[#This Row],[Дата расчета 1]])</f>
        <v>-31859</v>
      </c>
      <c r="P221" s="19">
        <f>Таблица22[[#This Row],[Дата расчета 2]]*Таблица22[[#This Row],[Ставка в день]]</f>
        <v>-851654788</v>
      </c>
      <c r="Q221" s="19"/>
      <c r="R221" s="19"/>
    </row>
    <row r="222" spans="2:18" ht="22.2" customHeight="1" x14ac:dyDescent="0.3">
      <c r="B222" s="24" t="s">
        <v>498</v>
      </c>
      <c r="C222" s="28" t="s">
        <v>21</v>
      </c>
      <c r="D222" s="12">
        <v>44606</v>
      </c>
      <c r="E222" s="39" t="s">
        <v>499</v>
      </c>
      <c r="F222" s="14"/>
      <c r="G222" s="14" t="s">
        <v>500</v>
      </c>
      <c r="H222" s="14" t="s">
        <v>475</v>
      </c>
      <c r="I222" s="14"/>
      <c r="J222" s="47"/>
      <c r="K222" s="16">
        <v>303500</v>
      </c>
      <c r="L222" s="23">
        <v>28905</v>
      </c>
      <c r="M222" s="14">
        <f>Таблица22[[#This Row],[Ставка в день]]*21</f>
        <v>607005</v>
      </c>
      <c r="N222" s="14"/>
      <c r="O222" s="14">
        <f>NETWORKDAYS(Таблица22[[#This Row],[Дата начала работы]],Таблица22[[#This Row],[Дата расчета 1]])</f>
        <v>-31861</v>
      </c>
      <c r="P222" s="19">
        <f>Таблица22[[#This Row],[Дата расчета 2]]*Таблица22[[#This Row],[Ставка в день]]</f>
        <v>-920942205</v>
      </c>
      <c r="Q222" s="19"/>
      <c r="R222" s="19" t="s">
        <v>501</v>
      </c>
    </row>
    <row r="223" spans="2:18" ht="22.2" customHeight="1" x14ac:dyDescent="0.3">
      <c r="B223" s="24" t="s">
        <v>502</v>
      </c>
      <c r="C223" s="28" t="s">
        <v>21</v>
      </c>
      <c r="D223" s="12">
        <v>44613</v>
      </c>
      <c r="E223" s="25"/>
      <c r="F223" s="26"/>
      <c r="G223" s="26" t="s">
        <v>128</v>
      </c>
      <c r="H223" s="26" t="s">
        <v>100</v>
      </c>
      <c r="I223" s="26"/>
      <c r="J223" s="31"/>
      <c r="K223" s="74">
        <v>229900</v>
      </c>
      <c r="L223" s="75">
        <v>21896</v>
      </c>
      <c r="M223" s="26">
        <f>Таблица22[[#This Row],[Ставка в день]]*21</f>
        <v>459816</v>
      </c>
      <c r="N223" s="26"/>
      <c r="O223" s="26">
        <f>NETWORKDAYS(Таблица22[[#This Row],[Дата начала работы]],Таблица22[[#This Row],[Дата расчета 1]])</f>
        <v>-31866</v>
      </c>
      <c r="P223" s="19">
        <f>Таблица22[[#This Row],[Дата расчета 2]]*Таблица22[[#This Row],[Ставка в день]]</f>
        <v>-697737936</v>
      </c>
      <c r="Q223" s="19"/>
      <c r="R223" s="19"/>
    </row>
    <row r="224" spans="2:18" x14ac:dyDescent="0.3">
      <c r="B224" s="24" t="s">
        <v>503</v>
      </c>
      <c r="C224" s="28" t="s">
        <v>21</v>
      </c>
      <c r="D224" s="12">
        <v>44613</v>
      </c>
      <c r="E224" s="25"/>
      <c r="F224" s="26"/>
      <c r="G224" s="26" t="s">
        <v>504</v>
      </c>
      <c r="H224" s="14" t="s">
        <v>25</v>
      </c>
      <c r="I224" s="26" t="s">
        <v>451</v>
      </c>
      <c r="J224" s="31"/>
      <c r="K224" s="74">
        <v>120000</v>
      </c>
      <c r="L224" s="75">
        <v>11429</v>
      </c>
      <c r="M224" s="26">
        <f>Таблица22[[#This Row],[Ставка в день]]*21</f>
        <v>240009</v>
      </c>
      <c r="N224" s="26"/>
      <c r="O224" s="26">
        <f>NETWORKDAYS(Таблица22[[#This Row],[Дата начала работы]],Таблица22[[#This Row],[Дата расчета 1]])</f>
        <v>-31866</v>
      </c>
      <c r="P224" s="19">
        <f>Таблица22[[#This Row],[Дата расчета 2]]*Таблица22[[#This Row],[Ставка в день]]</f>
        <v>-364196514</v>
      </c>
      <c r="Q224" s="19"/>
      <c r="R224" s="19"/>
    </row>
    <row r="225" spans="2:18" x14ac:dyDescent="0.3">
      <c r="B225" s="24" t="s">
        <v>505</v>
      </c>
      <c r="C225" s="28" t="s">
        <v>21</v>
      </c>
      <c r="D225" s="12">
        <v>44616</v>
      </c>
      <c r="E225" s="39"/>
      <c r="F225" s="14"/>
      <c r="G225" s="14" t="s">
        <v>79</v>
      </c>
      <c r="H225" s="14" t="s">
        <v>506</v>
      </c>
      <c r="I225" s="14" t="s">
        <v>451</v>
      </c>
      <c r="J225" s="47"/>
      <c r="K225" s="16">
        <v>149500</v>
      </c>
      <c r="L225" s="23">
        <v>14239</v>
      </c>
      <c r="M225" s="14">
        <f>Таблица22[[#This Row],[Ставка в день]]*21</f>
        <v>299019</v>
      </c>
      <c r="N225" s="14"/>
      <c r="O225" s="14">
        <f>NETWORKDAYS(Таблица22[[#This Row],[Дата начала работы]],Таблица22[[#This Row],[Дата расчета 1]])</f>
        <v>-31869</v>
      </c>
      <c r="P225" s="19">
        <f>Таблица22[[#This Row],[Дата расчета 2]]*Таблица22[[#This Row],[Ставка в день]]</f>
        <v>-453782691</v>
      </c>
      <c r="Q225" s="19"/>
      <c r="R225" s="19"/>
    </row>
    <row r="226" spans="2:18" ht="31.2" x14ac:dyDescent="0.3">
      <c r="B226" s="24" t="s">
        <v>507</v>
      </c>
      <c r="C226" s="28" t="s">
        <v>21</v>
      </c>
      <c r="D226" s="12">
        <v>44616</v>
      </c>
      <c r="E226" s="39" t="s">
        <v>396</v>
      </c>
      <c r="F226" s="14"/>
      <c r="G226" s="14" t="s">
        <v>508</v>
      </c>
      <c r="H226" s="14" t="s">
        <v>25</v>
      </c>
      <c r="I226" s="14" t="s">
        <v>451</v>
      </c>
      <c r="J226" s="47"/>
      <c r="K226" s="16">
        <v>205000</v>
      </c>
      <c r="L226" s="23">
        <v>18684</v>
      </c>
      <c r="M226" s="14">
        <f>Таблица22[[#This Row],[Ставка в день]]*21</f>
        <v>392364</v>
      </c>
      <c r="N226" s="14"/>
      <c r="O226" s="14">
        <f>NETWORKDAYS(Таблица22[[#This Row],[Дата начала работы]],Таблица22[[#This Row],[Дата расчета 1]])</f>
        <v>-31869</v>
      </c>
      <c r="P226" s="19">
        <f>Таблица22[[#This Row],[Дата расчета 2]]*Таблица22[[#This Row],[Ставка в день]]</f>
        <v>-595440396</v>
      </c>
      <c r="Q226" s="19" t="s">
        <v>509</v>
      </c>
      <c r="R226" s="19"/>
    </row>
    <row r="227" spans="2:18" ht="31.2" x14ac:dyDescent="0.3">
      <c r="B227" s="24" t="s">
        <v>510</v>
      </c>
      <c r="C227" s="28" t="s">
        <v>21</v>
      </c>
      <c r="D227" s="12">
        <v>44616</v>
      </c>
      <c r="E227" s="39" t="s">
        <v>396</v>
      </c>
      <c r="F227" s="14"/>
      <c r="G227" s="14" t="s">
        <v>511</v>
      </c>
      <c r="H227" s="14" t="s">
        <v>25</v>
      </c>
      <c r="I227" s="14" t="s">
        <v>451</v>
      </c>
      <c r="J227" s="47"/>
      <c r="K227" s="16">
        <v>140000</v>
      </c>
      <c r="L227" s="23">
        <v>13112</v>
      </c>
      <c r="M227" s="14">
        <f>Таблица22[[#This Row],[Ставка в день]]*21</f>
        <v>275352</v>
      </c>
      <c r="N227" s="14"/>
      <c r="O227" s="14">
        <f>NETWORKDAYS(Таблица22[[#This Row],[Дата начала работы]],Таблица22[[#This Row],[Дата расчета 1]])</f>
        <v>-31869</v>
      </c>
      <c r="P227" s="19">
        <f>Таблица22[[#This Row],[Дата расчета 2]]*Таблица22[[#This Row],[Ставка в день]]</f>
        <v>-417866328</v>
      </c>
      <c r="Q227" s="19" t="s">
        <v>512</v>
      </c>
      <c r="R227" s="19"/>
    </row>
    <row r="228" spans="2:18" x14ac:dyDescent="0.3">
      <c r="B228" s="24" t="s">
        <v>513</v>
      </c>
      <c r="C228" s="28" t="s">
        <v>27</v>
      </c>
      <c r="D228" s="12">
        <v>44617</v>
      </c>
      <c r="E228" s="39" t="s">
        <v>514</v>
      </c>
      <c r="F228" s="14"/>
      <c r="G228" s="14" t="s">
        <v>515</v>
      </c>
      <c r="H228" s="14" t="s">
        <v>25</v>
      </c>
      <c r="I228" s="14"/>
      <c r="J228" s="47"/>
      <c r="K228" s="16">
        <v>161000</v>
      </c>
      <c r="L228" s="23">
        <v>15239</v>
      </c>
      <c r="M228" s="14">
        <f>Таблица22[[#This Row],[Ставка в день]]*21</f>
        <v>320019</v>
      </c>
      <c r="N228" s="14"/>
      <c r="O228" s="14">
        <f>NETWORKDAYS(Таблица22[[#This Row],[Дата начала работы]],Таблица22[[#This Row],[Дата расчета 1]])</f>
        <v>-31870</v>
      </c>
      <c r="P228" s="19">
        <f>Таблица22[[#This Row],[Дата расчета 2]]*Таблица22[[#This Row],[Ставка в день]]</f>
        <v>-485666930</v>
      </c>
      <c r="Q228" s="19" t="s">
        <v>516</v>
      </c>
      <c r="R228" s="19"/>
    </row>
    <row r="229" spans="2:18" x14ac:dyDescent="0.3">
      <c r="B229" s="24" t="s">
        <v>517</v>
      </c>
      <c r="C229" s="28" t="s">
        <v>21</v>
      </c>
      <c r="D229" s="12">
        <v>44621</v>
      </c>
      <c r="E229" s="39"/>
      <c r="F229" s="14"/>
      <c r="G229" s="14" t="s">
        <v>518</v>
      </c>
      <c r="H229" s="14" t="s">
        <v>25</v>
      </c>
      <c r="I229" s="14" t="s">
        <v>451</v>
      </c>
      <c r="J229" s="47"/>
      <c r="K229" s="16">
        <v>229900</v>
      </c>
      <c r="L229" s="23">
        <v>19706</v>
      </c>
      <c r="M229" s="14">
        <f>Таблица22[[#This Row],[Ставка в день]]*21</f>
        <v>413826</v>
      </c>
      <c r="N229" s="14"/>
      <c r="O229" s="14">
        <f>NETWORKDAYS(Таблица22[[#This Row],[Дата начала работы]],Таблица22[[#This Row],[Дата расчета 1]])</f>
        <v>-31872</v>
      </c>
      <c r="P229" s="19">
        <f>Таблица22[[#This Row],[Дата расчета 2]]*Таблица22[[#This Row],[Ставка в день]]</f>
        <v>-628069632</v>
      </c>
      <c r="Q229" s="19" t="s">
        <v>512</v>
      </c>
      <c r="R229" s="19"/>
    </row>
    <row r="230" spans="2:18" ht="30.6" customHeight="1" x14ac:dyDescent="0.3">
      <c r="B230" s="24" t="s">
        <v>519</v>
      </c>
      <c r="C230" s="28" t="s">
        <v>21</v>
      </c>
      <c r="D230" s="12">
        <v>44621</v>
      </c>
      <c r="E230" s="25" t="s">
        <v>396</v>
      </c>
      <c r="F230" s="26"/>
      <c r="G230" s="26" t="s">
        <v>520</v>
      </c>
      <c r="H230" s="14" t="s">
        <v>25</v>
      </c>
      <c r="I230" s="26" t="s">
        <v>451</v>
      </c>
      <c r="J230" s="31"/>
      <c r="K230" s="74">
        <v>170000</v>
      </c>
      <c r="L230" s="75">
        <v>15684</v>
      </c>
      <c r="M230" s="26">
        <f>Таблица22[[#This Row],[Ставка в день]]*21</f>
        <v>329364</v>
      </c>
      <c r="N230" s="26"/>
      <c r="O230" s="26">
        <f>NETWORKDAYS(Таблица22[[#This Row],[Дата начала работы]],Таблица22[[#This Row],[Дата расчета 1]])</f>
        <v>-31872</v>
      </c>
      <c r="P230" s="19">
        <f>Таблица22[[#This Row],[Дата расчета 2]]*Таблица22[[#This Row],[Ставка в день]]</f>
        <v>-499880448</v>
      </c>
      <c r="Q230" s="19" t="s">
        <v>512</v>
      </c>
      <c r="R230" s="19"/>
    </row>
    <row r="231" spans="2:18" x14ac:dyDescent="0.3">
      <c r="B231" s="24" t="s">
        <v>521</v>
      </c>
      <c r="C231" s="28" t="s">
        <v>21</v>
      </c>
      <c r="D231" s="12">
        <v>44621</v>
      </c>
      <c r="E231" s="39" t="s">
        <v>522</v>
      </c>
      <c r="F231" s="14"/>
      <c r="G231" s="14" t="s">
        <v>523</v>
      </c>
      <c r="H231" s="14" t="s">
        <v>25</v>
      </c>
      <c r="I231" s="14"/>
      <c r="J231" s="47"/>
      <c r="K231" s="16">
        <v>136000</v>
      </c>
      <c r="L231" s="23">
        <v>13000</v>
      </c>
      <c r="M231" s="14">
        <f>Таблица22[[#This Row],[Ставка в день]]*21</f>
        <v>273000</v>
      </c>
      <c r="N231" s="14"/>
      <c r="O231" s="14">
        <f>NETWORKDAYS(Таблица22[[#This Row],[Дата начала работы]],Таблица22[[#This Row],[Дата расчета 1]])</f>
        <v>-31872</v>
      </c>
      <c r="P231" s="19">
        <f>Таблица22[[#This Row],[Дата расчета 2]]*Таблица22[[#This Row],[Ставка в день]]</f>
        <v>-414336000</v>
      </c>
      <c r="Q231" s="19" t="s">
        <v>516</v>
      </c>
      <c r="R231" s="19"/>
    </row>
    <row r="232" spans="2:18" x14ac:dyDescent="0.3">
      <c r="B232" s="24" t="s">
        <v>524</v>
      </c>
      <c r="C232" s="28" t="s">
        <v>21</v>
      </c>
      <c r="D232" s="12">
        <v>44629</v>
      </c>
      <c r="E232" s="39"/>
      <c r="F232" s="14"/>
      <c r="G232" s="14" t="s">
        <v>525</v>
      </c>
      <c r="H232" s="14" t="s">
        <v>25</v>
      </c>
      <c r="I232" s="14"/>
      <c r="J232" s="47"/>
      <c r="K232" s="16">
        <v>367900</v>
      </c>
      <c r="L232" s="23">
        <v>35039</v>
      </c>
      <c r="M232" s="14">
        <f>Таблица22[[#This Row],[Ставка в день]]*21</f>
        <v>735819</v>
      </c>
      <c r="N232" s="14"/>
      <c r="O232" s="14">
        <f>NETWORKDAYS(Таблица22[[#This Row],[Дата начала работы]],Таблица22[[#This Row],[Дата расчета 1]])</f>
        <v>-31878</v>
      </c>
      <c r="P232" s="19">
        <f>Таблица22[[#This Row],[Дата расчета 2]]*Таблица22[[#This Row],[Ставка в день]]</f>
        <v>-1116973242</v>
      </c>
      <c r="Q232" s="19" t="s">
        <v>526</v>
      </c>
      <c r="R232" s="19"/>
    </row>
    <row r="233" spans="2:18" ht="31.2" x14ac:dyDescent="0.3">
      <c r="B233" s="24" t="s">
        <v>527</v>
      </c>
      <c r="C233" s="28" t="s">
        <v>21</v>
      </c>
      <c r="D233" s="12">
        <v>44629</v>
      </c>
      <c r="E233" s="39" t="s">
        <v>528</v>
      </c>
      <c r="F233" s="14"/>
      <c r="G233" s="14" t="s">
        <v>529</v>
      </c>
      <c r="H233" s="14" t="s">
        <v>48</v>
      </c>
      <c r="I233" s="14"/>
      <c r="J233" s="47"/>
      <c r="K233" s="16">
        <v>232200</v>
      </c>
      <c r="L233" s="23">
        <v>21896</v>
      </c>
      <c r="M233" s="14">
        <f>Таблица22[[#This Row],[Ставка в день]]*21</f>
        <v>459816</v>
      </c>
      <c r="N233" s="14"/>
      <c r="O233" s="14">
        <f>NETWORKDAYS(Таблица22[[#This Row],[Дата начала работы]],Таблица22[[#This Row],[Дата расчета 1]])</f>
        <v>-31878</v>
      </c>
      <c r="P233" s="19">
        <f>Таблица22[[#This Row],[Дата расчета 2]]*Таблица22[[#This Row],[Ставка в день]]</f>
        <v>-698000688</v>
      </c>
      <c r="Q233" s="19" t="s">
        <v>530</v>
      </c>
      <c r="R233" s="19" t="s">
        <v>685</v>
      </c>
    </row>
    <row r="234" spans="2:18" x14ac:dyDescent="0.3">
      <c r="B234" s="24" t="s">
        <v>531</v>
      </c>
      <c r="C234" s="28" t="s">
        <v>21</v>
      </c>
      <c r="D234" s="12">
        <v>44629</v>
      </c>
      <c r="E234" s="39"/>
      <c r="F234" s="14"/>
      <c r="G234" s="14" t="s">
        <v>532</v>
      </c>
      <c r="H234" s="76" t="s">
        <v>25</v>
      </c>
      <c r="I234" s="14" t="s">
        <v>451</v>
      </c>
      <c r="J234" s="47"/>
      <c r="K234" s="16">
        <v>356400</v>
      </c>
      <c r="L234" s="23">
        <v>31400</v>
      </c>
      <c r="M234" s="14">
        <f>Таблица22[[#This Row],[Ставка в день]]*21</f>
        <v>659400</v>
      </c>
      <c r="N234" s="14"/>
      <c r="O234" s="14">
        <f>NETWORKDAYS(Таблица22[[#This Row],[Дата начала работы]],Таблица22[[#This Row],[Дата расчета 1]])</f>
        <v>-31878</v>
      </c>
      <c r="P234" s="19">
        <f>Таблица22[[#This Row],[Дата расчета 2]]*Таблица22[[#This Row],[Ставка в день]]</f>
        <v>-1000969200</v>
      </c>
      <c r="Q234" s="19" t="s">
        <v>530</v>
      </c>
      <c r="R234" s="19"/>
    </row>
    <row r="235" spans="2:18" x14ac:dyDescent="0.3">
      <c r="B235" s="24" t="s">
        <v>533</v>
      </c>
      <c r="C235" s="28" t="s">
        <v>21</v>
      </c>
      <c r="D235" s="12">
        <v>44630</v>
      </c>
      <c r="E235" s="39"/>
      <c r="F235" s="14"/>
      <c r="G235" s="14" t="s">
        <v>534</v>
      </c>
      <c r="H235" s="14" t="s">
        <v>25</v>
      </c>
      <c r="I235" s="14"/>
      <c r="J235" s="47"/>
      <c r="K235" s="16">
        <v>344900</v>
      </c>
      <c r="L235" s="23">
        <v>32848</v>
      </c>
      <c r="M235" s="14">
        <f>Таблица22[[#This Row],[Ставка в день]]*21</f>
        <v>689808</v>
      </c>
      <c r="N235" s="14"/>
      <c r="O235" s="14">
        <f>NETWORKDAYS(Таблица22[[#This Row],[Дата начала работы]],Таблица22[[#This Row],[Дата расчета 1]])</f>
        <v>-31879</v>
      </c>
      <c r="P235" s="19">
        <f>Таблица22[[#This Row],[Дата расчета 2]]*Таблица22[[#This Row],[Ставка в день]]</f>
        <v>-1047161392</v>
      </c>
      <c r="Q235" s="19" t="s">
        <v>526</v>
      </c>
      <c r="R235" s="19"/>
    </row>
    <row r="236" spans="2:18" x14ac:dyDescent="0.3">
      <c r="B236" s="24" t="s">
        <v>535</v>
      </c>
      <c r="C236" s="28" t="s">
        <v>21</v>
      </c>
      <c r="D236" s="12">
        <v>44630</v>
      </c>
      <c r="E236" s="39"/>
      <c r="F236" s="14"/>
      <c r="G236" s="14" t="s">
        <v>536</v>
      </c>
      <c r="H236" s="14" t="s">
        <v>537</v>
      </c>
      <c r="I236" s="14"/>
      <c r="J236" s="47"/>
      <c r="K236" s="16">
        <v>184000</v>
      </c>
      <c r="L236" s="23">
        <v>17524</v>
      </c>
      <c r="M236" s="14">
        <f>Таблица22[[#This Row],[Ставка в день]]*21</f>
        <v>368004</v>
      </c>
      <c r="N236" s="14"/>
      <c r="O236" s="14">
        <f>NETWORKDAYS(Таблица22[[#This Row],[Дата начала работы]],Таблица22[[#This Row],[Дата расчета 1]])</f>
        <v>-31879</v>
      </c>
      <c r="P236" s="19">
        <f>Таблица22[[#This Row],[Дата расчета 2]]*Таблица22[[#This Row],[Ставка в день]]</f>
        <v>-558647596</v>
      </c>
      <c r="Q236" s="19" t="s">
        <v>538</v>
      </c>
      <c r="R236" s="19"/>
    </row>
    <row r="237" spans="2:18" x14ac:dyDescent="0.3">
      <c r="B237" s="24" t="s">
        <v>539</v>
      </c>
      <c r="C237" s="28" t="s">
        <v>21</v>
      </c>
      <c r="D237" s="12">
        <v>44641</v>
      </c>
      <c r="E237" s="25"/>
      <c r="F237" s="26"/>
      <c r="G237" s="26" t="s">
        <v>275</v>
      </c>
      <c r="H237" s="77" t="s">
        <v>25</v>
      </c>
      <c r="I237" s="26" t="s">
        <v>451</v>
      </c>
      <c r="J237" s="31">
        <v>0.15</v>
      </c>
      <c r="K237" s="74">
        <v>100000</v>
      </c>
      <c r="L237" s="75">
        <v>10131</v>
      </c>
      <c r="M237" s="26">
        <f>Таблица22[[#This Row],[Ставка в день]]*21</f>
        <v>212751</v>
      </c>
      <c r="N237" s="26"/>
      <c r="O237" s="26">
        <f>NETWORKDAYS(Таблица22[[#This Row],[Дата начала работы]],Таблица22[[#This Row],[Дата расчета 1]])</f>
        <v>-31886</v>
      </c>
      <c r="P237" s="19">
        <f>Таблица22[[#This Row],[Дата расчета 2]]*Таблица22[[#This Row],[Ставка в день]]</f>
        <v>-323037066</v>
      </c>
      <c r="Q237" s="19" t="s">
        <v>538</v>
      </c>
      <c r="R237" s="19"/>
    </row>
    <row r="238" spans="2:18" x14ac:dyDescent="0.3">
      <c r="B238" s="24" t="s">
        <v>540</v>
      </c>
      <c r="C238" s="28" t="s">
        <v>21</v>
      </c>
      <c r="D238" s="12">
        <v>44642</v>
      </c>
      <c r="E238" s="39"/>
      <c r="F238" s="14"/>
      <c r="G238" s="14" t="s">
        <v>541</v>
      </c>
      <c r="H238" s="78" t="s">
        <v>25</v>
      </c>
      <c r="I238" s="14" t="s">
        <v>542</v>
      </c>
      <c r="J238" s="47">
        <v>0.15</v>
      </c>
      <c r="K238" s="16">
        <v>150000</v>
      </c>
      <c r="L238" s="23">
        <v>16429</v>
      </c>
      <c r="M238" s="14">
        <f>Таблица22[[#This Row],[Ставка в день]]*21</f>
        <v>345009</v>
      </c>
      <c r="N238" s="14"/>
      <c r="O238" s="14">
        <f>NETWORKDAYS(Таблица22[[#This Row],[Дата начала работы]],Таблица22[[#This Row],[Дата расчета 1]])</f>
        <v>-31887</v>
      </c>
      <c r="P238" s="19">
        <f>Таблица22[[#This Row],[Дата расчета 2]]*Таблица22[[#This Row],[Ставка в день]]</f>
        <v>-523871523</v>
      </c>
      <c r="Q238" s="19" t="s">
        <v>538</v>
      </c>
      <c r="R238" s="19"/>
    </row>
    <row r="239" spans="2:18" x14ac:dyDescent="0.3">
      <c r="B239" s="24" t="s">
        <v>543</v>
      </c>
      <c r="C239" s="28" t="s">
        <v>21</v>
      </c>
      <c r="D239" s="12">
        <v>44643</v>
      </c>
      <c r="E239" s="39"/>
      <c r="F239" s="14"/>
      <c r="G239" s="14" t="s">
        <v>544</v>
      </c>
      <c r="H239" s="79" t="s">
        <v>25</v>
      </c>
      <c r="I239" s="14" t="s">
        <v>451</v>
      </c>
      <c r="J239" s="47"/>
      <c r="K239" s="16">
        <v>253000</v>
      </c>
      <c r="L239" s="23">
        <v>24086</v>
      </c>
      <c r="M239" s="14">
        <f>Таблица22[[#This Row],[Ставка в день]]*21</f>
        <v>505806</v>
      </c>
      <c r="N239" s="14"/>
      <c r="O239" s="14">
        <f>NETWORKDAYS(Таблица22[[#This Row],[Дата начала работы]],Таблица22[[#This Row],[Дата расчета 1]])</f>
        <v>-31888</v>
      </c>
      <c r="P239" s="19">
        <f>Таблица22[[#This Row],[Дата расчета 2]]*Таблица22[[#This Row],[Ставка в день]]</f>
        <v>-768054368</v>
      </c>
      <c r="Q239" s="19" t="s">
        <v>530</v>
      </c>
      <c r="R239" s="19"/>
    </row>
    <row r="240" spans="2:18" ht="19.2" customHeight="1" x14ac:dyDescent="0.3">
      <c r="B240" s="24" t="s">
        <v>545</v>
      </c>
      <c r="C240" s="28" t="s">
        <v>21</v>
      </c>
      <c r="D240" s="12">
        <v>44644</v>
      </c>
      <c r="E240" s="39"/>
      <c r="F240" s="14"/>
      <c r="G240" s="14" t="s">
        <v>79</v>
      </c>
      <c r="H240" s="14" t="s">
        <v>25</v>
      </c>
      <c r="I240" s="14"/>
      <c r="J240" s="47">
        <v>0.15</v>
      </c>
      <c r="K240" s="16">
        <v>138000</v>
      </c>
      <c r="L240" s="23">
        <v>15114</v>
      </c>
      <c r="M240" s="14">
        <f>Таблица22[[#This Row],[Ставка в день]]*21</f>
        <v>317394</v>
      </c>
      <c r="N240" s="14"/>
      <c r="O240" s="14">
        <f>NETWORKDAYS(Таблица22[[#This Row],[Дата начала работы]],Таблица22[[#This Row],[Дата расчета 1]])</f>
        <v>-31889</v>
      </c>
      <c r="P240" s="19">
        <f>Таблица22[[#This Row],[Дата расчета 2]]*Таблица22[[#This Row],[Ставка в день]]</f>
        <v>-481970346</v>
      </c>
      <c r="Q240" s="19" t="s">
        <v>538</v>
      </c>
      <c r="R240" s="19"/>
    </row>
    <row r="241" spans="2:18" x14ac:dyDescent="0.3">
      <c r="B241" s="24" t="s">
        <v>546</v>
      </c>
      <c r="C241" s="28" t="s">
        <v>27</v>
      </c>
      <c r="D241" s="12">
        <v>44644</v>
      </c>
      <c r="E241" s="25" t="s">
        <v>318</v>
      </c>
      <c r="F241" s="26"/>
      <c r="G241" s="26" t="s">
        <v>547</v>
      </c>
      <c r="H241" s="76" t="s">
        <v>548</v>
      </c>
      <c r="I241" s="26" t="s">
        <v>451</v>
      </c>
      <c r="J241" s="31">
        <v>0.15</v>
      </c>
      <c r="K241" s="74">
        <v>175000</v>
      </c>
      <c r="L241" s="75">
        <v>19167</v>
      </c>
      <c r="M241" s="26">
        <f>Таблица22[[#This Row],[Ставка в день]]*21</f>
        <v>402507</v>
      </c>
      <c r="N241" s="26"/>
      <c r="O241" s="26">
        <f>NETWORKDAYS(Таблица22[[#This Row],[Дата начала работы]],Таблица22[[#This Row],[Дата расчета 1]])</f>
        <v>-31889</v>
      </c>
      <c r="P241" s="19">
        <f>Таблица22[[#This Row],[Дата расчета 2]]*Таблица22[[#This Row],[Ставка в день]]</f>
        <v>-611216463</v>
      </c>
      <c r="Q241" s="19" t="s">
        <v>516</v>
      </c>
      <c r="R241" s="19" t="s">
        <v>549</v>
      </c>
    </row>
    <row r="242" spans="2:18" x14ac:dyDescent="0.3">
      <c r="B242" s="24" t="s">
        <v>550</v>
      </c>
      <c r="C242" s="28" t="s">
        <v>21</v>
      </c>
      <c r="D242" s="12">
        <v>44648</v>
      </c>
      <c r="E242" s="25"/>
      <c r="F242" s="26"/>
      <c r="G242" s="26" t="s">
        <v>551</v>
      </c>
      <c r="H242" s="76" t="s">
        <v>25</v>
      </c>
      <c r="I242" s="26"/>
      <c r="J242" s="31"/>
      <c r="K242" s="74">
        <v>218400</v>
      </c>
      <c r="L242" s="75">
        <v>20800</v>
      </c>
      <c r="M242" s="26">
        <f>Таблица22[[#This Row],[Ставка в день]]*21</f>
        <v>436800</v>
      </c>
      <c r="N242" s="26"/>
      <c r="O242" s="26">
        <f>NETWORKDAYS(Таблица22[[#This Row],[Дата начала работы]],Таблица22[[#This Row],[Дата расчета 1]])</f>
        <v>-31891</v>
      </c>
      <c r="P242" s="19">
        <f>Таблица22[[#This Row],[Дата расчета 2]]*Таблица22[[#This Row],[Ставка в день]]</f>
        <v>-663332800</v>
      </c>
      <c r="Q242" s="19" t="s">
        <v>538</v>
      </c>
      <c r="R242" s="19"/>
    </row>
    <row r="243" spans="2:18" x14ac:dyDescent="0.3">
      <c r="B243" s="24" t="s">
        <v>552</v>
      </c>
      <c r="C243" s="28" t="s">
        <v>21</v>
      </c>
      <c r="D243" s="12">
        <v>44649</v>
      </c>
      <c r="E243" s="39"/>
      <c r="F243" s="14"/>
      <c r="G243" s="14" t="s">
        <v>275</v>
      </c>
      <c r="H243" s="76" t="s">
        <v>553</v>
      </c>
      <c r="I243" s="14" t="s">
        <v>451</v>
      </c>
      <c r="J243" s="47">
        <v>0.15</v>
      </c>
      <c r="K243" s="16">
        <v>100000</v>
      </c>
      <c r="L243" s="23">
        <v>10131</v>
      </c>
      <c r="M243" s="14">
        <f>Таблица22[[#This Row],[Ставка в день]]*21</f>
        <v>212751</v>
      </c>
      <c r="N243" s="14"/>
      <c r="O243" s="14">
        <f>NETWORKDAYS(Таблица22[[#This Row],[Дата начала работы]],Таблица22[[#This Row],[Дата расчета 1]])</f>
        <v>-31892</v>
      </c>
      <c r="P243" s="19">
        <f>Таблица22[[#This Row],[Дата расчета 2]]*Таблица22[[#This Row],[Ставка в день]]</f>
        <v>-323097852</v>
      </c>
      <c r="Q243" s="19" t="s">
        <v>538</v>
      </c>
      <c r="R243" s="19"/>
    </row>
    <row r="244" spans="2:18" ht="18" customHeight="1" x14ac:dyDescent="0.3">
      <c r="B244" s="24" t="s">
        <v>554</v>
      </c>
      <c r="C244" s="28" t="s">
        <v>21</v>
      </c>
      <c r="D244" s="12">
        <v>44655</v>
      </c>
      <c r="E244" s="25" t="s">
        <v>555</v>
      </c>
      <c r="F244" s="26"/>
      <c r="G244" s="26" t="s">
        <v>556</v>
      </c>
      <c r="H244" s="77" t="s">
        <v>25</v>
      </c>
      <c r="I244" s="26" t="s">
        <v>451</v>
      </c>
      <c r="J244" s="31"/>
      <c r="K244" s="74">
        <v>230000</v>
      </c>
      <c r="L244" s="75">
        <v>23525</v>
      </c>
      <c r="M244" s="26">
        <f>Таблица22[[#This Row],[Ставка в день]]*21</f>
        <v>494025</v>
      </c>
      <c r="N244" s="26"/>
      <c r="O244" s="26">
        <f>NETWORKDAYS(Таблица22[[#This Row],[Дата начала работы]],Таблица22[[#This Row],[Дата расчета 1]])</f>
        <v>-31896</v>
      </c>
      <c r="P244" s="19">
        <f>Таблица22[[#This Row],[Дата расчета 2]]*Таблица22[[#This Row],[Ставка в день]]</f>
        <v>-750353400</v>
      </c>
      <c r="Q244" s="19" t="s">
        <v>538</v>
      </c>
      <c r="R244" s="19"/>
    </row>
    <row r="245" spans="2:18" x14ac:dyDescent="0.3">
      <c r="B245" s="24" t="s">
        <v>557</v>
      </c>
      <c r="C245" s="28" t="s">
        <v>21</v>
      </c>
      <c r="D245" s="12">
        <v>44662</v>
      </c>
      <c r="E245" s="25"/>
      <c r="F245" s="26"/>
      <c r="G245" s="26" t="s">
        <v>470</v>
      </c>
      <c r="H245" s="77" t="s">
        <v>558</v>
      </c>
      <c r="I245" s="26"/>
      <c r="J245" s="31"/>
      <c r="K245" s="74">
        <v>230000</v>
      </c>
      <c r="L245" s="75">
        <v>21896</v>
      </c>
      <c r="M245" s="26">
        <f>Таблица22[[#This Row],[Ставка в день]]*21</f>
        <v>459816</v>
      </c>
      <c r="N245" s="26"/>
      <c r="O245" s="26">
        <f>NETWORKDAYS(Таблица22[[#This Row],[Дата начала работы]],Таблица22[[#This Row],[Дата расчета 1]])</f>
        <v>-31901</v>
      </c>
      <c r="P245" s="19">
        <f>Таблица22[[#This Row],[Дата расчета 2]]*Таблица22[[#This Row],[Ставка в день]]</f>
        <v>-698504296</v>
      </c>
      <c r="Q245" s="19" t="s">
        <v>559</v>
      </c>
      <c r="R245" s="19"/>
    </row>
    <row r="246" spans="2:18" ht="33.6" customHeight="1" x14ac:dyDescent="0.3">
      <c r="B246" s="24" t="s">
        <v>560</v>
      </c>
      <c r="C246" s="28" t="s">
        <v>21</v>
      </c>
      <c r="D246" s="12">
        <v>44662</v>
      </c>
      <c r="E246" s="39"/>
      <c r="F246" s="14"/>
      <c r="G246" s="14" t="s">
        <v>561</v>
      </c>
      <c r="H246" s="76" t="s">
        <v>25</v>
      </c>
      <c r="I246" s="14" t="s">
        <v>451</v>
      </c>
      <c r="J246" s="47">
        <v>0.15</v>
      </c>
      <c r="K246" s="16">
        <v>180000</v>
      </c>
      <c r="L246" s="23">
        <v>19715</v>
      </c>
      <c r="M246" s="14">
        <f>Таблица22[[#This Row],[Ставка в день]]*21</f>
        <v>414015</v>
      </c>
      <c r="N246" s="14"/>
      <c r="O246" s="14">
        <f>NETWORKDAYS(Таблица22[[#This Row],[Дата начала работы]],Таблица22[[#This Row],[Дата расчета 1]])</f>
        <v>-31901</v>
      </c>
      <c r="P246" s="19">
        <f>Таблица22[[#This Row],[Дата расчета 2]]*Таблица22[[#This Row],[Ставка в день]]</f>
        <v>-628928215</v>
      </c>
      <c r="Q246" s="19" t="s">
        <v>538</v>
      </c>
      <c r="R246" s="19"/>
    </row>
    <row r="247" spans="2:18" x14ac:dyDescent="0.3">
      <c r="B247" s="24" t="s">
        <v>562</v>
      </c>
      <c r="C247" s="28" t="s">
        <v>21</v>
      </c>
      <c r="D247" s="12">
        <v>44662</v>
      </c>
      <c r="E247" s="39"/>
      <c r="F247" s="14"/>
      <c r="G247" s="14" t="s">
        <v>275</v>
      </c>
      <c r="H247" s="76" t="s">
        <v>25</v>
      </c>
      <c r="I247" s="14" t="s">
        <v>451</v>
      </c>
      <c r="J247" s="47"/>
      <c r="K247" s="16">
        <v>100000</v>
      </c>
      <c r="L247" s="23">
        <v>9524</v>
      </c>
      <c r="M247" s="14">
        <f>Таблица22[[#This Row],[Ставка в день]]*21</f>
        <v>200004</v>
      </c>
      <c r="N247" s="14"/>
      <c r="O247" s="14">
        <f>NETWORKDAYS(Таблица22[[#This Row],[Дата начала работы]],Таблица22[[#This Row],[Дата расчета 1]])</f>
        <v>-31901</v>
      </c>
      <c r="P247" s="19">
        <f>Таблица22[[#This Row],[Дата расчета 2]]*Таблица22[[#This Row],[Ставка в день]]</f>
        <v>-303825124</v>
      </c>
      <c r="Q247" s="19" t="s">
        <v>538</v>
      </c>
      <c r="R247" s="19"/>
    </row>
    <row r="248" spans="2:18" ht="15.6" customHeight="1" x14ac:dyDescent="0.3">
      <c r="B248" s="24" t="s">
        <v>563</v>
      </c>
      <c r="C248" s="28" t="s">
        <v>21</v>
      </c>
      <c r="D248" s="12">
        <v>44670</v>
      </c>
      <c r="E248" s="39"/>
      <c r="F248" s="14"/>
      <c r="G248" s="14" t="s">
        <v>58</v>
      </c>
      <c r="H248" s="76" t="s">
        <v>150</v>
      </c>
      <c r="I248" s="14" t="s">
        <v>451</v>
      </c>
      <c r="J248" s="47"/>
      <c r="K248" s="16">
        <v>90000</v>
      </c>
      <c r="L248" s="23">
        <v>7715</v>
      </c>
      <c r="M248" s="14">
        <f>Таблица22[[#This Row],[Ставка в день]]*21</f>
        <v>162015</v>
      </c>
      <c r="N248" s="14"/>
      <c r="O248" s="14">
        <f>NETWORKDAYS(Таблица22[[#This Row],[Дата начала работы]],Таблица22[[#This Row],[Дата расчета 1]])</f>
        <v>-31907</v>
      </c>
      <c r="P248" s="19">
        <f>Таблица22[[#This Row],[Дата расчета 2]]*Таблица22[[#This Row],[Ставка в день]]</f>
        <v>-246162505</v>
      </c>
      <c r="Q248" s="19" t="s">
        <v>77</v>
      </c>
      <c r="R248" s="19"/>
    </row>
    <row r="249" spans="2:18" x14ac:dyDescent="0.3">
      <c r="B249" s="24" t="s">
        <v>564</v>
      </c>
      <c r="C249" s="28" t="s">
        <v>21</v>
      </c>
      <c r="D249" s="12">
        <v>44670</v>
      </c>
      <c r="E249" s="25"/>
      <c r="F249" s="26"/>
      <c r="G249" s="26" t="s">
        <v>58</v>
      </c>
      <c r="H249" s="77" t="s">
        <v>150</v>
      </c>
      <c r="I249" s="26" t="s">
        <v>451</v>
      </c>
      <c r="J249" s="31"/>
      <c r="K249" s="74">
        <v>90000</v>
      </c>
      <c r="L249" s="75">
        <v>7715</v>
      </c>
      <c r="M249" s="26">
        <f>Таблица22[[#This Row],[Ставка в день]]*21</f>
        <v>162015</v>
      </c>
      <c r="N249" s="26"/>
      <c r="O249" s="26">
        <f>NETWORKDAYS(Таблица22[[#This Row],[Дата начала работы]],Таблица22[[#This Row],[Дата расчета 1]])</f>
        <v>-31907</v>
      </c>
      <c r="P249" s="19">
        <f>Таблица22[[#This Row],[Дата расчета 2]]*Таблица22[[#This Row],[Ставка в день]]</f>
        <v>-246162505</v>
      </c>
      <c r="Q249" s="19" t="s">
        <v>77</v>
      </c>
      <c r="R249" s="19"/>
    </row>
    <row r="250" spans="2:18" x14ac:dyDescent="0.3">
      <c r="B250" s="24" t="s">
        <v>565</v>
      </c>
      <c r="C250" s="28" t="s">
        <v>21</v>
      </c>
      <c r="D250" s="12">
        <v>44670</v>
      </c>
      <c r="E250" s="39"/>
      <c r="F250" s="14"/>
      <c r="G250" s="14" t="s">
        <v>58</v>
      </c>
      <c r="H250" s="76" t="s">
        <v>150</v>
      </c>
      <c r="I250" s="14" t="s">
        <v>451</v>
      </c>
      <c r="J250" s="47"/>
      <c r="K250" s="16">
        <v>90000</v>
      </c>
      <c r="L250" s="23">
        <v>7715</v>
      </c>
      <c r="M250" s="14">
        <f>Таблица22[[#This Row],[Ставка в день]]*21</f>
        <v>162015</v>
      </c>
      <c r="N250" s="14"/>
      <c r="O250" s="14">
        <f>NETWORKDAYS(Таблица22[[#This Row],[Дата начала работы]],Таблица22[[#This Row],[Дата расчета 1]])</f>
        <v>-31907</v>
      </c>
      <c r="P250" s="19">
        <f>Таблица22[[#This Row],[Дата расчета 2]]*Таблица22[[#This Row],[Ставка в день]]</f>
        <v>-246162505</v>
      </c>
      <c r="Q250" s="19" t="s">
        <v>77</v>
      </c>
      <c r="R250" s="19"/>
    </row>
    <row r="251" spans="2:18" x14ac:dyDescent="0.3">
      <c r="B251" s="24" t="s">
        <v>566</v>
      </c>
      <c r="C251" s="28" t="s">
        <v>21</v>
      </c>
      <c r="D251" s="12">
        <v>44670</v>
      </c>
      <c r="E251" s="25"/>
      <c r="F251" s="26"/>
      <c r="G251" s="26" t="s">
        <v>58</v>
      </c>
      <c r="H251" s="77" t="s">
        <v>150</v>
      </c>
      <c r="I251" s="26" t="s">
        <v>451</v>
      </c>
      <c r="J251" s="31"/>
      <c r="K251" s="74">
        <v>90000</v>
      </c>
      <c r="L251" s="75">
        <v>7715</v>
      </c>
      <c r="M251" s="26">
        <f>Таблица22[[#This Row],[Ставка в день]]*21</f>
        <v>162015</v>
      </c>
      <c r="N251" s="26"/>
      <c r="O251" s="26">
        <f>NETWORKDAYS(Таблица22[[#This Row],[Дата начала работы]],Таблица22[[#This Row],[Дата расчета 1]])</f>
        <v>-31907</v>
      </c>
      <c r="P251" s="19">
        <f>Таблица22[[#This Row],[Дата расчета 2]]*Таблица22[[#This Row],[Ставка в день]]</f>
        <v>-246162505</v>
      </c>
      <c r="Q251" s="19" t="s">
        <v>77</v>
      </c>
      <c r="R251" s="19"/>
    </row>
    <row r="252" spans="2:18" x14ac:dyDescent="0.3">
      <c r="B252" s="24" t="s">
        <v>567</v>
      </c>
      <c r="C252" s="28" t="s">
        <v>21</v>
      </c>
      <c r="D252" s="12">
        <v>44670</v>
      </c>
      <c r="E252" s="39"/>
      <c r="F252" s="14"/>
      <c r="G252" s="14" t="s">
        <v>470</v>
      </c>
      <c r="H252" s="76" t="s">
        <v>25</v>
      </c>
      <c r="I252" s="14"/>
      <c r="J252" s="47"/>
      <c r="K252" s="16">
        <v>195500</v>
      </c>
      <c r="L252" s="23">
        <v>18620</v>
      </c>
      <c r="M252" s="14">
        <f>Таблица22[[#This Row],[Ставка в день]]*21</f>
        <v>391020</v>
      </c>
      <c r="N252" s="14"/>
      <c r="O252" s="14">
        <f>NETWORKDAYS(Таблица22[[#This Row],[Дата начала работы]],Таблица22[[#This Row],[Дата расчета 1]])</f>
        <v>-31907</v>
      </c>
      <c r="P252" s="19">
        <f>Таблица22[[#This Row],[Дата расчета 2]]*Таблица22[[#This Row],[Ставка в день]]</f>
        <v>-594108340</v>
      </c>
      <c r="Q252" s="19" t="s">
        <v>568</v>
      </c>
      <c r="R252" s="19"/>
    </row>
    <row r="253" spans="2:18" x14ac:dyDescent="0.3">
      <c r="B253" s="24" t="s">
        <v>569</v>
      </c>
      <c r="C253" s="28" t="s">
        <v>21</v>
      </c>
      <c r="D253" s="12">
        <v>44676</v>
      </c>
      <c r="E253" s="39" t="s">
        <v>570</v>
      </c>
      <c r="F253" s="14"/>
      <c r="G253" s="14" t="s">
        <v>58</v>
      </c>
      <c r="H253" s="76" t="s">
        <v>48</v>
      </c>
      <c r="I253" s="14" t="s">
        <v>451</v>
      </c>
      <c r="J253" s="47"/>
      <c r="K253" s="16">
        <v>262500</v>
      </c>
      <c r="L253" s="23">
        <v>25000</v>
      </c>
      <c r="M253" s="14">
        <f>Таблица22[[#This Row],[Ставка в день]]*21</f>
        <v>525000</v>
      </c>
      <c r="N253" s="14"/>
      <c r="O253" s="14">
        <f>NETWORKDAYS(Таблица22[[#This Row],[Дата начала работы]],Таблица22[[#This Row],[Дата расчета 1]])</f>
        <v>-31911</v>
      </c>
      <c r="P253" s="19">
        <f>Таблица22[[#This Row],[Дата расчета 2]]*Таблица22[[#This Row],[Ставка в день]]</f>
        <v>-797775000</v>
      </c>
      <c r="Q253" s="19" t="s">
        <v>526</v>
      </c>
      <c r="R253" s="19"/>
    </row>
    <row r="254" spans="2:18" ht="16.2" customHeight="1" x14ac:dyDescent="0.3">
      <c r="B254" s="24" t="s">
        <v>571</v>
      </c>
      <c r="C254" s="28" t="s">
        <v>21</v>
      </c>
      <c r="D254" s="12">
        <v>44676</v>
      </c>
      <c r="E254" s="25"/>
      <c r="F254" s="26"/>
      <c r="G254" s="14" t="s">
        <v>260</v>
      </c>
      <c r="H254" s="76" t="s">
        <v>475</v>
      </c>
      <c r="I254" s="14"/>
      <c r="J254" s="31"/>
      <c r="K254" s="16">
        <v>218400</v>
      </c>
      <c r="L254" s="23">
        <v>20800</v>
      </c>
      <c r="M254" s="26">
        <f>Таблица22[[#This Row],[Ставка в день]]*21</f>
        <v>436800</v>
      </c>
      <c r="N254" s="26"/>
      <c r="O254" s="26">
        <f>NETWORKDAYS(Таблица22[[#This Row],[Дата начала работы]],Таблица22[[#This Row],[Дата расчета 1]])</f>
        <v>-31911</v>
      </c>
      <c r="P254" s="19">
        <f>Таблица22[[#This Row],[Дата расчета 2]]*Таблица22[[#This Row],[Ставка в день]]</f>
        <v>-663748800</v>
      </c>
      <c r="Q254" s="19" t="s">
        <v>572</v>
      </c>
      <c r="R254" s="19"/>
    </row>
    <row r="255" spans="2:18" x14ac:dyDescent="0.3">
      <c r="B255" s="24" t="s">
        <v>573</v>
      </c>
      <c r="C255" s="28" t="s">
        <v>21</v>
      </c>
      <c r="D255" s="12">
        <v>44677</v>
      </c>
      <c r="E255" s="25"/>
      <c r="F255" s="26"/>
      <c r="G255" s="14" t="s">
        <v>574</v>
      </c>
      <c r="H255" s="76" t="s">
        <v>48</v>
      </c>
      <c r="I255" s="14"/>
      <c r="J255" s="31"/>
      <c r="K255" s="16">
        <v>276000</v>
      </c>
      <c r="L255" s="23">
        <v>26277</v>
      </c>
      <c r="M255" s="26">
        <f>Таблица22[[#This Row],[Ставка в день]]*21</f>
        <v>551817</v>
      </c>
      <c r="N255" s="26"/>
      <c r="O255" s="26">
        <f>NETWORKDAYS(Таблица22[[#This Row],[Дата начала работы]],Таблица22[[#This Row],[Дата расчета 1]])</f>
        <v>-31912</v>
      </c>
      <c r="P255" s="19">
        <f>Таблица22[[#This Row],[Дата расчета 2]]*Таблица22[[#This Row],[Ставка в день]]</f>
        <v>-838551624</v>
      </c>
      <c r="Q255" s="19"/>
      <c r="R255" s="19"/>
    </row>
    <row r="256" spans="2:18" ht="31.2" x14ac:dyDescent="0.3">
      <c r="B256" s="24" t="s">
        <v>575</v>
      </c>
      <c r="C256" s="28" t="s">
        <v>21</v>
      </c>
      <c r="D256" s="12">
        <v>44686</v>
      </c>
      <c r="E256" s="25" t="s">
        <v>576</v>
      </c>
      <c r="F256" s="26"/>
      <c r="G256" s="14" t="s">
        <v>58</v>
      </c>
      <c r="H256" s="76" t="s">
        <v>577</v>
      </c>
      <c r="I256" s="26" t="s">
        <v>451</v>
      </c>
      <c r="J256" s="31"/>
      <c r="K256" s="74">
        <v>100000</v>
      </c>
      <c r="L256" s="75">
        <v>9524</v>
      </c>
      <c r="M256" s="26">
        <f>Таблица22[[#This Row],[Ставка в день]]*21</f>
        <v>200004</v>
      </c>
      <c r="N256" s="26"/>
      <c r="O256" s="26">
        <f>NETWORKDAYS(Таблица22[[#This Row],[Дата начала работы]],Таблица22[[#This Row],[Дата расчета 1]])</f>
        <v>-31919</v>
      </c>
      <c r="P256" s="19">
        <f>Таблица22[[#This Row],[Дата расчета 2]]*Таблица22[[#This Row],[Ставка в день]]</f>
        <v>-303996556</v>
      </c>
      <c r="Q256" s="19" t="s">
        <v>538</v>
      </c>
      <c r="R256" s="19"/>
    </row>
    <row r="257" spans="2:18" x14ac:dyDescent="0.3">
      <c r="B257" s="24" t="s">
        <v>578</v>
      </c>
      <c r="C257" s="28" t="s">
        <v>21</v>
      </c>
      <c r="D257" s="12">
        <v>44692</v>
      </c>
      <c r="E257" s="39" t="s">
        <v>579</v>
      </c>
      <c r="F257" s="14"/>
      <c r="G257" s="14" t="s">
        <v>544</v>
      </c>
      <c r="H257" s="76" t="s">
        <v>25</v>
      </c>
      <c r="I257" s="14" t="s">
        <v>451</v>
      </c>
      <c r="J257" s="47"/>
      <c r="K257" s="16">
        <v>264400</v>
      </c>
      <c r="L257" s="23">
        <v>23294</v>
      </c>
      <c r="M257" s="14">
        <f>Таблица22[[#This Row],[Ставка в день]]*21</f>
        <v>489174</v>
      </c>
      <c r="N257" s="14"/>
      <c r="O257" s="14">
        <f>NETWORKDAYS(Таблица22[[#This Row],[Дата начала работы]],Таблица22[[#This Row],[Дата расчета 1]])</f>
        <v>-31923</v>
      </c>
      <c r="P257" s="19">
        <f>Таблица22[[#This Row],[Дата расчета 2]]*Таблица22[[#This Row],[Ставка в день]]</f>
        <v>-743614362</v>
      </c>
      <c r="Q257" s="19"/>
      <c r="R257" s="19"/>
    </row>
    <row r="258" spans="2:18" ht="46.8" x14ac:dyDescent="0.3">
      <c r="B258" s="24" t="s">
        <v>580</v>
      </c>
      <c r="C258" s="28" t="s">
        <v>21</v>
      </c>
      <c r="D258" s="12">
        <v>44692</v>
      </c>
      <c r="E258" s="25" t="s">
        <v>581</v>
      </c>
      <c r="F258" s="26"/>
      <c r="G258" s="26" t="s">
        <v>582</v>
      </c>
      <c r="H258" s="76" t="s">
        <v>475</v>
      </c>
      <c r="I258" s="14" t="s">
        <v>451</v>
      </c>
      <c r="J258" s="31"/>
      <c r="K258" s="74">
        <v>136500</v>
      </c>
      <c r="L258" s="75">
        <v>13000</v>
      </c>
      <c r="M258" s="26">
        <f>Таблица22[[#This Row],[Ставка в день]]*21</f>
        <v>273000</v>
      </c>
      <c r="N258" s="26"/>
      <c r="O258" s="26">
        <f>NETWORKDAYS(Таблица22[[#This Row],[Дата начала работы]],Таблица22[[#This Row],[Дата расчета 1]])</f>
        <v>-31923</v>
      </c>
      <c r="P258" s="19">
        <f>Таблица22[[#This Row],[Дата расчета 2]]*Таблица22[[#This Row],[Ставка в день]]</f>
        <v>-414999000</v>
      </c>
      <c r="Q258" s="19" t="s">
        <v>538</v>
      </c>
      <c r="R258" s="19" t="s">
        <v>583</v>
      </c>
    </row>
    <row r="259" spans="2:18" x14ac:dyDescent="0.3">
      <c r="B259" s="24" t="s">
        <v>584</v>
      </c>
      <c r="C259" s="28" t="s">
        <v>21</v>
      </c>
      <c r="D259" s="12">
        <v>44692</v>
      </c>
      <c r="E259" s="39"/>
      <c r="F259" s="14"/>
      <c r="G259" s="14" t="s">
        <v>544</v>
      </c>
      <c r="H259" s="76" t="s">
        <v>300</v>
      </c>
      <c r="I259" s="14"/>
      <c r="J259" s="47"/>
      <c r="K259" s="16">
        <v>126500</v>
      </c>
      <c r="L259" s="23">
        <v>11145</v>
      </c>
      <c r="M259" s="14">
        <f>Таблица22[[#This Row],[Ставка в день]]*21</f>
        <v>234045</v>
      </c>
      <c r="N259" s="14"/>
      <c r="O259" s="14">
        <f>NETWORKDAYS(Таблица22[[#This Row],[Дата начала работы]],Таблица22[[#This Row],[Дата расчета 1]])</f>
        <v>-31923</v>
      </c>
      <c r="P259" s="19">
        <f>Таблица22[[#This Row],[Дата расчета 2]]*Таблица22[[#This Row],[Ставка в день]]</f>
        <v>-355781835</v>
      </c>
      <c r="Q259" s="19"/>
      <c r="R259" s="19"/>
    </row>
    <row r="260" spans="2:18" x14ac:dyDescent="0.3">
      <c r="B260" s="24" t="s">
        <v>585</v>
      </c>
      <c r="C260" s="28" t="s">
        <v>21</v>
      </c>
      <c r="D260" s="80">
        <v>44694</v>
      </c>
      <c r="E260" s="39"/>
      <c r="F260" s="14"/>
      <c r="G260" s="14" t="s">
        <v>586</v>
      </c>
      <c r="H260" s="76" t="s">
        <v>587</v>
      </c>
      <c r="I260" s="14"/>
      <c r="J260" s="47"/>
      <c r="K260" s="16">
        <v>85100</v>
      </c>
      <c r="L260" s="23">
        <v>8105</v>
      </c>
      <c r="M260" s="14">
        <f>Таблица22[[#This Row],[Ставка в день]]*21</f>
        <v>170205</v>
      </c>
      <c r="N260" s="14"/>
      <c r="O260" s="14">
        <f>NETWORKDAYS(Таблица22[[#This Row],[Дата начала работы]],Таблица22[[#This Row],[Дата расчета 1]])</f>
        <v>-31925</v>
      </c>
      <c r="P260" s="19">
        <f>Таблица22[[#This Row],[Дата расчета 2]]*Таблица22[[#This Row],[Ставка в день]]</f>
        <v>-258752125</v>
      </c>
      <c r="Q260" s="19" t="s">
        <v>516</v>
      </c>
      <c r="R260" s="19"/>
    </row>
    <row r="261" spans="2:18" x14ac:dyDescent="0.3">
      <c r="B261" s="24" t="s">
        <v>588</v>
      </c>
      <c r="C261" s="28" t="s">
        <v>21</v>
      </c>
      <c r="D261" s="12">
        <v>44697</v>
      </c>
      <c r="E261" s="39" t="s">
        <v>589</v>
      </c>
      <c r="F261" s="14"/>
      <c r="G261" s="14" t="s">
        <v>590</v>
      </c>
      <c r="H261" s="76" t="s">
        <v>25</v>
      </c>
      <c r="I261" s="14" t="s">
        <v>451</v>
      </c>
      <c r="J261" s="47"/>
      <c r="K261" s="16">
        <v>140000</v>
      </c>
      <c r="L261" s="23">
        <v>14684</v>
      </c>
      <c r="M261" s="14">
        <f>Таблица22[[#This Row],[Ставка в день]]*21</f>
        <v>308364</v>
      </c>
      <c r="N261" s="14"/>
      <c r="O261" s="14">
        <f>NETWORKDAYS(Таблица22[[#This Row],[Дата начала работы]],Таблица22[[#This Row],[Дата расчета 1]])</f>
        <v>-31926</v>
      </c>
      <c r="P261" s="19">
        <f>Таблица22[[#This Row],[Дата расчета 2]]*Таблица22[[#This Row],[Ставка в день]]</f>
        <v>-468801384</v>
      </c>
      <c r="Q261" s="19" t="s">
        <v>538</v>
      </c>
      <c r="R261" s="19"/>
    </row>
    <row r="262" spans="2:18" x14ac:dyDescent="0.3">
      <c r="B262" s="24" t="s">
        <v>591</v>
      </c>
      <c r="C262" s="28" t="s">
        <v>21</v>
      </c>
      <c r="D262" s="80">
        <v>44700</v>
      </c>
      <c r="E262" s="25" t="s">
        <v>592</v>
      </c>
      <c r="F262" s="26"/>
      <c r="G262" s="26" t="s">
        <v>593</v>
      </c>
      <c r="H262" s="77" t="s">
        <v>25</v>
      </c>
      <c r="I262" s="14"/>
      <c r="J262" s="31"/>
      <c r="K262" s="74">
        <v>184000</v>
      </c>
      <c r="L262" s="75">
        <v>17524</v>
      </c>
      <c r="M262" s="26">
        <f>Таблица22[[#This Row],[Ставка в день]]*21</f>
        <v>368004</v>
      </c>
      <c r="N262" s="26"/>
      <c r="O262" s="26">
        <f>NETWORKDAYS(Таблица22[[#This Row],[Дата начала работы]],Таблица22[[#This Row],[Дата расчета 1]])</f>
        <v>-31929</v>
      </c>
      <c r="P262" s="19">
        <f>Таблица22[[#This Row],[Дата расчета 2]]*Таблица22[[#This Row],[Ставка в день]]</f>
        <v>-559523796</v>
      </c>
      <c r="Q262" s="19" t="s">
        <v>538</v>
      </c>
      <c r="R262" s="19"/>
    </row>
    <row r="263" spans="2:18" x14ac:dyDescent="0.3">
      <c r="B263" s="24" t="s">
        <v>594</v>
      </c>
      <c r="C263" s="28" t="s">
        <v>21</v>
      </c>
      <c r="D263" s="81">
        <v>44704</v>
      </c>
      <c r="E263" s="25"/>
      <c r="F263" s="26"/>
      <c r="G263" s="26" t="s">
        <v>551</v>
      </c>
      <c r="H263" s="76" t="s">
        <v>25</v>
      </c>
      <c r="I263" s="26"/>
      <c r="J263" s="31"/>
      <c r="K263" s="74">
        <v>264400</v>
      </c>
      <c r="L263" s="75">
        <v>25000</v>
      </c>
      <c r="M263" s="26">
        <f>Таблица22[[#This Row],[Ставка в день]]*21</f>
        <v>525000</v>
      </c>
      <c r="N263" s="26"/>
      <c r="O263" s="26">
        <f>NETWORKDAYS(Таблица22[[#This Row],[Дата начала работы]],Таблица22[[#This Row],[Дата расчета 1]])</f>
        <v>-31931</v>
      </c>
      <c r="P263" s="19">
        <f>Таблица22[[#This Row],[Дата расчета 2]]*Таблица22[[#This Row],[Ставка в день]]</f>
        <v>-798275000</v>
      </c>
      <c r="Q263" s="19" t="s">
        <v>538</v>
      </c>
      <c r="R263" s="19"/>
    </row>
    <row r="264" spans="2:18" ht="31.2" x14ac:dyDescent="0.3">
      <c r="B264" s="24" t="s">
        <v>595</v>
      </c>
      <c r="C264" s="28" t="s">
        <v>21</v>
      </c>
      <c r="D264" s="80">
        <v>44711</v>
      </c>
      <c r="E264" s="39" t="s">
        <v>683</v>
      </c>
      <c r="F264" s="14"/>
      <c r="G264" s="14" t="s">
        <v>260</v>
      </c>
      <c r="H264" s="76" t="s">
        <v>475</v>
      </c>
      <c r="I264" s="14"/>
      <c r="J264" s="47"/>
      <c r="K264" s="16">
        <v>333400</v>
      </c>
      <c r="L264" s="75">
        <v>25000</v>
      </c>
      <c r="M264" s="14">
        <f>Таблица22[[#This Row],[Ставка в день]]*21</f>
        <v>525000</v>
      </c>
      <c r="N264" s="14"/>
      <c r="O264" s="14">
        <f>NETWORKDAYS(Таблица22[[#This Row],[Дата начала работы]],Таблица22[[#This Row],[Дата расчета 1]])</f>
        <v>-31936</v>
      </c>
      <c r="P264" s="19">
        <f>Таблица22[[#This Row],[Дата расчета 2]]*Таблица22[[#This Row],[Ставка в день]]</f>
        <v>-798400000</v>
      </c>
      <c r="Q264" s="19" t="s">
        <v>596</v>
      </c>
      <c r="R264" s="19"/>
    </row>
    <row r="265" spans="2:18" x14ac:dyDescent="0.3">
      <c r="B265" s="24" t="s">
        <v>597</v>
      </c>
      <c r="C265" s="28" t="s">
        <v>21</v>
      </c>
      <c r="D265" s="82">
        <v>44713</v>
      </c>
      <c r="E265" s="25" t="s">
        <v>684</v>
      </c>
      <c r="F265" s="26"/>
      <c r="G265" s="26" t="s">
        <v>260</v>
      </c>
      <c r="H265" s="77" t="s">
        <v>475</v>
      </c>
      <c r="I265" s="26"/>
      <c r="J265" s="31"/>
      <c r="K265" s="74">
        <v>229900</v>
      </c>
      <c r="L265" s="75">
        <v>21896</v>
      </c>
      <c r="M265" s="26">
        <f>Таблица22[[#This Row],[Ставка в день]]*21</f>
        <v>459816</v>
      </c>
      <c r="N265" s="26"/>
      <c r="O265" s="26">
        <f>NETWORKDAYS(Таблица22[[#This Row],[Дата начала работы]],Таблица22[[#This Row],[Дата расчета 1]])</f>
        <v>-31938</v>
      </c>
      <c r="P265" s="19">
        <f>Таблица22[[#This Row],[Дата расчета 2]]*Таблица22[[#This Row],[Ставка в день]]</f>
        <v>-699314448</v>
      </c>
      <c r="Q265" s="19" t="s">
        <v>598</v>
      </c>
      <c r="R265" s="19"/>
    </row>
    <row r="266" spans="2:18" ht="31.2" x14ac:dyDescent="0.3">
      <c r="B266" s="24" t="s">
        <v>599</v>
      </c>
      <c r="C266" s="28" t="s">
        <v>21</v>
      </c>
      <c r="D266" s="82">
        <v>44713</v>
      </c>
      <c r="E266" s="25" t="s">
        <v>681</v>
      </c>
      <c r="F266" s="26"/>
      <c r="G266" s="26" t="s">
        <v>600</v>
      </c>
      <c r="H266" s="77" t="s">
        <v>25</v>
      </c>
      <c r="I266" s="26" t="s">
        <v>451</v>
      </c>
      <c r="J266" s="31"/>
      <c r="K266" s="74">
        <v>136500</v>
      </c>
      <c r="L266" s="75">
        <v>13000</v>
      </c>
      <c r="M266" s="26">
        <f>Таблица22[[#This Row],[Ставка в день]]*21</f>
        <v>273000</v>
      </c>
      <c r="N266" s="26"/>
      <c r="O266" s="26">
        <f>NETWORKDAYS(Таблица22[[#This Row],[Дата начала работы]],Таблица22[[#This Row],[Дата расчета 1]])</f>
        <v>-31938</v>
      </c>
      <c r="P266" s="19">
        <f>Таблица22[[#This Row],[Дата расчета 2]]*Таблица22[[#This Row],[Ставка в день]]</f>
        <v>-415194000</v>
      </c>
      <c r="Q266" s="19" t="s">
        <v>516</v>
      </c>
      <c r="R266" s="19"/>
    </row>
    <row r="267" spans="2:18" ht="46.8" x14ac:dyDescent="0.3">
      <c r="B267" s="24" t="s">
        <v>601</v>
      </c>
      <c r="C267" s="28" t="s">
        <v>21</v>
      </c>
      <c r="D267" s="81">
        <v>44718</v>
      </c>
      <c r="E267" s="83" t="s">
        <v>603</v>
      </c>
      <c r="F267" s="26"/>
      <c r="G267" s="26" t="s">
        <v>604</v>
      </c>
      <c r="H267" s="77" t="s">
        <v>25</v>
      </c>
      <c r="I267" s="26"/>
      <c r="J267" s="31"/>
      <c r="K267" s="74">
        <v>206900</v>
      </c>
      <c r="L267" s="75">
        <v>21055</v>
      </c>
      <c r="M267" s="26">
        <f>Таблица22[[#This Row],[Ставка в день]]*21</f>
        <v>442155</v>
      </c>
      <c r="N267" s="26"/>
      <c r="O267" s="26">
        <f>NETWORKDAYS(Таблица22[[#This Row],[Дата начала работы]],Таблица22[[#This Row],[Дата расчета 1]])</f>
        <v>-31941</v>
      </c>
      <c r="P267" s="19">
        <f>Таблица22[[#This Row],[Дата расчета 2]]*Таблица22[[#This Row],[Ставка в день]]</f>
        <v>-672517755</v>
      </c>
      <c r="Q267" s="19" t="s">
        <v>516</v>
      </c>
      <c r="R267" s="19"/>
    </row>
    <row r="268" spans="2:18" x14ac:dyDescent="0.3">
      <c r="B268" s="24" t="s">
        <v>605</v>
      </c>
      <c r="C268" s="28" t="s">
        <v>21</v>
      </c>
      <c r="D268" s="80">
        <v>44719</v>
      </c>
      <c r="E268" s="39" t="s">
        <v>446</v>
      </c>
      <c r="F268" s="14"/>
      <c r="G268" s="14" t="s">
        <v>58</v>
      </c>
      <c r="H268" s="76" t="s">
        <v>48</v>
      </c>
      <c r="I268" s="14" t="s">
        <v>451</v>
      </c>
      <c r="J268" s="47"/>
      <c r="K268" s="16">
        <v>100000</v>
      </c>
      <c r="L268" s="75">
        <v>9524</v>
      </c>
      <c r="M268" s="14">
        <f>Таблица22[[#This Row],[Ставка в день]]*21</f>
        <v>200004</v>
      </c>
      <c r="N268" s="14"/>
      <c r="O268" s="14">
        <f>NETWORKDAYS(Таблица22[[#This Row],[Дата начала работы]],Таблица22[[#This Row],[Дата расчета 1]])</f>
        <v>-31942</v>
      </c>
      <c r="P268" s="19">
        <f>Таблица22[[#This Row],[Дата расчета 2]]*Таблица22[[#This Row],[Ставка в день]]</f>
        <v>-304215608</v>
      </c>
      <c r="Q268" s="19" t="s">
        <v>606</v>
      </c>
      <c r="R268" s="19"/>
    </row>
    <row r="269" spans="2:18" ht="18.600000000000001" customHeight="1" x14ac:dyDescent="0.3">
      <c r="B269" s="24" t="s">
        <v>615</v>
      </c>
      <c r="C269" s="28" t="s">
        <v>21</v>
      </c>
      <c r="D269" s="80">
        <v>44719</v>
      </c>
      <c r="E269" s="39" t="s">
        <v>616</v>
      </c>
      <c r="F269" s="14"/>
      <c r="G269" s="14" t="s">
        <v>58</v>
      </c>
      <c r="H269" s="76" t="s">
        <v>48</v>
      </c>
      <c r="I269" s="14" t="s">
        <v>451</v>
      </c>
      <c r="J269" s="47"/>
      <c r="K269" s="16">
        <v>161000</v>
      </c>
      <c r="L269" s="75">
        <v>15334</v>
      </c>
      <c r="M269" s="14">
        <f>Таблица22[[#This Row],[Ставка в день]]*21</f>
        <v>322014</v>
      </c>
      <c r="N269" s="14"/>
      <c r="O269" s="14">
        <f>NETWORKDAYS(Таблица22[[#This Row],[Дата начала работы]],Таблица22[[#This Row],[Дата расчета 1]])</f>
        <v>-31942</v>
      </c>
      <c r="P269" s="19">
        <f>Таблица22[[#This Row],[Дата расчета 2]]*Таблица22[[#This Row],[Ставка в день]]</f>
        <v>-489798628</v>
      </c>
      <c r="Q269" s="19" t="s">
        <v>680</v>
      </c>
      <c r="R269" s="19"/>
    </row>
    <row r="270" spans="2:18" x14ac:dyDescent="0.3">
      <c r="B270" s="24" t="s">
        <v>293</v>
      </c>
      <c r="C270" s="28" t="s">
        <v>602</v>
      </c>
      <c r="D270" s="12">
        <v>44720</v>
      </c>
      <c r="E270" s="39" t="s">
        <v>679</v>
      </c>
      <c r="F270" s="14"/>
      <c r="G270" s="14" t="s">
        <v>614</v>
      </c>
      <c r="H270" s="76" t="s">
        <v>25</v>
      </c>
      <c r="I270" s="14"/>
      <c r="J270" s="47"/>
      <c r="K270" s="16">
        <v>264400</v>
      </c>
      <c r="L270" s="75">
        <v>25181</v>
      </c>
      <c r="M270" s="14">
        <f>Таблица22[[#This Row],[Ставка в день]]*21</f>
        <v>528801</v>
      </c>
      <c r="N270" s="14"/>
      <c r="O270" s="14">
        <f>NETWORKDAYS(Таблица22[[#This Row],[Дата начала работы]],Таблица22[[#This Row],[Дата расчета 1]])</f>
        <v>-31943</v>
      </c>
      <c r="P270" s="19">
        <f>Таблица22[[#This Row],[Дата расчета 2]]*Таблица22[[#This Row],[Ставка в день]]</f>
        <v>-804356683</v>
      </c>
      <c r="Q270" s="19" t="s">
        <v>538</v>
      </c>
      <c r="R270" s="19"/>
    </row>
    <row r="271" spans="2:18" x14ac:dyDescent="0.3">
      <c r="B271" s="24" t="s">
        <v>612</v>
      </c>
      <c r="C271" s="28" t="s">
        <v>602</v>
      </c>
      <c r="D271" s="82">
        <v>44721</v>
      </c>
      <c r="E271" s="83"/>
      <c r="F271" s="26"/>
      <c r="G271" s="14" t="s">
        <v>58</v>
      </c>
      <c r="H271" s="76" t="s">
        <v>25</v>
      </c>
      <c r="I271" s="26"/>
      <c r="J271" s="31"/>
      <c r="K271" s="74">
        <v>149500</v>
      </c>
      <c r="L271" s="75">
        <v>14230</v>
      </c>
      <c r="M271" s="26">
        <f>Таблица22[[#This Row],[Ставка в день]]*21</f>
        <v>298830</v>
      </c>
      <c r="N271" s="26"/>
      <c r="O271" s="26">
        <f>NETWORKDAYS(Таблица22[[#This Row],[Дата начала работы]],Таблица22[[#This Row],[Дата расчета 1]])</f>
        <v>-31944</v>
      </c>
      <c r="P271" s="19">
        <f>Таблица22[[#This Row],[Дата расчета 2]]*Таблица22[[#This Row],[Ставка в день]]</f>
        <v>-454563120</v>
      </c>
      <c r="Q271" s="19" t="s">
        <v>613</v>
      </c>
      <c r="R271" s="19"/>
    </row>
    <row r="272" spans="2:18" x14ac:dyDescent="0.3">
      <c r="B272" s="24" t="s">
        <v>607</v>
      </c>
      <c r="C272" s="28" t="s">
        <v>602</v>
      </c>
      <c r="D272" s="80">
        <v>44726</v>
      </c>
      <c r="E272" s="39"/>
      <c r="F272" s="14"/>
      <c r="G272" s="14" t="s">
        <v>608</v>
      </c>
      <c r="H272" s="76" t="s">
        <v>48</v>
      </c>
      <c r="I272" s="14"/>
      <c r="J272" s="47"/>
      <c r="K272" s="16">
        <v>229900</v>
      </c>
      <c r="L272" s="75">
        <v>21896</v>
      </c>
      <c r="M272" s="14">
        <f>Таблица22[[#This Row],[Ставка в день]]*21</f>
        <v>459816</v>
      </c>
      <c r="N272" s="14"/>
      <c r="O272" s="14">
        <f>NETWORKDAYS(Таблица22[[#This Row],[Дата начала работы]],Таблица22[[#This Row],[Дата расчета 1]])</f>
        <v>-31947</v>
      </c>
      <c r="P272" s="19">
        <f>Таблица22[[#This Row],[Дата расчета 2]]*Таблица22[[#This Row],[Ставка в день]]</f>
        <v>-699511512</v>
      </c>
      <c r="Q272" s="19" t="s">
        <v>516</v>
      </c>
      <c r="R272" s="19"/>
    </row>
    <row r="273" spans="1:18" x14ac:dyDescent="0.3">
      <c r="B273" s="24" t="s">
        <v>609</v>
      </c>
      <c r="C273" s="28" t="s">
        <v>602</v>
      </c>
      <c r="D273" s="12">
        <v>44728</v>
      </c>
      <c r="E273" s="39"/>
      <c r="F273" s="14"/>
      <c r="G273" s="14" t="s">
        <v>58</v>
      </c>
      <c r="H273" s="76" t="s">
        <v>537</v>
      </c>
      <c r="I273" s="14" t="s">
        <v>451</v>
      </c>
      <c r="J273" s="47"/>
      <c r="K273" s="16">
        <v>202000</v>
      </c>
      <c r="L273" s="75">
        <v>17246</v>
      </c>
      <c r="M273" s="14">
        <f>Таблица22[[#This Row],[Ставка в день]]*21</f>
        <v>362166</v>
      </c>
      <c r="N273" s="14"/>
      <c r="O273" s="14">
        <f>NETWORKDAYS(Таблица22[[#This Row],[Дата начала работы]],Таблица22[[#This Row],[Дата расчета 1]])</f>
        <v>-31949</v>
      </c>
      <c r="P273" s="19">
        <f>Таблица22[[#This Row],[Дата расчета 2]]*Таблица22[[#This Row],[Ставка в день]]</f>
        <v>-550992454</v>
      </c>
      <c r="Q273" s="19" t="s">
        <v>610</v>
      </c>
      <c r="R273" s="19"/>
    </row>
    <row r="274" spans="1:18" ht="20.399999999999999" customHeight="1" x14ac:dyDescent="0.3">
      <c r="B274" s="24" t="s">
        <v>611</v>
      </c>
      <c r="C274" s="28" t="s">
        <v>602</v>
      </c>
      <c r="D274" s="81">
        <v>44732</v>
      </c>
      <c r="E274" s="83"/>
      <c r="F274" s="26"/>
      <c r="G274" s="14" t="s">
        <v>58</v>
      </c>
      <c r="H274" s="76" t="s">
        <v>537</v>
      </c>
      <c r="I274" s="26" t="s">
        <v>451</v>
      </c>
      <c r="J274" s="31"/>
      <c r="K274" s="74">
        <v>207000</v>
      </c>
      <c r="L274" s="75">
        <v>17735</v>
      </c>
      <c r="M274" s="26">
        <f>Таблица22[[#This Row],[Ставка в день]]*21</f>
        <v>372435</v>
      </c>
      <c r="N274" s="26"/>
      <c r="O274" s="26">
        <f>NETWORKDAYS(Таблица22[[#This Row],[Дата начала работы]],Таблица22[[#This Row],[Дата расчета 1]])</f>
        <v>-31951</v>
      </c>
      <c r="P274" s="19">
        <f>Таблица22[[#This Row],[Дата расчета 2]]*Таблица22[[#This Row],[Ставка в день]]</f>
        <v>-566650985</v>
      </c>
      <c r="Q274" s="19" t="s">
        <v>610</v>
      </c>
      <c r="R274" s="19"/>
    </row>
    <row r="275" spans="1:18" ht="31.2" x14ac:dyDescent="0.3">
      <c r="B275" s="24" t="s">
        <v>617</v>
      </c>
      <c r="C275" s="84" t="s">
        <v>602</v>
      </c>
      <c r="D275" s="82">
        <v>44722</v>
      </c>
      <c r="E275" s="25" t="s">
        <v>682</v>
      </c>
      <c r="F275" s="26"/>
      <c r="G275" s="14" t="s">
        <v>574</v>
      </c>
      <c r="H275" s="76" t="s">
        <v>25</v>
      </c>
      <c r="I275" s="26"/>
      <c r="J275" s="31">
        <v>0.15</v>
      </c>
      <c r="K275" s="74">
        <v>200000</v>
      </c>
      <c r="L275" s="75">
        <v>21905</v>
      </c>
      <c r="M275" s="26">
        <f>Таблица22[[#This Row],[Ставка в день]]*21</f>
        <v>460005</v>
      </c>
      <c r="N275" s="26"/>
      <c r="O275" s="26">
        <f>NETWORKDAYS(Таблица22[[#This Row],[Дата начала работы]],Таблица22[[#This Row],[Дата расчета 1]])</f>
        <v>-31945</v>
      </c>
      <c r="P275" s="19">
        <f>Таблица22[[#This Row],[Дата расчета 2]]*Таблица22[[#This Row],[Ставка в день]]</f>
        <v>-699755225</v>
      </c>
      <c r="Q275" s="19" t="s">
        <v>516</v>
      </c>
      <c r="R275" s="19"/>
    </row>
    <row r="276" spans="1:18" x14ac:dyDescent="0.3">
      <c r="B276" s="24" t="s">
        <v>619</v>
      </c>
      <c r="C276" s="84" t="s">
        <v>676</v>
      </c>
      <c r="D276" s="82"/>
      <c r="E276" s="25" t="s">
        <v>684</v>
      </c>
      <c r="F276" s="26"/>
      <c r="G276" s="26" t="s">
        <v>260</v>
      </c>
      <c r="H276" s="77" t="s">
        <v>107</v>
      </c>
      <c r="I276" s="26"/>
      <c r="J276" s="31"/>
      <c r="K276" s="74">
        <v>275900</v>
      </c>
      <c r="L276" s="75">
        <v>26277</v>
      </c>
      <c r="M276" s="26">
        <f>Таблица22[[#This Row],[Ставка в день]]*21</f>
        <v>551817</v>
      </c>
      <c r="N276" s="26"/>
      <c r="O276" s="26">
        <f>NETWORKDAYS(Таблица22[[#This Row],[Дата начала работы]],Таблица22[[#This Row],[Дата расчета 1]])</f>
        <v>0</v>
      </c>
      <c r="P276" s="19">
        <f>Таблица22[[#This Row],[Дата расчета 2]]*Таблица22[[#This Row],[Ставка в день]]</f>
        <v>0</v>
      </c>
      <c r="Q276" s="19" t="s">
        <v>598</v>
      </c>
      <c r="R276" s="19"/>
    </row>
    <row r="277" spans="1:18" ht="31.2" x14ac:dyDescent="0.3">
      <c r="B277" s="24" t="s">
        <v>620</v>
      </c>
      <c r="C277" s="28" t="s">
        <v>621</v>
      </c>
      <c r="D277" s="80"/>
      <c r="E277" s="39"/>
      <c r="F277" s="14"/>
      <c r="G277" s="14" t="s">
        <v>622</v>
      </c>
      <c r="H277" s="76" t="s">
        <v>623</v>
      </c>
      <c r="I277" s="14" t="s">
        <v>451</v>
      </c>
      <c r="J277" s="47">
        <v>0.15</v>
      </c>
      <c r="K277" s="16">
        <v>210000</v>
      </c>
      <c r="L277" s="75">
        <v>23000</v>
      </c>
      <c r="M277" s="14" t="e">
        <f>[1]!Таблица22[[#This Row],[Ставка в день]]*21</f>
        <v>#REF!</v>
      </c>
      <c r="N277" s="14"/>
      <c r="O277" s="14" t="e">
        <f>NETWORKDAYS([1]!Таблица22[[#This Row],[Дата начала работы]],[1]!Таблица22[[#This Row],[Дата расчета 1]])</f>
        <v>#REF!</v>
      </c>
      <c r="P277" s="19" t="e">
        <f>[1]!Таблица22[[#This Row],[Дата расчета 2]]*[1]!Таблица22[[#This Row],[Ставка в день]]</f>
        <v>#REF!</v>
      </c>
      <c r="Q277" s="19"/>
      <c r="R277" s="19"/>
    </row>
    <row r="278" spans="1:18" ht="31.2" x14ac:dyDescent="0.3">
      <c r="B278" s="24" t="s">
        <v>624</v>
      </c>
      <c r="C278" s="28" t="s">
        <v>618</v>
      </c>
      <c r="D278" s="82"/>
      <c r="E278" s="25"/>
      <c r="F278" s="26"/>
      <c r="G278" s="26" t="s">
        <v>82</v>
      </c>
      <c r="H278" s="26" t="s">
        <v>623</v>
      </c>
      <c r="I278" s="26"/>
      <c r="J278" s="31"/>
      <c r="K278" s="74">
        <v>344900</v>
      </c>
      <c r="L278" s="75">
        <v>32848</v>
      </c>
      <c r="M278" s="26"/>
      <c r="N278" s="26"/>
      <c r="O278" s="26"/>
      <c r="P278" s="19"/>
      <c r="Q278" s="19"/>
      <c r="R278" s="19"/>
    </row>
    <row r="279" spans="1:18" s="87" customFormat="1" x14ac:dyDescent="0.3">
      <c r="A279" s="1"/>
      <c r="B279" s="24" t="s">
        <v>670</v>
      </c>
      <c r="C279" s="84" t="s">
        <v>625</v>
      </c>
      <c r="D279" s="80"/>
      <c r="E279" s="39"/>
      <c r="F279" s="14"/>
      <c r="G279" s="14" t="s">
        <v>671</v>
      </c>
      <c r="H279" s="14" t="s">
        <v>453</v>
      </c>
      <c r="I279" s="14"/>
      <c r="J279" s="47"/>
      <c r="K279" s="16">
        <v>138000</v>
      </c>
      <c r="L279" s="75">
        <v>13143</v>
      </c>
      <c r="M279" s="133"/>
      <c r="N279" s="14"/>
      <c r="O279" s="133"/>
      <c r="P279" s="134"/>
      <c r="Q279" s="19"/>
      <c r="R279" s="19"/>
    </row>
    <row r="280" spans="1:18" s="87" customFormat="1" x14ac:dyDescent="0.3">
      <c r="A280" s="1"/>
      <c r="B280" s="24" t="s">
        <v>672</v>
      </c>
      <c r="C280" s="84" t="s">
        <v>673</v>
      </c>
      <c r="D280" s="80"/>
      <c r="E280" s="39" t="s">
        <v>675</v>
      </c>
      <c r="F280" s="14"/>
      <c r="G280" s="14" t="s">
        <v>674</v>
      </c>
      <c r="H280" s="14" t="s">
        <v>25</v>
      </c>
      <c r="I280" s="14"/>
      <c r="J280" s="47"/>
      <c r="K280" s="16">
        <v>275900</v>
      </c>
      <c r="L280" s="75">
        <v>26277</v>
      </c>
      <c r="M280" s="133"/>
      <c r="N280" s="14"/>
      <c r="O280" s="133"/>
      <c r="P280" s="134"/>
      <c r="Q280" s="19"/>
      <c r="R280" s="19"/>
    </row>
    <row r="281" spans="1:18" s="87" customFormat="1" x14ac:dyDescent="0.3">
      <c r="A281" s="1"/>
      <c r="B281" s="24" t="s">
        <v>677</v>
      </c>
      <c r="C281" s="84" t="s">
        <v>625</v>
      </c>
      <c r="D281" s="82"/>
      <c r="E281" s="83"/>
      <c r="F281" s="26"/>
      <c r="G281" s="26" t="s">
        <v>678</v>
      </c>
      <c r="H281" s="26" t="s">
        <v>497</v>
      </c>
      <c r="I281" s="26"/>
      <c r="J281" s="31"/>
      <c r="K281" s="74">
        <v>402300</v>
      </c>
      <c r="L281" s="75">
        <v>35500</v>
      </c>
      <c r="M281" s="135"/>
      <c r="N281" s="26"/>
      <c r="O281" s="135"/>
      <c r="P281" s="134"/>
      <c r="Q281" s="19" t="s">
        <v>572</v>
      </c>
      <c r="R281" s="19"/>
    </row>
    <row r="282" spans="1:18" ht="15" customHeight="1" x14ac:dyDescent="0.3">
      <c r="B282" s="24"/>
      <c r="C282" s="84"/>
      <c r="D282" s="85"/>
      <c r="E282" s="83"/>
      <c r="F282" s="26"/>
      <c r="G282" s="26"/>
      <c r="H282" s="26"/>
      <c r="I282" s="26"/>
      <c r="J282" s="26"/>
      <c r="K282" s="26"/>
      <c r="L282" s="86">
        <f>SUBTOTAL(109,Таблица22[Ставка в день])*21</f>
        <v>110162745</v>
      </c>
      <c r="M282" s="26"/>
      <c r="N282" s="26"/>
      <c r="O282" s="26"/>
      <c r="P282" s="19"/>
      <c r="Q282" s="87"/>
      <c r="R282" s="87"/>
    </row>
    <row r="283" spans="1:18" x14ac:dyDescent="0.3">
      <c r="B283" s="88"/>
      <c r="C283" s="89"/>
      <c r="D283" s="38"/>
      <c r="E283" s="89"/>
      <c r="F283" s="19"/>
      <c r="G283" s="19"/>
      <c r="H283" s="19"/>
      <c r="I283" s="19"/>
      <c r="J283" s="19"/>
      <c r="K283" s="19"/>
      <c r="L283" s="90"/>
      <c r="M283" s="19"/>
      <c r="N283" s="19"/>
      <c r="O283" s="19"/>
      <c r="P283" s="19"/>
    </row>
    <row r="284" spans="1:18" x14ac:dyDescent="0.3">
      <c r="B284" s="91"/>
    </row>
    <row r="285" spans="1:18" x14ac:dyDescent="0.3">
      <c r="B285" t="s">
        <v>72</v>
      </c>
    </row>
  </sheetData>
  <autoFilter ref="A3:A106" xr:uid="{00000000-0009-0000-0000-000000000000}"/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13"/>
  <sheetViews>
    <sheetView workbookViewId="0">
      <selection activeCell="K9" sqref="K9:K12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656</v>
      </c>
      <c r="D2" s="115" t="s">
        <v>648</v>
      </c>
      <c r="E2" s="115"/>
    </row>
    <row r="4" spans="1:11" ht="42" x14ac:dyDescent="0.3">
      <c r="A4" s="5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Таблица256[[#This Row],[Итого кол-во рабочих часов]]/8</f>
        <v>21.875</v>
      </c>
      <c r="G5" s="120"/>
      <c r="H5" s="120">
        <v>175</v>
      </c>
      <c r="I5" s="121" t="e">
        <f>VLOOKUP($A5,Сотрудники!$A$3:$L$1206,14,0)</f>
        <v>#REF!</v>
      </c>
      <c r="J5" s="122" t="e">
        <f t="shared" ref="J5:J12" si="0">I5/8</f>
        <v>#REF!</v>
      </c>
      <c r="K5" s="123" t="e">
        <f t="shared" ref="K5:K12" si="1">+H5*J5</f>
        <v>#REF!</v>
      </c>
    </row>
    <row r="6" spans="1:11" x14ac:dyDescent="0.3">
      <c r="A6" s="20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Таблица256[[#This Row],[Итого кол-во рабочих часов]]/8</f>
        <v>21.875</v>
      </c>
      <c r="G6" s="120"/>
      <c r="H6" s="120">
        <v>175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4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Таблица256[[#This Row],[Итого кол-во рабочих часов]]/8</f>
        <v>21.875</v>
      </c>
      <c r="G7" s="125"/>
      <c r="H7" s="120">
        <v>175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x14ac:dyDescent="0.3">
      <c r="A8" s="20">
        <v>4</v>
      </c>
      <c r="B8" s="119" t="str">
        <f>VLOOKUP($A8,Сотрудники!$A$3:$L$1206,2,0)</f>
        <v>Булатова Людмила</v>
      </c>
      <c r="C8" s="119" t="str">
        <f>VLOOKUP($A8,Сотрудники!$A$3:$L$1206,9,0)</f>
        <v>неизвестно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Таблица256[[#This Row],[Итого кол-во рабочих часов]]/8</f>
        <v>20</v>
      </c>
      <c r="G8" s="120"/>
      <c r="H8" s="120">
        <v>160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4">
        <v>5</v>
      </c>
      <c r="B9" s="119" t="str">
        <f>VLOOKUP($A9,Сотрудники!$A$3:$L$1206,2,0)</f>
        <v>Яковлев Дмитрий</v>
      </c>
      <c r="C9" s="119" t="str">
        <f>VLOOKUP($A9,Сотрудники!$A$3:$L$1206,9,0)</f>
        <v xml:space="preserve">Кредиты наличными </v>
      </c>
      <c r="D9" s="119">
        <f>VLOOKUP($A9,Сотрудники!$A$3:$L$1206,10,0)</f>
        <v>0</v>
      </c>
      <c r="E9" s="119">
        <f>VLOOKUP($A9,Сотрудники!$A$3:$L$1206,11,0)</f>
        <v>0</v>
      </c>
      <c r="F9" s="120">
        <f>Таблица256[[#This Row],[Итого кол-во рабочих часов]]/8</f>
        <v>21.875</v>
      </c>
      <c r="G9" s="125"/>
      <c r="H9" s="125">
        <v>175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30" customHeight="1" x14ac:dyDescent="0.3">
      <c r="A10" s="20">
        <v>6</v>
      </c>
      <c r="B10" s="119" t="str">
        <f>VLOOKUP($A10,Сотрудники!$A$3:$L$1206,2,0)</f>
        <v>Буланова Юлия</v>
      </c>
      <c r="C10" s="119" t="str">
        <f>VLOOKUP($A10,Сотрудники!$A$3:$L$1206,9,0)</f>
        <v xml:space="preserve">Кредиты наличными </v>
      </c>
      <c r="D10" s="119">
        <f>VLOOKUP($A10,Сотрудники!$A$3:$L$1206,10,0)</f>
        <v>0</v>
      </c>
      <c r="E10" s="119">
        <f>VLOOKUP($A10,Сотрудники!$A$3:$L$1206,11,0)</f>
        <v>0</v>
      </c>
      <c r="F10" s="120">
        <f>Таблица256[[#This Row],[Итого кол-во рабочих часов]]/8</f>
        <v>0</v>
      </c>
      <c r="G10" s="125"/>
      <c r="H10" s="125"/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ht="31.2" x14ac:dyDescent="0.3">
      <c r="A11" s="20">
        <v>7</v>
      </c>
      <c r="B11" s="119" t="str">
        <f>VLOOKUP($A11,Сотрудники!$A$3:$L$1206,2,0)</f>
        <v>Гайнуллин Закван</v>
      </c>
      <c r="C11" s="119" t="str">
        <f>VLOOKUP($A11,Сотрудники!$A$3:$L$1206,9,0)</f>
        <v>Встречная конвертация</v>
      </c>
      <c r="D11" s="119">
        <f>VLOOKUP($A11,Сотрудники!$A$3:$L$1206,10,0)</f>
        <v>0</v>
      </c>
      <c r="E11" s="119">
        <f>VLOOKUP($A11,Сотрудники!$A$3:$L$1206,11,0)</f>
        <v>0</v>
      </c>
      <c r="F11" s="120">
        <f t="shared" ref="F11:F12" si="2">H11/8</f>
        <v>21.875</v>
      </c>
      <c r="G11" s="125"/>
      <c r="H11" s="125">
        <v>175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31.2" x14ac:dyDescent="0.3">
      <c r="A12" s="20">
        <v>8</v>
      </c>
      <c r="B12" s="119" t="str">
        <f>VLOOKUP($A12,Сотрудники!$A$3:$L$1206,2,0)</f>
        <v>Хохлова Крестина</v>
      </c>
      <c r="C12" s="119" t="str">
        <f>VLOOKUP($A12,Сотрудники!$A$3:$L$1206,9,0)</f>
        <v>Ресурсное планирование</v>
      </c>
      <c r="D12" s="119">
        <f>VLOOKUP($A12,Сотрудники!$A$3:$L$1206,10,0)</f>
        <v>0.15</v>
      </c>
      <c r="E12" s="119">
        <f>VLOOKUP($A12,Сотрудники!$A$3:$L$1206,11,0)</f>
        <v>150000</v>
      </c>
      <c r="F12" s="120">
        <f t="shared" si="2"/>
        <v>16.875</v>
      </c>
      <c r="G12" s="125"/>
      <c r="H12" s="125">
        <v>135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K13" s="113" t="e">
        <f>SUM(K5:K12)</f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27"/>
  <sheetViews>
    <sheetView zoomScale="90" workbookViewId="0">
      <pane xSplit="2" ySplit="2" topLeftCell="C3" activePane="bottomRight" state="frozen"/>
      <selection activeCell="B19" sqref="B19:B27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2.69921875" style="102" bestFit="1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7" x14ac:dyDescent="0.3">
      <c r="B1" s="103" t="s">
        <v>639</v>
      </c>
    </row>
    <row r="2" spans="1:37" x14ac:dyDescent="0.3">
      <c r="A2" s="104" t="s">
        <v>640</v>
      </c>
      <c r="B2" s="104" t="s">
        <v>3</v>
      </c>
      <c r="C2" s="104" t="s">
        <v>641</v>
      </c>
      <c r="D2" s="105">
        <v>43831</v>
      </c>
      <c r="E2" s="105">
        <f>D2+1</f>
        <v>43832</v>
      </c>
      <c r="F2" s="105">
        <f t="shared" ref="F2:G2" si="0">E2+1</f>
        <v>43833</v>
      </c>
      <c r="G2" s="105">
        <f t="shared" si="0"/>
        <v>43834</v>
      </c>
      <c r="H2" s="105">
        <f>G2+1</f>
        <v>43835</v>
      </c>
      <c r="I2" s="105">
        <f t="shared" ref="I2:AF2" si="1">H2+1</f>
        <v>43836</v>
      </c>
      <c r="J2" s="105">
        <f t="shared" si="1"/>
        <v>43837</v>
      </c>
      <c r="K2" s="105">
        <f t="shared" si="1"/>
        <v>43838</v>
      </c>
      <c r="L2" s="106">
        <f t="shared" si="1"/>
        <v>43839</v>
      </c>
      <c r="M2" s="106">
        <f t="shared" si="1"/>
        <v>43840</v>
      </c>
      <c r="N2" s="105">
        <f t="shared" si="1"/>
        <v>43841</v>
      </c>
      <c r="O2" s="105">
        <f t="shared" si="1"/>
        <v>43842</v>
      </c>
      <c r="P2" s="106">
        <f t="shared" si="1"/>
        <v>43843</v>
      </c>
      <c r="Q2" s="106">
        <f t="shared" si="1"/>
        <v>43844</v>
      </c>
      <c r="R2" s="106">
        <f t="shared" si="1"/>
        <v>43845</v>
      </c>
      <c r="S2" s="106">
        <f t="shared" si="1"/>
        <v>43846</v>
      </c>
      <c r="T2" s="106">
        <f t="shared" si="1"/>
        <v>43847</v>
      </c>
      <c r="U2" s="105">
        <f t="shared" si="1"/>
        <v>43848</v>
      </c>
      <c r="V2" s="105">
        <f t="shared" si="1"/>
        <v>43849</v>
      </c>
      <c r="W2" s="106">
        <f t="shared" si="1"/>
        <v>43850</v>
      </c>
      <c r="X2" s="106">
        <f t="shared" si="1"/>
        <v>43851</v>
      </c>
      <c r="Y2" s="106">
        <f t="shared" si="1"/>
        <v>43852</v>
      </c>
      <c r="Z2" s="106">
        <f t="shared" si="1"/>
        <v>43853</v>
      </c>
      <c r="AA2" s="106">
        <f t="shared" si="1"/>
        <v>43854</v>
      </c>
      <c r="AB2" s="105">
        <f t="shared" si="1"/>
        <v>43855</v>
      </c>
      <c r="AC2" s="105">
        <f t="shared" si="1"/>
        <v>43856</v>
      </c>
      <c r="AD2" s="106">
        <f t="shared" si="1"/>
        <v>43857</v>
      </c>
      <c r="AE2" s="106">
        <f t="shared" si="1"/>
        <v>43858</v>
      </c>
      <c r="AF2" s="106">
        <f t="shared" si="1"/>
        <v>43859</v>
      </c>
      <c r="AG2" s="106">
        <f>+AF2+1</f>
        <v>43860</v>
      </c>
      <c r="AH2" s="106">
        <f>+AG2+1</f>
        <v>43861</v>
      </c>
      <c r="AI2" s="106">
        <f>+AH2+1</f>
        <v>43862</v>
      </c>
      <c r="AJ2" s="106">
        <f>+AI2+1</f>
        <v>43863</v>
      </c>
    </row>
    <row r="3" spans="1:37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8" t="str">
        <f t="shared" ref="D3:AJ10" si="2">IF(ISBLANK(D17),"",IF(D17=0,"Выходной",IF(D17&lt;&gt;0,"Работал","")))</f>
        <v/>
      </c>
      <c r="E3" s="127" t="str">
        <f t="shared" si="2"/>
        <v/>
      </c>
      <c r="F3" s="127" t="str">
        <f t="shared" si="2"/>
        <v/>
      </c>
      <c r="G3" s="127" t="str">
        <f t="shared" si="2"/>
        <v/>
      </c>
      <c r="H3" s="127" t="str">
        <f t="shared" si="2"/>
        <v/>
      </c>
      <c r="I3" s="127" t="str">
        <f t="shared" si="2"/>
        <v/>
      </c>
      <c r="J3" s="108" t="str">
        <f t="shared" si="2"/>
        <v/>
      </c>
      <c r="K3" s="108" t="str">
        <f t="shared" si="2"/>
        <v/>
      </c>
      <c r="L3" s="109" t="str">
        <f t="shared" si="2"/>
        <v>Работал</v>
      </c>
      <c r="M3" s="109" t="str">
        <f t="shared" si="2"/>
        <v>Работал</v>
      </c>
      <c r="N3" s="127" t="str">
        <f t="shared" si="2"/>
        <v/>
      </c>
      <c r="O3" s="127" t="str">
        <f t="shared" si="2"/>
        <v/>
      </c>
      <c r="P3" s="109" t="str">
        <f t="shared" si="2"/>
        <v>Работал</v>
      </c>
      <c r="Q3" s="109" t="str">
        <f t="shared" si="2"/>
        <v>Работал</v>
      </c>
      <c r="R3" s="109" t="str">
        <f t="shared" si="2"/>
        <v>Работал</v>
      </c>
      <c r="S3" s="109" t="str">
        <f t="shared" si="2"/>
        <v>Работал</v>
      </c>
      <c r="T3" s="109" t="str">
        <f t="shared" si="2"/>
        <v>Работал</v>
      </c>
      <c r="U3" s="127" t="str">
        <f t="shared" si="2"/>
        <v/>
      </c>
      <c r="V3" s="127" t="str">
        <f t="shared" si="2"/>
        <v/>
      </c>
      <c r="W3" s="109" t="str">
        <f t="shared" si="2"/>
        <v>Работал</v>
      </c>
      <c r="X3" s="109" t="str">
        <f t="shared" si="2"/>
        <v>Работал</v>
      </c>
      <c r="Y3" s="109" t="str">
        <f t="shared" si="2"/>
        <v>Работал</v>
      </c>
      <c r="Z3" s="109" t="str">
        <f t="shared" si="2"/>
        <v>Работал</v>
      </c>
      <c r="AA3" s="109" t="str">
        <f t="shared" si="2"/>
        <v>Работал</v>
      </c>
      <c r="AB3" s="127" t="str">
        <f t="shared" si="2"/>
        <v/>
      </c>
      <c r="AC3" s="127" t="str">
        <f t="shared" si="2"/>
        <v/>
      </c>
      <c r="AD3" s="109" t="str">
        <f t="shared" si="2"/>
        <v>Работал</v>
      </c>
      <c r="AE3" s="109" t="str">
        <f t="shared" si="2"/>
        <v>Работал</v>
      </c>
      <c r="AF3" s="109" t="str">
        <f t="shared" si="2"/>
        <v>Работал</v>
      </c>
      <c r="AG3" s="109" t="str">
        <f t="shared" si="2"/>
        <v>Работал</v>
      </c>
      <c r="AH3" s="109" t="str">
        <f t="shared" si="2"/>
        <v>Работал</v>
      </c>
      <c r="AI3" s="109" t="str">
        <f t="shared" si="2"/>
        <v/>
      </c>
      <c r="AJ3" s="109" t="str">
        <f t="shared" si="2"/>
        <v/>
      </c>
    </row>
    <row r="4" spans="1:37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8" t="str">
        <f t="shared" si="2"/>
        <v/>
      </c>
      <c r="E4" s="127" t="str">
        <f t="shared" si="2"/>
        <v/>
      </c>
      <c r="F4" s="127" t="str">
        <f t="shared" si="2"/>
        <v/>
      </c>
      <c r="G4" s="127" t="str">
        <f t="shared" si="2"/>
        <v/>
      </c>
      <c r="H4" s="127" t="str">
        <f t="shared" si="2"/>
        <v/>
      </c>
      <c r="I4" s="127" t="str">
        <f t="shared" si="2"/>
        <v/>
      </c>
      <c r="J4" s="108" t="str">
        <f t="shared" si="2"/>
        <v/>
      </c>
      <c r="K4" s="108" t="str">
        <f t="shared" si="2"/>
        <v/>
      </c>
      <c r="L4" s="109" t="str">
        <f t="shared" si="2"/>
        <v>Работал</v>
      </c>
      <c r="M4" s="109" t="str">
        <f t="shared" si="2"/>
        <v>Работал</v>
      </c>
      <c r="N4" s="127" t="str">
        <f t="shared" si="2"/>
        <v/>
      </c>
      <c r="O4" s="127" t="str">
        <f t="shared" si="2"/>
        <v/>
      </c>
      <c r="P4" s="109" t="str">
        <f t="shared" si="2"/>
        <v>Работал</v>
      </c>
      <c r="Q4" s="109" t="str">
        <f t="shared" si="2"/>
        <v>Работал</v>
      </c>
      <c r="R4" s="109" t="str">
        <f t="shared" si="2"/>
        <v>Работал</v>
      </c>
      <c r="S4" s="109" t="str">
        <f t="shared" si="2"/>
        <v>Работал</v>
      </c>
      <c r="T4" s="109" t="str">
        <f t="shared" si="2"/>
        <v>Работал</v>
      </c>
      <c r="U4" s="127" t="str">
        <f t="shared" si="2"/>
        <v/>
      </c>
      <c r="V4" s="127" t="str">
        <f t="shared" si="2"/>
        <v/>
      </c>
      <c r="W4" s="109" t="str">
        <f t="shared" si="2"/>
        <v>Работал</v>
      </c>
      <c r="X4" s="109" t="str">
        <f t="shared" si="2"/>
        <v>Работал</v>
      </c>
      <c r="Y4" s="109" t="str">
        <f t="shared" si="2"/>
        <v>Работал</v>
      </c>
      <c r="Z4" s="109" t="str">
        <f t="shared" si="2"/>
        <v>Работал</v>
      </c>
      <c r="AA4" s="109" t="str">
        <f t="shared" si="2"/>
        <v>Работал</v>
      </c>
      <c r="AB4" s="127" t="str">
        <f t="shared" si="2"/>
        <v/>
      </c>
      <c r="AC4" s="127" t="str">
        <f t="shared" si="2"/>
        <v/>
      </c>
      <c r="AD4" s="109" t="str">
        <f t="shared" si="2"/>
        <v>Работал</v>
      </c>
      <c r="AE4" s="109" t="str">
        <f t="shared" si="2"/>
        <v>Работал</v>
      </c>
      <c r="AF4" s="109" t="str">
        <f t="shared" si="2"/>
        <v>Работал</v>
      </c>
      <c r="AG4" s="109" t="str">
        <f t="shared" si="2"/>
        <v>Работал</v>
      </c>
      <c r="AH4" s="109" t="str">
        <f t="shared" si="2"/>
        <v>Работал</v>
      </c>
      <c r="AI4" s="109" t="str">
        <f t="shared" si="2"/>
        <v/>
      </c>
      <c r="AJ4" s="109" t="str">
        <f t="shared" si="2"/>
        <v/>
      </c>
    </row>
    <row r="5" spans="1:37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8" t="str">
        <f t="shared" si="2"/>
        <v/>
      </c>
      <c r="E5" s="127" t="str">
        <f t="shared" si="2"/>
        <v/>
      </c>
      <c r="F5" s="127" t="str">
        <f t="shared" si="2"/>
        <v/>
      </c>
      <c r="G5" s="127" t="str">
        <f t="shared" si="2"/>
        <v/>
      </c>
      <c r="H5" s="127" t="str">
        <f t="shared" si="2"/>
        <v/>
      </c>
      <c r="I5" s="127" t="str">
        <f t="shared" si="2"/>
        <v/>
      </c>
      <c r="J5" s="108" t="str">
        <f t="shared" si="2"/>
        <v/>
      </c>
      <c r="K5" s="108" t="str">
        <f t="shared" si="2"/>
        <v/>
      </c>
      <c r="L5" s="109" t="str">
        <f t="shared" si="2"/>
        <v>Работал</v>
      </c>
      <c r="M5" s="109" t="str">
        <f t="shared" si="2"/>
        <v>Работал</v>
      </c>
      <c r="N5" s="127" t="str">
        <f t="shared" si="2"/>
        <v/>
      </c>
      <c r="O5" s="127" t="str">
        <f t="shared" si="2"/>
        <v/>
      </c>
      <c r="P5" s="109" t="str">
        <f t="shared" si="2"/>
        <v>Работал</v>
      </c>
      <c r="Q5" s="109" t="str">
        <f t="shared" si="2"/>
        <v>Работал</v>
      </c>
      <c r="R5" s="109" t="str">
        <f t="shared" si="2"/>
        <v>Работал</v>
      </c>
      <c r="S5" s="109" t="str">
        <f t="shared" si="2"/>
        <v>Работал</v>
      </c>
      <c r="T5" s="109" t="str">
        <f t="shared" si="2"/>
        <v>Работал</v>
      </c>
      <c r="U5" s="127" t="str">
        <f t="shared" si="2"/>
        <v/>
      </c>
      <c r="V5" s="127" t="str">
        <f t="shared" si="2"/>
        <v/>
      </c>
      <c r="W5" s="109" t="str">
        <f t="shared" si="2"/>
        <v>Работал</v>
      </c>
      <c r="X5" s="109" t="str">
        <f t="shared" si="2"/>
        <v>Работал</v>
      </c>
      <c r="Y5" s="109" t="str">
        <f t="shared" si="2"/>
        <v>Работал</v>
      </c>
      <c r="Z5" s="109" t="str">
        <f t="shared" si="2"/>
        <v>Работал</v>
      </c>
      <c r="AA5" s="109" t="str">
        <f t="shared" si="2"/>
        <v>Работал</v>
      </c>
      <c r="AB5" s="127" t="str">
        <f t="shared" si="2"/>
        <v/>
      </c>
      <c r="AC5" s="127" t="str">
        <f t="shared" si="2"/>
        <v/>
      </c>
      <c r="AD5" s="109" t="str">
        <f t="shared" si="2"/>
        <v>Работал</v>
      </c>
      <c r="AE5" s="109" t="str">
        <f t="shared" si="2"/>
        <v>Работал</v>
      </c>
      <c r="AF5" s="109" t="str">
        <f t="shared" si="2"/>
        <v>Работал</v>
      </c>
      <c r="AG5" s="109" t="str">
        <f t="shared" si="2"/>
        <v>Работал</v>
      </c>
      <c r="AH5" s="109" t="str">
        <f t="shared" si="2"/>
        <v>Работал</v>
      </c>
      <c r="AI5" s="109" t="str">
        <f t="shared" si="2"/>
        <v/>
      </c>
      <c r="AJ5" s="109" t="str">
        <f t="shared" si="2"/>
        <v/>
      </c>
    </row>
    <row r="6" spans="1:37" x14ac:dyDescent="0.3">
      <c r="A6" s="107">
        <v>4</v>
      </c>
      <c r="B6" s="107" t="str">
        <f>VLOOKUP($A6,Сотрудники!$A$3:$L$1206,2,0)</f>
        <v>Булатова Людмила</v>
      </c>
      <c r="C6" s="107" t="str">
        <f>VLOOKUP($A6,Сотрудники!$A$3:$L$1206,8,0)</f>
        <v>Москва</v>
      </c>
      <c r="D6" s="108" t="str">
        <f t="shared" si="2"/>
        <v/>
      </c>
      <c r="E6" s="127" t="str">
        <f t="shared" si="2"/>
        <v/>
      </c>
      <c r="F6" s="127" t="str">
        <f t="shared" si="2"/>
        <v/>
      </c>
      <c r="G6" s="127" t="str">
        <f t="shared" si="2"/>
        <v/>
      </c>
      <c r="H6" s="127" t="str">
        <f t="shared" si="2"/>
        <v/>
      </c>
      <c r="I6" s="127" t="str">
        <f t="shared" si="2"/>
        <v/>
      </c>
      <c r="J6" s="108" t="str">
        <f t="shared" si="2"/>
        <v/>
      </c>
      <c r="K6" s="108" t="str">
        <f t="shared" si="2"/>
        <v/>
      </c>
      <c r="L6" s="109" t="str">
        <f t="shared" si="2"/>
        <v/>
      </c>
      <c r="M6" s="109" t="str">
        <f t="shared" si="2"/>
        <v/>
      </c>
      <c r="N6" s="127" t="str">
        <f t="shared" si="2"/>
        <v/>
      </c>
      <c r="O6" s="127" t="str">
        <f t="shared" si="2"/>
        <v/>
      </c>
      <c r="P6" s="109" t="str">
        <f t="shared" si="2"/>
        <v/>
      </c>
      <c r="Q6" s="109" t="str">
        <f t="shared" si="2"/>
        <v/>
      </c>
      <c r="R6" s="109" t="str">
        <f t="shared" si="2"/>
        <v/>
      </c>
      <c r="S6" s="109" t="str">
        <f t="shared" si="2"/>
        <v/>
      </c>
      <c r="T6" s="109" t="str">
        <f t="shared" si="2"/>
        <v/>
      </c>
      <c r="U6" s="127" t="str">
        <f t="shared" si="2"/>
        <v/>
      </c>
      <c r="V6" s="127" t="str">
        <f t="shared" si="2"/>
        <v/>
      </c>
      <c r="W6" s="109" t="str">
        <f t="shared" si="2"/>
        <v/>
      </c>
      <c r="X6" s="109" t="str">
        <f t="shared" si="2"/>
        <v/>
      </c>
      <c r="Y6" s="109" t="str">
        <f t="shared" si="2"/>
        <v/>
      </c>
      <c r="Z6" s="109" t="str">
        <f t="shared" si="2"/>
        <v/>
      </c>
      <c r="AA6" s="109" t="str">
        <f t="shared" si="2"/>
        <v/>
      </c>
      <c r="AB6" s="127" t="str">
        <f t="shared" si="2"/>
        <v/>
      </c>
      <c r="AC6" s="127" t="str">
        <f t="shared" si="2"/>
        <v/>
      </c>
      <c r="AD6" s="109" t="str">
        <f t="shared" si="2"/>
        <v/>
      </c>
      <c r="AE6" s="109" t="str">
        <f t="shared" si="2"/>
        <v/>
      </c>
      <c r="AF6" s="109" t="str">
        <f t="shared" si="2"/>
        <v/>
      </c>
      <c r="AG6" s="109" t="str">
        <f t="shared" si="2"/>
        <v/>
      </c>
      <c r="AH6" s="109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7" x14ac:dyDescent="0.3">
      <c r="A7" s="102">
        <v>5</v>
      </c>
      <c r="B7" s="107" t="str">
        <f>VLOOKUP($A7,Сотрудники!$A$3:$L$1206,2,0)</f>
        <v>Яковлев Дмитрий</v>
      </c>
      <c r="C7" s="107" t="str">
        <f>VLOOKUP($A7,Сотрудники!$A$3:$L$1206,8,0)</f>
        <v>Москва</v>
      </c>
      <c r="D7" s="108" t="str">
        <f t="shared" si="2"/>
        <v/>
      </c>
      <c r="E7" s="127" t="str">
        <f t="shared" si="2"/>
        <v/>
      </c>
      <c r="F7" s="127" t="str">
        <f t="shared" si="2"/>
        <v/>
      </c>
      <c r="G7" s="127" t="str">
        <f t="shared" si="2"/>
        <v/>
      </c>
      <c r="H7" s="127" t="str">
        <f t="shared" si="2"/>
        <v/>
      </c>
      <c r="I7" s="127" t="str">
        <f t="shared" si="2"/>
        <v/>
      </c>
      <c r="J7" s="108" t="str">
        <f t="shared" si="2"/>
        <v/>
      </c>
      <c r="K7" s="108" t="str">
        <f t="shared" si="2"/>
        <v/>
      </c>
      <c r="L7" s="109" t="str">
        <f t="shared" si="2"/>
        <v>Выходной</v>
      </c>
      <c r="M7" s="109" t="str">
        <f t="shared" si="2"/>
        <v>Выходной</v>
      </c>
      <c r="N7" s="127" t="str">
        <f t="shared" si="2"/>
        <v/>
      </c>
      <c r="O7" s="127" t="str">
        <f t="shared" si="2"/>
        <v/>
      </c>
      <c r="P7" s="109" t="str">
        <f t="shared" si="2"/>
        <v>Работал</v>
      </c>
      <c r="Q7" s="109" t="str">
        <f t="shared" si="2"/>
        <v>Работал</v>
      </c>
      <c r="R7" s="109" t="str">
        <f t="shared" si="2"/>
        <v>Работал</v>
      </c>
      <c r="S7" s="109" t="str">
        <f t="shared" si="2"/>
        <v>Работал</v>
      </c>
      <c r="T7" s="109" t="str">
        <f t="shared" si="2"/>
        <v>Работал</v>
      </c>
      <c r="U7" s="127" t="str">
        <f t="shared" si="2"/>
        <v/>
      </c>
      <c r="V7" s="127" t="str">
        <f t="shared" si="2"/>
        <v/>
      </c>
      <c r="W7" s="109" t="str">
        <f t="shared" si="2"/>
        <v>Работал</v>
      </c>
      <c r="X7" s="109" t="str">
        <f t="shared" si="2"/>
        <v>Работал</v>
      </c>
      <c r="Y7" s="109" t="str">
        <f t="shared" si="2"/>
        <v>Работал</v>
      </c>
      <c r="Z7" s="109" t="str">
        <f t="shared" si="2"/>
        <v>Работал</v>
      </c>
      <c r="AA7" s="109" t="str">
        <f t="shared" si="2"/>
        <v>Работал</v>
      </c>
      <c r="AB7" s="127" t="str">
        <f t="shared" si="2"/>
        <v/>
      </c>
      <c r="AC7" s="127" t="str">
        <f t="shared" si="2"/>
        <v/>
      </c>
      <c r="AD7" s="109" t="str">
        <f t="shared" si="2"/>
        <v>Работал</v>
      </c>
      <c r="AE7" s="109" t="str">
        <f t="shared" si="2"/>
        <v>Работал</v>
      </c>
      <c r="AF7" s="109" t="str">
        <f t="shared" si="2"/>
        <v>Работал</v>
      </c>
      <c r="AG7" s="109" t="str">
        <f t="shared" si="2"/>
        <v>Работал</v>
      </c>
      <c r="AH7" s="109" t="str">
        <f t="shared" si="2"/>
        <v>Работал</v>
      </c>
      <c r="AI7" s="109" t="str">
        <f t="shared" si="2"/>
        <v/>
      </c>
      <c r="AJ7" s="109" t="str">
        <f t="shared" si="2"/>
        <v/>
      </c>
    </row>
    <row r="8" spans="1:37" x14ac:dyDescent="0.3">
      <c r="A8" s="102">
        <v>6</v>
      </c>
      <c r="B8" s="107" t="str">
        <f>VLOOKUP($A8,Сотрудники!$A$3:$L$1206,2,0)</f>
        <v>Буланова Юлия</v>
      </c>
      <c r="C8" s="107" t="str">
        <f>VLOOKUP($A8,Сотрудники!$A$3:$L$1206,8,0)</f>
        <v>Москва</v>
      </c>
      <c r="D8" s="108" t="str">
        <f t="shared" si="2"/>
        <v/>
      </c>
      <c r="E8" s="127" t="str">
        <f t="shared" si="2"/>
        <v/>
      </c>
      <c r="F8" s="127" t="str">
        <f t="shared" si="2"/>
        <v/>
      </c>
      <c r="G8" s="127" t="str">
        <f t="shared" si="2"/>
        <v/>
      </c>
      <c r="H8" s="127" t="str">
        <f t="shared" si="2"/>
        <v/>
      </c>
      <c r="I8" s="127" t="str">
        <f t="shared" si="2"/>
        <v/>
      </c>
      <c r="J8" s="108" t="str">
        <f t="shared" si="2"/>
        <v/>
      </c>
      <c r="K8" s="108" t="str">
        <f t="shared" si="2"/>
        <v/>
      </c>
      <c r="L8" s="109" t="str">
        <f t="shared" si="2"/>
        <v/>
      </c>
      <c r="M8" s="109" t="str">
        <f t="shared" si="2"/>
        <v/>
      </c>
      <c r="N8" s="127" t="str">
        <f t="shared" si="2"/>
        <v/>
      </c>
      <c r="O8" s="127" t="str">
        <f t="shared" si="2"/>
        <v/>
      </c>
      <c r="P8" s="109" t="str">
        <f t="shared" si="2"/>
        <v/>
      </c>
      <c r="Q8" s="109" t="str">
        <f t="shared" si="2"/>
        <v/>
      </c>
      <c r="R8" s="109" t="str">
        <f t="shared" si="2"/>
        <v/>
      </c>
      <c r="S8" s="109" t="str">
        <f t="shared" si="2"/>
        <v/>
      </c>
      <c r="T8" s="109" t="str">
        <f t="shared" si="2"/>
        <v/>
      </c>
      <c r="U8" s="127" t="str">
        <f t="shared" si="2"/>
        <v/>
      </c>
      <c r="V8" s="127" t="str">
        <f t="shared" si="2"/>
        <v/>
      </c>
      <c r="W8" s="109" t="str">
        <f t="shared" si="2"/>
        <v/>
      </c>
      <c r="X8" s="109" t="str">
        <f t="shared" si="2"/>
        <v/>
      </c>
      <c r="Y8" s="109" t="str">
        <f t="shared" si="2"/>
        <v/>
      </c>
      <c r="Z8" s="109" t="str">
        <f t="shared" si="2"/>
        <v/>
      </c>
      <c r="AA8" s="109" t="str">
        <f t="shared" si="2"/>
        <v/>
      </c>
      <c r="AB8" s="127" t="str">
        <f t="shared" si="2"/>
        <v/>
      </c>
      <c r="AC8" s="127" t="str">
        <f t="shared" si="2"/>
        <v/>
      </c>
      <c r="AD8" s="109" t="str">
        <f t="shared" si="2"/>
        <v/>
      </c>
      <c r="AE8" s="109" t="str">
        <f t="shared" si="2"/>
        <v/>
      </c>
      <c r="AF8" s="109" t="str">
        <f t="shared" si="2"/>
        <v/>
      </c>
      <c r="AG8" s="109" t="str">
        <f t="shared" si="2"/>
        <v/>
      </c>
      <c r="AH8" s="109" t="str">
        <f t="shared" si="2"/>
        <v/>
      </c>
      <c r="AI8" s="109" t="str">
        <f t="shared" si="2"/>
        <v/>
      </c>
      <c r="AJ8" s="109" t="str">
        <f t="shared" si="2"/>
        <v/>
      </c>
    </row>
    <row r="9" spans="1:37" x14ac:dyDescent="0.3">
      <c r="A9" s="102">
        <v>7</v>
      </c>
      <c r="B9" s="107" t="str">
        <f>VLOOKUP($A9,Сотрудники!$A$3:$L$1206,2,0)</f>
        <v>Гайнуллин Закван</v>
      </c>
      <c r="C9" s="107" t="str">
        <f>VLOOKUP($A9,Сотрудники!$A$3:$L$1206,8,0)</f>
        <v>Екатеринбург</v>
      </c>
      <c r="D9" s="108" t="str">
        <f t="shared" si="2"/>
        <v/>
      </c>
      <c r="E9" s="127" t="str">
        <f t="shared" si="2"/>
        <v/>
      </c>
      <c r="F9" s="127" t="str">
        <f t="shared" si="2"/>
        <v/>
      </c>
      <c r="G9" s="127" t="str">
        <f t="shared" si="2"/>
        <v/>
      </c>
      <c r="H9" s="127" t="str">
        <f t="shared" si="2"/>
        <v/>
      </c>
      <c r="I9" s="127" t="str">
        <f t="shared" si="2"/>
        <v/>
      </c>
      <c r="J9" s="108" t="str">
        <f t="shared" si="2"/>
        <v/>
      </c>
      <c r="K9" s="108" t="str">
        <f t="shared" si="2"/>
        <v/>
      </c>
      <c r="L9" s="109" t="str">
        <f t="shared" si="2"/>
        <v>Работал</v>
      </c>
      <c r="M9" s="109" t="str">
        <f t="shared" si="2"/>
        <v>Работал</v>
      </c>
      <c r="N9" s="127" t="str">
        <f t="shared" si="2"/>
        <v/>
      </c>
      <c r="O9" s="127" t="str">
        <f t="shared" si="2"/>
        <v/>
      </c>
      <c r="P9" s="109" t="str">
        <f t="shared" si="2"/>
        <v>Работал</v>
      </c>
      <c r="Q9" s="109" t="str">
        <f t="shared" si="2"/>
        <v>Работал</v>
      </c>
      <c r="R9" s="109" t="str">
        <f t="shared" si="2"/>
        <v>Работал</v>
      </c>
      <c r="S9" s="109" t="str">
        <f t="shared" si="2"/>
        <v>Работал</v>
      </c>
      <c r="T9" s="109" t="str">
        <f t="shared" si="2"/>
        <v>Работал</v>
      </c>
      <c r="U9" s="127" t="str">
        <f t="shared" si="2"/>
        <v/>
      </c>
      <c r="V9" s="127" t="str">
        <f t="shared" si="2"/>
        <v/>
      </c>
      <c r="W9" s="109" t="str">
        <f t="shared" si="2"/>
        <v>Работал</v>
      </c>
      <c r="X9" s="109" t="str">
        <f t="shared" si="2"/>
        <v>Работал</v>
      </c>
      <c r="Y9" s="109" t="str">
        <f t="shared" si="2"/>
        <v>Работал</v>
      </c>
      <c r="Z9" s="109" t="str">
        <f t="shared" si="2"/>
        <v>Работал</v>
      </c>
      <c r="AA9" s="109" t="str">
        <f t="shared" si="2"/>
        <v>Работал</v>
      </c>
      <c r="AB9" s="127" t="str">
        <f t="shared" si="2"/>
        <v/>
      </c>
      <c r="AC9" s="127" t="str">
        <f t="shared" si="2"/>
        <v/>
      </c>
      <c r="AD9" s="109" t="str">
        <f t="shared" si="2"/>
        <v>Работал</v>
      </c>
      <c r="AE9" s="109" t="str">
        <f t="shared" si="2"/>
        <v>Работал</v>
      </c>
      <c r="AF9" s="109" t="str">
        <f t="shared" si="2"/>
        <v>Работал</v>
      </c>
      <c r="AG9" s="109" t="str">
        <f t="shared" si="2"/>
        <v>Работал</v>
      </c>
      <c r="AH9" s="109" t="str">
        <f t="shared" si="2"/>
        <v>Работал</v>
      </c>
      <c r="AI9" s="109" t="str">
        <f t="shared" si="2"/>
        <v/>
      </c>
      <c r="AJ9" s="109" t="str">
        <f t="shared" si="2"/>
        <v/>
      </c>
    </row>
    <row r="10" spans="1:37" x14ac:dyDescent="0.3">
      <c r="A10" s="102">
        <v>8</v>
      </c>
      <c r="B10" s="107" t="str">
        <f>VLOOKUP($A10,Сотрудники!$A$3:$L$1206,2,0)</f>
        <v>Хохлова Крестина</v>
      </c>
      <c r="C10" s="107" t="str">
        <f>VLOOKUP($A10,Сотрудники!$A$3:$L$1206,8,0)</f>
        <v>Москва</v>
      </c>
      <c r="D10" s="108" t="str">
        <f t="shared" si="2"/>
        <v/>
      </c>
      <c r="E10" s="108" t="str">
        <f t="shared" si="2"/>
        <v/>
      </c>
      <c r="F10" s="108" t="str">
        <f t="shared" si="2"/>
        <v/>
      </c>
      <c r="G10" s="127" t="str">
        <f t="shared" si="2"/>
        <v/>
      </c>
      <c r="H10" s="127" t="str">
        <f t="shared" si="2"/>
        <v/>
      </c>
      <c r="I10" s="127" t="str">
        <f t="shared" si="2"/>
        <v/>
      </c>
      <c r="J10" s="108" t="str">
        <f t="shared" si="2"/>
        <v/>
      </c>
      <c r="K10" s="108" t="str">
        <f t="shared" si="2"/>
        <v/>
      </c>
      <c r="L10" s="109" t="str">
        <f t="shared" si="2"/>
        <v>Работал</v>
      </c>
      <c r="M10" s="109" t="str">
        <f t="shared" si="2"/>
        <v>Работал</v>
      </c>
      <c r="N10" s="127" t="str">
        <f t="shared" si="2"/>
        <v/>
      </c>
      <c r="O10" s="127" t="str">
        <f t="shared" si="2"/>
        <v/>
      </c>
      <c r="P10" s="109" t="str">
        <f t="shared" si="2"/>
        <v>Работал</v>
      </c>
      <c r="Q10" s="109" t="str">
        <f t="shared" si="2"/>
        <v>Работал</v>
      </c>
      <c r="R10" s="109" t="str">
        <f t="shared" si="2"/>
        <v>Работал</v>
      </c>
      <c r="S10" s="109" t="str">
        <f t="shared" si="2"/>
        <v>Работал</v>
      </c>
      <c r="T10" s="109" t="str">
        <f t="shared" si="2"/>
        <v>Работал</v>
      </c>
      <c r="U10" s="127" t="str">
        <f t="shared" si="2"/>
        <v/>
      </c>
      <c r="V10" s="127" t="str">
        <f t="shared" si="2"/>
        <v/>
      </c>
      <c r="W10" s="109" t="str">
        <f t="shared" si="2"/>
        <v>Работал</v>
      </c>
      <c r="X10" s="109" t="str">
        <f t="shared" si="2"/>
        <v>Работал</v>
      </c>
      <c r="Y10" s="109" t="str">
        <f t="shared" si="2"/>
        <v>Работал</v>
      </c>
      <c r="Z10" s="109" t="str">
        <f t="shared" si="2"/>
        <v>Работал</v>
      </c>
      <c r="AA10" s="109" t="str">
        <f t="shared" si="2"/>
        <v>Работал</v>
      </c>
      <c r="AB10" s="127" t="str">
        <f t="shared" ref="AB10:AE10" si="3">IF(ISBLANK(AB24),"",IF(AB24=0,"Выходной",IF(AB24&lt;&gt;0,"Работал","")))</f>
        <v/>
      </c>
      <c r="AC10" s="127" t="str">
        <f t="shared" si="3"/>
        <v/>
      </c>
      <c r="AD10" s="109" t="str">
        <f t="shared" si="3"/>
        <v>Работал</v>
      </c>
      <c r="AE10" s="109" t="str">
        <f t="shared" si="3"/>
        <v>Работал</v>
      </c>
      <c r="AF10" s="109" t="str">
        <f t="shared" ref="AF10:AJ10" si="4">IF(ISBLANK(AF24),"",IF(AF24=0,"Выходной",IF(AF24&lt;&gt;0,"Работал","")))</f>
        <v>Работал</v>
      </c>
      <c r="AG10" s="109" t="str">
        <f t="shared" si="4"/>
        <v>Работал</v>
      </c>
      <c r="AH10" s="109" t="str">
        <f t="shared" si="4"/>
        <v>Работал</v>
      </c>
      <c r="AI10" s="109" t="str">
        <f t="shared" si="4"/>
        <v/>
      </c>
      <c r="AJ10" s="109" t="str">
        <f t="shared" si="4"/>
        <v/>
      </c>
    </row>
    <row r="11" spans="1:37" x14ac:dyDescent="0.3">
      <c r="A11" s="102">
        <v>9</v>
      </c>
      <c r="B11" s="107" t="str">
        <f>VLOOKUP($A11,Сотрудники!$A$3:$L$1206,2,0)</f>
        <v>Пойш Виталий</v>
      </c>
      <c r="C11" s="107" t="str">
        <f>VLOOKUP($A11,Сотрудники!$A$3:$L$1206,8,0)</f>
        <v>Екатеринбург</v>
      </c>
      <c r="D11" s="108"/>
      <c r="E11" s="108"/>
      <c r="F11" s="108"/>
      <c r="G11" s="127"/>
      <c r="H11" s="127"/>
      <c r="I11" s="127"/>
      <c r="J11" s="108"/>
      <c r="K11" s="108"/>
      <c r="L11" s="109"/>
      <c r="M11" s="109"/>
      <c r="N11" s="127"/>
      <c r="O11" s="127"/>
      <c r="P11" s="109" t="str">
        <f t="shared" ref="P11:T13" si="5">IF(ISBLANK(P25),"",IF(P25=0,"Выходной",IF(P25&lt;&gt;0,"Работал","")))</f>
        <v>Работал</v>
      </c>
      <c r="Q11" s="109" t="str">
        <f t="shared" si="5"/>
        <v>Работал</v>
      </c>
      <c r="R11" s="109" t="str">
        <f t="shared" si="5"/>
        <v>Работал</v>
      </c>
      <c r="S11" s="109" t="str">
        <f t="shared" si="5"/>
        <v>Работал</v>
      </c>
      <c r="T11" s="109" t="str">
        <f t="shared" si="5"/>
        <v>Работал</v>
      </c>
      <c r="U11" s="127"/>
      <c r="V11" s="127"/>
      <c r="W11" s="109" t="str">
        <f t="shared" ref="W11:AA13" si="6">IF(ISBLANK(W25),"",IF(W25=0,"Выходной",IF(W25&lt;&gt;0,"Работал","")))</f>
        <v>Работал</v>
      </c>
      <c r="X11" s="109" t="str">
        <f t="shared" si="6"/>
        <v>Работал</v>
      </c>
      <c r="Y11" s="109" t="str">
        <f t="shared" si="6"/>
        <v>Работал</v>
      </c>
      <c r="Z11" s="109" t="str">
        <f t="shared" si="6"/>
        <v>Работал</v>
      </c>
      <c r="AA11" s="109" t="str">
        <f t="shared" si="6"/>
        <v>Работал</v>
      </c>
      <c r="AB11" s="127"/>
      <c r="AC11" s="127"/>
      <c r="AD11" s="109" t="str">
        <f t="shared" ref="AD11:AJ13" si="7">IF(ISBLANK(AD25),"",IF(AD25=0,"Выходной",IF(AD25&lt;&gt;0,"Работал","")))</f>
        <v>Работал</v>
      </c>
      <c r="AE11" s="109" t="str">
        <f t="shared" si="7"/>
        <v>Работал</v>
      </c>
      <c r="AF11" s="109" t="str">
        <f t="shared" si="7"/>
        <v>Работал</v>
      </c>
      <c r="AG11" s="109" t="str">
        <f t="shared" si="7"/>
        <v>Работал</v>
      </c>
      <c r="AH11" s="109" t="str">
        <f t="shared" si="7"/>
        <v>Работал</v>
      </c>
      <c r="AI11" s="109" t="str">
        <f t="shared" si="7"/>
        <v/>
      </c>
      <c r="AJ11" s="109" t="str">
        <f t="shared" si="7"/>
        <v/>
      </c>
    </row>
    <row r="12" spans="1:37" x14ac:dyDescent="0.3">
      <c r="A12" s="102">
        <v>10</v>
      </c>
      <c r="B12" s="107" t="str">
        <f>VLOOKUP($A12,Сотрудники!$A$3:$L$1206,2,0)</f>
        <v>Офицеров Дмитрий</v>
      </c>
      <c r="C12" s="107" t="str">
        <f>VLOOKUP($A12,Сотрудники!$A$3:$L$1206,8,0)</f>
        <v>СПБ</v>
      </c>
      <c r="D12" s="108"/>
      <c r="E12" s="108"/>
      <c r="F12" s="108"/>
      <c r="G12" s="127"/>
      <c r="H12" s="127"/>
      <c r="I12" s="127"/>
      <c r="J12" s="108"/>
      <c r="K12" s="108"/>
      <c r="L12" s="109"/>
      <c r="M12" s="109"/>
      <c r="N12" s="127"/>
      <c r="O12" s="127"/>
      <c r="P12" s="109" t="str">
        <f t="shared" si="5"/>
        <v/>
      </c>
      <c r="Q12" s="109" t="str">
        <f t="shared" si="5"/>
        <v>Работал</v>
      </c>
      <c r="R12" s="109" t="str">
        <f t="shared" si="5"/>
        <v>Работал</v>
      </c>
      <c r="S12" s="109" t="str">
        <f t="shared" si="5"/>
        <v>Работал</v>
      </c>
      <c r="T12" s="109" t="str">
        <f t="shared" si="5"/>
        <v>Работал</v>
      </c>
      <c r="U12" s="127"/>
      <c r="V12" s="127"/>
      <c r="W12" s="109" t="str">
        <f t="shared" si="6"/>
        <v>Работал</v>
      </c>
      <c r="X12" s="109" t="str">
        <f t="shared" si="6"/>
        <v>Работал</v>
      </c>
      <c r="Y12" s="109" t="str">
        <f t="shared" si="6"/>
        <v>Работал</v>
      </c>
      <c r="Z12" s="109" t="str">
        <f t="shared" si="6"/>
        <v>Работал</v>
      </c>
      <c r="AA12" s="109" t="str">
        <f t="shared" si="6"/>
        <v>Работал</v>
      </c>
      <c r="AB12" s="127"/>
      <c r="AC12" s="127"/>
      <c r="AD12" s="109" t="str">
        <f t="shared" si="7"/>
        <v>Работал</v>
      </c>
      <c r="AE12" s="109" t="str">
        <f t="shared" si="7"/>
        <v>Работал</v>
      </c>
      <c r="AF12" s="109" t="str">
        <f t="shared" si="7"/>
        <v>Работал</v>
      </c>
      <c r="AG12" s="109" t="str">
        <f t="shared" si="7"/>
        <v>Работал</v>
      </c>
      <c r="AH12" s="109" t="str">
        <f t="shared" si="7"/>
        <v>Работал</v>
      </c>
      <c r="AI12" s="109" t="str">
        <f t="shared" si="7"/>
        <v/>
      </c>
      <c r="AJ12" s="109" t="str">
        <f t="shared" si="7"/>
        <v/>
      </c>
    </row>
    <row r="13" spans="1:37" x14ac:dyDescent="0.3">
      <c r="A13" s="102">
        <v>11</v>
      </c>
      <c r="B13" s="107" t="str">
        <f>VLOOKUP($A13,Сотрудники!$A$3:$L$1206,2,0)</f>
        <v>Муштекенов Тимур</v>
      </c>
      <c r="C13" s="107" t="str">
        <f>VLOOKUP($A13,Сотрудники!$A$3:$L$1206,8,0)</f>
        <v>СПБ</v>
      </c>
      <c r="D13" s="108"/>
      <c r="E13" s="108"/>
      <c r="F13" s="108"/>
      <c r="G13" s="127"/>
      <c r="H13" s="127"/>
      <c r="I13" s="127"/>
      <c r="J13" s="108"/>
      <c r="K13" s="108"/>
      <c r="L13" s="109"/>
      <c r="M13" s="109"/>
      <c r="N13" s="127"/>
      <c r="O13" s="127"/>
      <c r="P13" s="109" t="str">
        <f t="shared" si="5"/>
        <v/>
      </c>
      <c r="Q13" s="107" t="str">
        <f t="shared" si="5"/>
        <v/>
      </c>
      <c r="R13" s="107" t="str">
        <f t="shared" si="5"/>
        <v/>
      </c>
      <c r="S13" s="109" t="str">
        <f t="shared" si="5"/>
        <v/>
      </c>
      <c r="T13" s="109" t="str">
        <f t="shared" si="5"/>
        <v/>
      </c>
      <c r="U13" s="127"/>
      <c r="V13" s="127"/>
      <c r="W13" s="109" t="str">
        <f t="shared" si="6"/>
        <v/>
      </c>
      <c r="X13" s="109" t="str">
        <f t="shared" si="6"/>
        <v/>
      </c>
      <c r="Y13" s="109" t="str">
        <f t="shared" si="6"/>
        <v/>
      </c>
      <c r="Z13" s="109" t="str">
        <f t="shared" si="6"/>
        <v/>
      </c>
      <c r="AA13" s="109" t="str">
        <f t="shared" si="6"/>
        <v/>
      </c>
      <c r="AB13" s="127"/>
      <c r="AC13" s="127"/>
      <c r="AD13" s="109" t="str">
        <f t="shared" si="7"/>
        <v>Работал</v>
      </c>
      <c r="AE13" s="109" t="str">
        <f t="shared" si="7"/>
        <v>Работал</v>
      </c>
      <c r="AF13" s="109" t="str">
        <f t="shared" si="7"/>
        <v>Работал</v>
      </c>
      <c r="AG13" s="109" t="str">
        <f t="shared" si="7"/>
        <v>Работал</v>
      </c>
      <c r="AH13" s="109" t="str">
        <f t="shared" si="7"/>
        <v>Работал</v>
      </c>
      <c r="AI13" s="109" t="str">
        <f t="shared" si="7"/>
        <v/>
      </c>
      <c r="AJ13" s="109" t="str">
        <f t="shared" si="7"/>
        <v/>
      </c>
    </row>
    <row r="14" spans="1:37" x14ac:dyDescent="0.3">
      <c r="B14" s="110" t="s">
        <v>642</v>
      </c>
    </row>
    <row r="15" spans="1:37" x14ac:dyDescent="0.3">
      <c r="B15" s="111" t="s">
        <v>643</v>
      </c>
      <c r="C15" s="111" t="s">
        <v>644</v>
      </c>
      <c r="D15" s="111" t="s">
        <v>645</v>
      </c>
    </row>
    <row r="16" spans="1:37" x14ac:dyDescent="0.3">
      <c r="B16" s="110"/>
      <c r="C16" s="112" t="s">
        <v>641</v>
      </c>
      <c r="AK16" s="110" t="s">
        <v>646</v>
      </c>
    </row>
    <row r="17" spans="1:37" x14ac:dyDescent="0.3">
      <c r="A17" s="107">
        <v>1</v>
      </c>
      <c r="B17" s="107" t="str">
        <f>VLOOKUP($A17,Сотрудники!$A$3:$L$1206,2,0)</f>
        <v>Кузьмин Антон</v>
      </c>
      <c r="C17" s="107" t="str">
        <f>VLOOKUP($A17,Сотрудники!$A$3:$L$1206,8,0)</f>
        <v>Москва</v>
      </c>
      <c r="D17" s="108"/>
      <c r="E17" s="127"/>
      <c r="F17" s="127"/>
      <c r="G17" s="127"/>
      <c r="H17" s="127"/>
      <c r="I17" s="127"/>
      <c r="J17" s="108"/>
      <c r="K17" s="108"/>
      <c r="L17" s="109">
        <v>8</v>
      </c>
      <c r="M17" s="109">
        <v>8</v>
      </c>
      <c r="N17" s="127"/>
      <c r="O17" s="127"/>
      <c r="P17" s="109">
        <v>8</v>
      </c>
      <c r="Q17" s="109">
        <v>8</v>
      </c>
      <c r="R17" s="109">
        <v>8</v>
      </c>
      <c r="S17" s="109">
        <v>8</v>
      </c>
      <c r="T17" s="109">
        <v>8</v>
      </c>
      <c r="U17" s="127"/>
      <c r="V17" s="127"/>
      <c r="W17" s="109">
        <v>8</v>
      </c>
      <c r="X17" s="109">
        <v>8</v>
      </c>
      <c r="Y17" s="109">
        <v>8</v>
      </c>
      <c r="Z17" s="109">
        <v>8</v>
      </c>
      <c r="AA17" s="109">
        <v>8</v>
      </c>
      <c r="AB17" s="127"/>
      <c r="AC17" s="127"/>
      <c r="AD17" s="109">
        <v>8</v>
      </c>
      <c r="AE17" s="109">
        <v>8</v>
      </c>
      <c r="AF17" s="109">
        <v>8</v>
      </c>
      <c r="AG17" s="109">
        <v>8</v>
      </c>
      <c r="AH17" s="109">
        <v>8</v>
      </c>
      <c r="AI17" s="109"/>
      <c r="AJ17" s="109"/>
      <c r="AK17" s="110">
        <f t="shared" ref="AK17:AK27" si="8">SUM(D17:AJ17)</f>
        <v>136</v>
      </c>
    </row>
    <row r="18" spans="1:37" x14ac:dyDescent="0.3">
      <c r="A18" s="107">
        <v>2</v>
      </c>
      <c r="B18" s="107" t="str">
        <f>VLOOKUP($A18,Сотрудники!$A$3:$L$1206,2,0)</f>
        <v xml:space="preserve">Крейнделин Борис </v>
      </c>
      <c r="C18" s="107" t="str">
        <f>VLOOKUP($A18,Сотрудники!$A$3:$L$1206,8,0)</f>
        <v>Москва</v>
      </c>
      <c r="D18" s="108"/>
      <c r="E18" s="127"/>
      <c r="F18" s="127"/>
      <c r="G18" s="127"/>
      <c r="H18" s="127"/>
      <c r="I18" s="127"/>
      <c r="J18" s="108"/>
      <c r="K18" s="108"/>
      <c r="L18" s="109">
        <v>8</v>
      </c>
      <c r="M18" s="109">
        <v>8</v>
      </c>
      <c r="N18" s="127"/>
      <c r="O18" s="127"/>
      <c r="P18" s="109">
        <v>8</v>
      </c>
      <c r="Q18" s="109">
        <v>8</v>
      </c>
      <c r="R18" s="109">
        <v>8</v>
      </c>
      <c r="S18" s="109">
        <v>8</v>
      </c>
      <c r="T18" s="109">
        <v>8</v>
      </c>
      <c r="U18" s="127"/>
      <c r="V18" s="127"/>
      <c r="W18" s="109">
        <v>8</v>
      </c>
      <c r="X18" s="109">
        <v>8</v>
      </c>
      <c r="Y18" s="109">
        <v>8</v>
      </c>
      <c r="Z18" s="109">
        <v>8</v>
      </c>
      <c r="AA18" s="109">
        <v>8</v>
      </c>
      <c r="AB18" s="127"/>
      <c r="AC18" s="127"/>
      <c r="AD18" s="109">
        <v>8</v>
      </c>
      <c r="AE18" s="109">
        <v>8</v>
      </c>
      <c r="AF18" s="109">
        <v>8</v>
      </c>
      <c r="AG18" s="109">
        <v>8</v>
      </c>
      <c r="AH18" s="109">
        <v>8</v>
      </c>
      <c r="AI18" s="109"/>
      <c r="AJ18" s="109"/>
      <c r="AK18" s="110">
        <f t="shared" si="8"/>
        <v>136</v>
      </c>
    </row>
    <row r="19" spans="1:37" x14ac:dyDescent="0.3">
      <c r="A19" s="107">
        <v>3</v>
      </c>
      <c r="B19" s="107" t="str">
        <f>VLOOKUP($A19,Сотрудники!$A$3:$L$1206,2,0)</f>
        <v>Асеев Феофан</v>
      </c>
      <c r="C19" s="107" t="str">
        <f>VLOOKUP($A19,Сотрудники!$A$3:$L$1206,8,0)</f>
        <v>Москва</v>
      </c>
      <c r="D19" s="108"/>
      <c r="E19" s="127"/>
      <c r="F19" s="127"/>
      <c r="G19" s="127"/>
      <c r="H19" s="127"/>
      <c r="I19" s="127"/>
      <c r="J19" s="108"/>
      <c r="K19" s="108"/>
      <c r="L19" s="109">
        <v>8</v>
      </c>
      <c r="M19" s="109">
        <v>8</v>
      </c>
      <c r="N19" s="127"/>
      <c r="O19" s="127"/>
      <c r="P19" s="109">
        <v>8</v>
      </c>
      <c r="Q19" s="109">
        <v>8</v>
      </c>
      <c r="R19" s="109">
        <v>8</v>
      </c>
      <c r="S19" s="109">
        <v>8</v>
      </c>
      <c r="T19" s="109">
        <v>8</v>
      </c>
      <c r="U19" s="127"/>
      <c r="V19" s="127"/>
      <c r="W19" s="109">
        <v>8</v>
      </c>
      <c r="X19" s="109">
        <v>8</v>
      </c>
      <c r="Y19" s="109">
        <v>8</v>
      </c>
      <c r="Z19" s="109">
        <v>8</v>
      </c>
      <c r="AA19" s="109">
        <v>8</v>
      </c>
      <c r="AB19" s="127"/>
      <c r="AC19" s="127"/>
      <c r="AD19" s="109">
        <v>8</v>
      </c>
      <c r="AE19" s="109">
        <v>8</v>
      </c>
      <c r="AF19" s="109">
        <v>8</v>
      </c>
      <c r="AG19" s="109">
        <v>8</v>
      </c>
      <c r="AH19" s="109">
        <v>8</v>
      </c>
      <c r="AI19" s="109"/>
      <c r="AJ19" s="109"/>
      <c r="AK19" s="110">
        <f t="shared" si="8"/>
        <v>136</v>
      </c>
    </row>
    <row r="20" spans="1:37" x14ac:dyDescent="0.3">
      <c r="A20" s="107">
        <v>4</v>
      </c>
      <c r="B20" s="107" t="str">
        <f>VLOOKUP($A20,Сотрудники!$A$3:$L$1206,2,0)</f>
        <v>Булатова Людмила</v>
      </c>
      <c r="C20" s="107" t="str">
        <f>VLOOKUP($A20,Сотрудники!$A$3:$L$1206,8,0)</f>
        <v>Москва</v>
      </c>
      <c r="D20" s="108"/>
      <c r="E20" s="127"/>
      <c r="F20" s="127"/>
      <c r="G20" s="127"/>
      <c r="H20" s="127"/>
      <c r="I20" s="127"/>
      <c r="J20" s="108"/>
      <c r="K20" s="108"/>
      <c r="L20" s="109"/>
      <c r="M20" s="109"/>
      <c r="N20" s="127"/>
      <c r="O20" s="127"/>
      <c r="P20" s="109"/>
      <c r="Q20" s="109"/>
      <c r="R20" s="109"/>
      <c r="S20" s="109"/>
      <c r="T20" s="109"/>
      <c r="U20" s="127"/>
      <c r="V20" s="127"/>
      <c r="W20" s="109"/>
      <c r="X20" s="109"/>
      <c r="Y20" s="109"/>
      <c r="Z20" s="109"/>
      <c r="AA20" s="109"/>
      <c r="AB20" s="127"/>
      <c r="AC20" s="127"/>
      <c r="AD20" s="109"/>
      <c r="AE20" s="109"/>
      <c r="AF20" s="109"/>
      <c r="AG20" s="109"/>
      <c r="AH20" s="109"/>
      <c r="AI20" s="109"/>
      <c r="AJ20" s="109"/>
      <c r="AK20" s="110">
        <f t="shared" si="8"/>
        <v>0</v>
      </c>
    </row>
    <row r="21" spans="1:37" x14ac:dyDescent="0.3">
      <c r="A21" s="102">
        <v>5</v>
      </c>
      <c r="B21" s="107" t="str">
        <f>VLOOKUP($A21,Сотрудники!$A$3:$L$1206,2,0)</f>
        <v>Яковлев Дмитрий</v>
      </c>
      <c r="C21" s="107" t="str">
        <f>VLOOKUP($A21,Сотрудники!$A$3:$L$1206,8,0)</f>
        <v>Москва</v>
      </c>
      <c r="D21" s="108"/>
      <c r="E21" s="127"/>
      <c r="F21" s="127"/>
      <c r="G21" s="127"/>
      <c r="H21" s="127"/>
      <c r="I21" s="127"/>
      <c r="J21" s="108"/>
      <c r="K21" s="108"/>
      <c r="L21" s="109">
        <v>0</v>
      </c>
      <c r="M21" s="109">
        <v>0</v>
      </c>
      <c r="N21" s="127"/>
      <c r="O21" s="127"/>
      <c r="P21" s="109">
        <v>8</v>
      </c>
      <c r="Q21" s="109">
        <v>8</v>
      </c>
      <c r="R21" s="109">
        <v>8</v>
      </c>
      <c r="S21" s="109">
        <v>8</v>
      </c>
      <c r="T21" s="109">
        <v>8</v>
      </c>
      <c r="U21" s="127"/>
      <c r="V21" s="127"/>
      <c r="W21" s="109">
        <v>8</v>
      </c>
      <c r="X21" s="109">
        <v>8</v>
      </c>
      <c r="Y21" s="109">
        <v>8</v>
      </c>
      <c r="Z21" s="109">
        <v>8</v>
      </c>
      <c r="AA21" s="109">
        <v>8</v>
      </c>
      <c r="AB21" s="127"/>
      <c r="AC21" s="127"/>
      <c r="AD21" s="109">
        <v>8</v>
      </c>
      <c r="AE21" s="109">
        <v>8</v>
      </c>
      <c r="AF21" s="109">
        <v>8</v>
      </c>
      <c r="AG21" s="109">
        <v>8</v>
      </c>
      <c r="AH21" s="109">
        <v>8</v>
      </c>
      <c r="AI21" s="109"/>
      <c r="AJ21" s="109"/>
      <c r="AK21" s="110">
        <f t="shared" si="8"/>
        <v>120</v>
      </c>
    </row>
    <row r="22" spans="1:37" x14ac:dyDescent="0.3">
      <c r="A22" s="102">
        <v>6</v>
      </c>
      <c r="B22" s="107" t="str">
        <f>VLOOKUP($A22,Сотрудники!$A$3:$L$1206,2,0)</f>
        <v>Буланова Юлия</v>
      </c>
      <c r="C22" s="107" t="str">
        <f>VLOOKUP($A22,Сотрудники!$A$3:$L$1206,8,0)</f>
        <v>Москва</v>
      </c>
      <c r="D22" s="108"/>
      <c r="E22" s="108"/>
      <c r="F22" s="108"/>
      <c r="G22" s="127"/>
      <c r="H22" s="127"/>
      <c r="I22" s="127"/>
      <c r="J22" s="108"/>
      <c r="K22" s="108"/>
      <c r="L22" s="109"/>
      <c r="M22" s="109"/>
      <c r="N22" s="127"/>
      <c r="O22" s="127"/>
      <c r="P22" s="109"/>
      <c r="Q22" s="109"/>
      <c r="R22" s="109"/>
      <c r="S22" s="109"/>
      <c r="T22" s="109"/>
      <c r="U22" s="127"/>
      <c r="V22" s="127"/>
      <c r="W22" s="109"/>
      <c r="X22" s="109"/>
      <c r="Y22" s="109"/>
      <c r="Z22" s="109"/>
      <c r="AA22" s="109"/>
      <c r="AB22" s="127"/>
      <c r="AC22" s="127"/>
      <c r="AD22" s="109"/>
      <c r="AE22" s="109"/>
      <c r="AF22" s="109"/>
      <c r="AG22" s="109"/>
      <c r="AH22" s="109"/>
      <c r="AI22" s="109"/>
      <c r="AJ22" s="109"/>
      <c r="AK22" s="110">
        <f t="shared" si="8"/>
        <v>0</v>
      </c>
    </row>
    <row r="23" spans="1:37" x14ac:dyDescent="0.3">
      <c r="A23" s="102">
        <v>7</v>
      </c>
      <c r="B23" s="107" t="str">
        <f>VLOOKUP($A23,Сотрудники!$A$3:$L$1206,2,0)</f>
        <v>Гайнуллин Закван</v>
      </c>
      <c r="C23" s="107" t="str">
        <f>VLOOKUP($A23,Сотрудники!$A$3:$L$1206,8,0)</f>
        <v>Екатеринбург</v>
      </c>
      <c r="D23" s="108"/>
      <c r="E23" s="127"/>
      <c r="F23" s="127"/>
      <c r="G23" s="127"/>
      <c r="H23" s="127"/>
      <c r="I23" s="127"/>
      <c r="J23" s="108"/>
      <c r="K23" s="108"/>
      <c r="L23" s="109">
        <v>8</v>
      </c>
      <c r="M23" s="109">
        <v>8</v>
      </c>
      <c r="N23" s="127"/>
      <c r="O23" s="127"/>
      <c r="P23" s="109">
        <v>8</v>
      </c>
      <c r="Q23" s="109">
        <v>8</v>
      </c>
      <c r="R23" s="109">
        <v>8</v>
      </c>
      <c r="S23" s="109">
        <v>8</v>
      </c>
      <c r="T23" s="109">
        <v>8</v>
      </c>
      <c r="U23" s="127"/>
      <c r="V23" s="127"/>
      <c r="W23" s="109">
        <v>8</v>
      </c>
      <c r="X23" s="109">
        <v>8</v>
      </c>
      <c r="Y23" s="109">
        <v>8</v>
      </c>
      <c r="Z23" s="109">
        <v>8</v>
      </c>
      <c r="AA23" s="109">
        <v>8</v>
      </c>
      <c r="AB23" s="127"/>
      <c r="AC23" s="127"/>
      <c r="AD23" s="109">
        <v>8</v>
      </c>
      <c r="AE23" s="109">
        <v>8</v>
      </c>
      <c r="AF23" s="109">
        <v>8</v>
      </c>
      <c r="AG23" s="109">
        <v>8</v>
      </c>
      <c r="AH23" s="109">
        <v>8</v>
      </c>
      <c r="AI23" s="109"/>
      <c r="AJ23" s="109"/>
      <c r="AK23" s="110">
        <f t="shared" si="8"/>
        <v>136</v>
      </c>
    </row>
    <row r="24" spans="1:37" x14ac:dyDescent="0.3">
      <c r="A24" s="102">
        <v>8</v>
      </c>
      <c r="B24" s="107" t="str">
        <f>VLOOKUP($A24,Сотрудники!$A$3:$L$1206,2,0)</f>
        <v>Хохлова Крестина</v>
      </c>
      <c r="C24" s="107" t="str">
        <f>VLOOKUP($A24,Сотрудники!$A$3:$L$1206,8,0)</f>
        <v>Москва</v>
      </c>
      <c r="D24" s="108"/>
      <c r="E24" s="108"/>
      <c r="F24" s="108"/>
      <c r="G24" s="127"/>
      <c r="H24" s="127"/>
      <c r="I24" s="127"/>
      <c r="J24" s="108"/>
      <c r="K24" s="108"/>
      <c r="L24" s="109">
        <v>8</v>
      </c>
      <c r="M24" s="109">
        <v>8</v>
      </c>
      <c r="N24" s="127"/>
      <c r="O24" s="127"/>
      <c r="P24" s="109">
        <v>8</v>
      </c>
      <c r="Q24" s="109">
        <v>8</v>
      </c>
      <c r="R24" s="109">
        <v>8</v>
      </c>
      <c r="S24" s="109">
        <v>8</v>
      </c>
      <c r="T24" s="109">
        <v>8</v>
      </c>
      <c r="U24" s="127"/>
      <c r="V24" s="127"/>
      <c r="W24" s="109">
        <v>8</v>
      </c>
      <c r="X24" s="109">
        <v>8</v>
      </c>
      <c r="Y24" s="109">
        <v>8</v>
      </c>
      <c r="Z24" s="109">
        <v>8</v>
      </c>
      <c r="AA24" s="109">
        <v>8</v>
      </c>
      <c r="AB24" s="127"/>
      <c r="AC24" s="127"/>
      <c r="AD24" s="109">
        <v>8</v>
      </c>
      <c r="AE24" s="109">
        <v>8</v>
      </c>
      <c r="AF24" s="109">
        <v>8</v>
      </c>
      <c r="AG24" s="109">
        <v>8</v>
      </c>
      <c r="AH24" s="109">
        <v>8</v>
      </c>
      <c r="AI24" s="109"/>
      <c r="AJ24" s="109"/>
      <c r="AK24" s="110">
        <f t="shared" si="8"/>
        <v>136</v>
      </c>
    </row>
    <row r="25" spans="1:37" x14ac:dyDescent="0.3">
      <c r="A25" s="102">
        <v>9</v>
      </c>
      <c r="B25" s="107" t="str">
        <f>VLOOKUP($A25,Сотрудники!$A$3:$L$1206,2,0)</f>
        <v>Пойш Виталий</v>
      </c>
      <c r="C25" s="107" t="str">
        <f>VLOOKUP($A25,Сотрудники!$A$3:$L$1206,8,0)</f>
        <v>Екатеринбург</v>
      </c>
      <c r="D25" s="108"/>
      <c r="E25" s="108"/>
      <c r="F25" s="108"/>
      <c r="G25" s="108"/>
      <c r="H25" s="108"/>
      <c r="I25" s="108"/>
      <c r="J25" s="108"/>
      <c r="K25" s="108"/>
      <c r="L25" s="109"/>
      <c r="M25" s="107"/>
      <c r="N25" s="108"/>
      <c r="O25" s="108"/>
      <c r="P25" s="109">
        <v>8</v>
      </c>
      <c r="Q25" s="109">
        <v>8</v>
      </c>
      <c r="R25" s="109">
        <v>8</v>
      </c>
      <c r="S25" s="109">
        <v>8</v>
      </c>
      <c r="T25" s="109">
        <v>8</v>
      </c>
      <c r="U25" s="108"/>
      <c r="V25" s="108"/>
      <c r="W25" s="109">
        <v>8</v>
      </c>
      <c r="X25" s="109">
        <v>8</v>
      </c>
      <c r="Y25" s="109">
        <v>8</v>
      </c>
      <c r="Z25" s="109">
        <v>8</v>
      </c>
      <c r="AA25" s="109">
        <v>8</v>
      </c>
      <c r="AB25" s="108"/>
      <c r="AC25" s="108"/>
      <c r="AD25" s="109">
        <v>8</v>
      </c>
      <c r="AE25" s="109">
        <v>8</v>
      </c>
      <c r="AF25" s="109">
        <v>8</v>
      </c>
      <c r="AG25" s="109">
        <v>8</v>
      </c>
      <c r="AH25" s="109">
        <v>8</v>
      </c>
      <c r="AI25" s="107"/>
      <c r="AJ25" s="107"/>
      <c r="AK25" s="110">
        <f t="shared" si="8"/>
        <v>120</v>
      </c>
    </row>
    <row r="26" spans="1:37" x14ac:dyDescent="0.3">
      <c r="A26" s="102">
        <v>10</v>
      </c>
      <c r="B26" s="107" t="str">
        <f>VLOOKUP($A26,Сотрудники!$A$3:$L$1206,2,0)</f>
        <v>Офицеров Дмитрий</v>
      </c>
      <c r="C26" s="107" t="str">
        <f>VLOOKUP($A26,Сотрудники!$A$3:$L$1206,8,0)</f>
        <v>СПБ</v>
      </c>
      <c r="D26" s="108"/>
      <c r="E26" s="108"/>
      <c r="F26" s="108"/>
      <c r="G26" s="108"/>
      <c r="H26" s="108"/>
      <c r="I26" s="108"/>
      <c r="J26" s="108"/>
      <c r="K26" s="108"/>
      <c r="L26" s="109"/>
      <c r="M26" s="107"/>
      <c r="N26" s="108"/>
      <c r="O26" s="108"/>
      <c r="P26" s="107"/>
      <c r="Q26" s="109">
        <v>8</v>
      </c>
      <c r="R26" s="109">
        <v>8</v>
      </c>
      <c r="S26" s="109">
        <v>8</v>
      </c>
      <c r="T26" s="109">
        <v>8</v>
      </c>
      <c r="U26" s="108"/>
      <c r="V26" s="108"/>
      <c r="W26" s="109">
        <v>8</v>
      </c>
      <c r="X26" s="109">
        <v>8</v>
      </c>
      <c r="Y26" s="109">
        <v>8</v>
      </c>
      <c r="Z26" s="109">
        <v>8</v>
      </c>
      <c r="AA26" s="109">
        <v>8</v>
      </c>
      <c r="AB26" s="108"/>
      <c r="AC26" s="108"/>
      <c r="AD26" s="109">
        <v>8</v>
      </c>
      <c r="AE26" s="109">
        <v>8</v>
      </c>
      <c r="AF26" s="109">
        <v>8</v>
      </c>
      <c r="AG26" s="109">
        <v>8</v>
      </c>
      <c r="AH26" s="109">
        <v>8</v>
      </c>
      <c r="AI26" s="107"/>
      <c r="AJ26" s="107"/>
      <c r="AK26" s="110">
        <f t="shared" si="8"/>
        <v>112</v>
      </c>
    </row>
    <row r="27" spans="1:37" x14ac:dyDescent="0.3">
      <c r="A27" s="102">
        <v>11</v>
      </c>
      <c r="B27" s="107" t="str">
        <f>VLOOKUP($A27,Сотрудники!$A$3:$L$1206,2,0)</f>
        <v>Муштекенов Тимур</v>
      </c>
      <c r="C27" s="107" t="str">
        <f>VLOOKUP($A27,Сотрудники!$A$3:$L$1206,8,0)</f>
        <v>СПБ</v>
      </c>
      <c r="D27" s="108"/>
      <c r="E27" s="108"/>
      <c r="F27" s="108"/>
      <c r="G27" s="108"/>
      <c r="H27" s="108"/>
      <c r="I27" s="108"/>
      <c r="J27" s="108"/>
      <c r="K27" s="108"/>
      <c r="L27" s="109"/>
      <c r="M27" s="107"/>
      <c r="N27" s="108"/>
      <c r="O27" s="108"/>
      <c r="P27" s="107"/>
      <c r="Q27" s="107"/>
      <c r="R27" s="107"/>
      <c r="S27" s="107"/>
      <c r="T27" s="107"/>
      <c r="U27" s="108"/>
      <c r="V27" s="108"/>
      <c r="W27" s="107"/>
      <c r="X27" s="107"/>
      <c r="Y27" s="107"/>
      <c r="Z27" s="107"/>
      <c r="AA27" s="107"/>
      <c r="AB27" s="108"/>
      <c r="AC27" s="108"/>
      <c r="AD27" s="109">
        <v>8</v>
      </c>
      <c r="AE27" s="109">
        <v>8</v>
      </c>
      <c r="AF27" s="109">
        <v>8</v>
      </c>
      <c r="AG27" s="109">
        <v>8</v>
      </c>
      <c r="AH27" s="109">
        <v>8</v>
      </c>
      <c r="AI27" s="107"/>
      <c r="AJ27" s="107"/>
      <c r="AK27" s="110">
        <f t="shared" si="8"/>
        <v>40</v>
      </c>
    </row>
  </sheetData>
  <pageMargins left="0.7" right="0.7" top="0.75" bottom="0.75" header="0.3" footer="0.3"/>
  <pageSetup paperSize="9" firstPageNumber="2147483648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15"/>
  <sheetViews>
    <sheetView workbookViewId="0">
      <selection activeCell="D17" sqref="D17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657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Таблица2567[[#This Row],[Итого кол-во рабочих часов]]/8</f>
        <v>17</v>
      </c>
      <c r="G5" s="120"/>
      <c r="H5" s="120">
        <v>136</v>
      </c>
      <c r="I5" s="121" t="e">
        <f>VLOOKUP($A5,Сотрудники!$A$3:$L$1206,14,0)</f>
        <v>#REF!</v>
      </c>
      <c r="J5" s="122" t="e">
        <f t="shared" ref="J5:J12" si="0">I5/8</f>
        <v>#REF!</v>
      </c>
      <c r="K5" s="123" t="e">
        <f t="shared" ref="K5:K12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Таблица2567[[#This Row],[Итого кол-во рабочих часов]]/8</f>
        <v>17</v>
      </c>
      <c r="G6" s="120"/>
      <c r="H6" s="120">
        <v>136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Таблица2567[[#This Row],[Итого кол-во рабочих часов]]/8</f>
        <v>17</v>
      </c>
      <c r="G7" s="125"/>
      <c r="H7" s="120">
        <v>136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x14ac:dyDescent="0.3">
      <c r="A8" s="129">
        <v>4</v>
      </c>
      <c r="B8" s="119" t="str">
        <f>VLOOKUP($A8,Сотрудники!$A$3:$L$1206,2,0)</f>
        <v>Булатова Людмила</v>
      </c>
      <c r="C8" s="119" t="str">
        <f>VLOOKUP($A8,Сотрудники!$A$3:$L$1206,9,0)</f>
        <v>неизвестно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Таблица2567[[#This Row],[Итого кол-во рабочих часов]]/8</f>
        <v>0</v>
      </c>
      <c r="G8" s="120"/>
      <c r="H8" s="120">
        <v>0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5</v>
      </c>
      <c r="B9" s="119" t="str">
        <f>VLOOKUP($A9,Сотрудники!$A$3:$L$1206,2,0)</f>
        <v>Яковлев Дмитрий</v>
      </c>
      <c r="C9" s="119" t="str">
        <f>VLOOKUP($A9,Сотрудники!$A$3:$L$1206,9,0)</f>
        <v xml:space="preserve">Кредиты наличными </v>
      </c>
      <c r="D9" s="119">
        <f>VLOOKUP($A9,Сотрудники!$A$3:$L$1206,10,0)</f>
        <v>0</v>
      </c>
      <c r="E9" s="119">
        <f>VLOOKUP($A9,Сотрудники!$A$3:$L$1206,11,0)</f>
        <v>0</v>
      </c>
      <c r="F9" s="120">
        <f>Таблица2567[[#This Row],[Итого кол-во рабочих часов]]/8</f>
        <v>15</v>
      </c>
      <c r="G9" s="125">
        <v>2</v>
      </c>
      <c r="H9" s="125">
        <v>120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30" hidden="1" customHeight="1" x14ac:dyDescent="0.3">
      <c r="A10" s="129">
        <v>6</v>
      </c>
      <c r="B10" s="119" t="str">
        <f>VLOOKUP($A10,Сотрудники!$A$3:$L$1206,2,0)</f>
        <v>Буланова Юлия</v>
      </c>
      <c r="C10" s="119" t="str">
        <f>VLOOKUP($A10,Сотрудники!$A$3:$L$1206,9,0)</f>
        <v xml:space="preserve">Кредиты наличными </v>
      </c>
      <c r="D10" s="119">
        <f>VLOOKUP($A10,Сотрудники!$A$3:$L$1206,10,0)</f>
        <v>0</v>
      </c>
      <c r="E10" s="119">
        <f>VLOOKUP($A10,Сотрудники!$A$3:$L$1206,11,0)</f>
        <v>0</v>
      </c>
      <c r="F10" s="120">
        <f>Таблица2567[[#This Row],[Итого кол-во рабочих часов]]/8</f>
        <v>0</v>
      </c>
      <c r="G10" s="125"/>
      <c r="H10" s="125">
        <v>0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ht="31.2" x14ac:dyDescent="0.3">
      <c r="A11" s="129">
        <v>7</v>
      </c>
      <c r="B11" s="119" t="str">
        <f>VLOOKUP($A11,Сотрудники!$A$3:$L$1206,2,0)</f>
        <v>Гайнуллин Закван</v>
      </c>
      <c r="C11" s="119" t="str">
        <f>VLOOKUP($A11,Сотрудники!$A$3:$L$1206,9,0)</f>
        <v>Встречная конвертация</v>
      </c>
      <c r="D11" s="119">
        <f>VLOOKUP($A11,Сотрудники!$A$3:$L$1206,10,0)</f>
        <v>0</v>
      </c>
      <c r="E11" s="119">
        <f>VLOOKUP($A11,Сотрудники!$A$3:$L$1206,11,0)</f>
        <v>0</v>
      </c>
      <c r="F11" s="120">
        <f t="shared" ref="F11:F15" si="2">H11/8</f>
        <v>17</v>
      </c>
      <c r="G11" s="125"/>
      <c r="H11" s="125">
        <v>136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31.2" x14ac:dyDescent="0.3">
      <c r="A12" s="129">
        <v>8</v>
      </c>
      <c r="B12" s="119" t="str">
        <f>VLOOKUP($A12,Сотрудники!$A$3:$L$1206,2,0)</f>
        <v>Хохлова Крестина</v>
      </c>
      <c r="C12" s="119" t="str">
        <f>VLOOKUP($A12,Сотрудники!$A$3:$L$1206,9,0)</f>
        <v>Ресурсное планирование</v>
      </c>
      <c r="D12" s="119">
        <f>VLOOKUP($A12,Сотрудники!$A$3:$L$1206,10,0)</f>
        <v>0.15</v>
      </c>
      <c r="E12" s="130">
        <f>VLOOKUP($A12,Сотрудники!$A$3:$L$1206,11,0)</f>
        <v>150000</v>
      </c>
      <c r="F12" s="120">
        <f t="shared" si="2"/>
        <v>17</v>
      </c>
      <c r="G12" s="125"/>
      <c r="H12" s="125">
        <v>136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ht="46.8" x14ac:dyDescent="0.3">
      <c r="A13" s="129">
        <v>9</v>
      </c>
      <c r="B13" s="119" t="str">
        <f>VLOOKUP($A13,Сотрудники!$A$3:$L$1206,2,0)</f>
        <v>Пойш Виталий</v>
      </c>
      <c r="C13" s="119" t="str">
        <f>VLOOKUP($A13,Сотрудники!$A$3:$L$1206,9,0)</f>
        <v>Единое окно сотрудника ЕОС ФЛ</v>
      </c>
      <c r="D13" s="119">
        <f>VLOOKUP($A13,Сотрудники!$A$3:$L$1206,10,0)</f>
        <v>0</v>
      </c>
      <c r="E13" s="119">
        <f>VLOOKUP($A13,Сотрудники!$A$3:$L$1206,11,0)</f>
        <v>303500</v>
      </c>
      <c r="F13" s="120">
        <f t="shared" si="2"/>
        <v>15</v>
      </c>
      <c r="G13" s="125"/>
      <c r="H13" s="125">
        <v>120</v>
      </c>
      <c r="I13" s="121" t="e">
        <f>VLOOKUP($A13,Сотрудники!$A$3:$L$1206,14,0)</f>
        <v>#REF!</v>
      </c>
      <c r="J13" s="122" t="e">
        <f t="shared" ref="J13:J15" si="3">I13/8</f>
        <v>#REF!</v>
      </c>
      <c r="K13" s="126" t="e">
        <f t="shared" ref="K13:K15" si="4">+H13*J13</f>
        <v>#REF!</v>
      </c>
    </row>
    <row r="14" spans="1:11" x14ac:dyDescent="0.3">
      <c r="A14" s="129">
        <v>10</v>
      </c>
      <c r="B14" s="119" t="str">
        <f>VLOOKUP($A14,Сотрудники!$A$3:$L$1206,2,0)</f>
        <v>Офицеров Дмитрий</v>
      </c>
      <c r="C14" s="119" t="str">
        <f>VLOOKUP($A14,Сотрудники!$A$3:$L$1206,9,0)</f>
        <v>приземление</v>
      </c>
      <c r="D14" s="119">
        <f>VLOOKUP($A14,Сотрудники!$A$3:$L$1206,10,0)</f>
        <v>0</v>
      </c>
      <c r="E14" s="119">
        <f>VLOOKUP($A14,Сотрудники!$A$3:$L$1206,11,0)</f>
        <v>218400</v>
      </c>
      <c r="F14" s="120">
        <f t="shared" si="2"/>
        <v>14</v>
      </c>
      <c r="G14" s="125"/>
      <c r="H14" s="125">
        <v>112</v>
      </c>
      <c r="I14" s="121" t="e">
        <f>VLOOKUP($A14,Сотрудники!$A$3:$L$1206,14,0)</f>
        <v>#REF!</v>
      </c>
      <c r="J14" s="122" t="e">
        <f t="shared" si="3"/>
        <v>#REF!</v>
      </c>
      <c r="K14" s="126" t="e">
        <f t="shared" si="4"/>
        <v>#REF!</v>
      </c>
    </row>
    <row r="15" spans="1:11" ht="46.8" x14ac:dyDescent="0.3">
      <c r="A15" s="129">
        <v>11</v>
      </c>
      <c r="B15" s="119" t="str">
        <f>VLOOKUP($A15,Сотрудники!$A$3:$L$1206,2,0)</f>
        <v>Муштекенов Тимур</v>
      </c>
      <c r="C15" s="119" t="str">
        <f>VLOOKUP($A15,Сотрудники!$A$3:$L$1206,9,0)</f>
        <v>Loan Manager/ Кредитный конвейер</v>
      </c>
      <c r="D15" s="119">
        <f>VLOOKUP($A15,Сотрудники!$A$3:$L$1206,10,0)</f>
        <v>0</v>
      </c>
      <c r="E15" s="119">
        <f>VLOOKUP($A15,Сотрудники!$A$3:$L$1206,11,0)</f>
        <v>0</v>
      </c>
      <c r="F15" s="120">
        <f t="shared" si="2"/>
        <v>5</v>
      </c>
      <c r="G15" s="125"/>
      <c r="H15" s="125">
        <v>40</v>
      </c>
      <c r="I15" s="121" t="e">
        <f>VLOOKUP($A15,Сотрудники!$A$3:$L$1206,14,0)</f>
        <v>#REF!</v>
      </c>
      <c r="J15" s="122" t="e">
        <f t="shared" si="3"/>
        <v>#REF!</v>
      </c>
      <c r="K15" s="126" t="e">
        <f t="shared" si="4"/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33"/>
  <sheetViews>
    <sheetView zoomScale="90" workbookViewId="0">
      <pane xSplit="2" ySplit="2" topLeftCell="C3" activePane="bottomRight" state="frozen"/>
      <selection activeCell="B5" sqref="B5:B16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19921875" style="102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5">
        <v>43862</v>
      </c>
      <c r="E2" s="105">
        <f>D2+1</f>
        <v>43863</v>
      </c>
      <c r="F2" s="106">
        <f t="shared" ref="F2:G2" si="0">E2+1</f>
        <v>43864</v>
      </c>
      <c r="G2" s="106">
        <f t="shared" si="0"/>
        <v>43865</v>
      </c>
      <c r="H2" s="106">
        <f>G2+1</f>
        <v>43866</v>
      </c>
      <c r="I2" s="106">
        <f t="shared" ref="I2:AF2" si="1">H2+1</f>
        <v>43867</v>
      </c>
      <c r="J2" s="106">
        <f t="shared" si="1"/>
        <v>43868</v>
      </c>
      <c r="K2" s="105">
        <f t="shared" si="1"/>
        <v>43869</v>
      </c>
      <c r="L2" s="105">
        <f t="shared" si="1"/>
        <v>43870</v>
      </c>
      <c r="M2" s="106">
        <f t="shared" si="1"/>
        <v>43871</v>
      </c>
      <c r="N2" s="106">
        <f t="shared" si="1"/>
        <v>43872</v>
      </c>
      <c r="O2" s="106">
        <f t="shared" si="1"/>
        <v>43873</v>
      </c>
      <c r="P2" s="106">
        <f t="shared" si="1"/>
        <v>43874</v>
      </c>
      <c r="Q2" s="106">
        <f t="shared" si="1"/>
        <v>43875</v>
      </c>
      <c r="R2" s="105">
        <f t="shared" si="1"/>
        <v>43876</v>
      </c>
      <c r="S2" s="105">
        <f t="shared" si="1"/>
        <v>43877</v>
      </c>
      <c r="T2" s="106">
        <f t="shared" si="1"/>
        <v>43878</v>
      </c>
      <c r="U2" s="106">
        <f t="shared" si="1"/>
        <v>43879</v>
      </c>
      <c r="V2" s="106">
        <f t="shared" si="1"/>
        <v>43880</v>
      </c>
      <c r="W2" s="106">
        <f t="shared" si="1"/>
        <v>43881</v>
      </c>
      <c r="X2" s="106">
        <f t="shared" si="1"/>
        <v>43882</v>
      </c>
      <c r="Y2" s="105">
        <f t="shared" si="1"/>
        <v>43883</v>
      </c>
      <c r="Z2" s="105">
        <f t="shared" si="1"/>
        <v>43884</v>
      </c>
      <c r="AA2" s="105">
        <f t="shared" si="1"/>
        <v>43885</v>
      </c>
      <c r="AB2" s="106">
        <f t="shared" si="1"/>
        <v>43886</v>
      </c>
      <c r="AC2" s="106">
        <f t="shared" si="1"/>
        <v>43887</v>
      </c>
      <c r="AD2" s="106">
        <f t="shared" si="1"/>
        <v>43888</v>
      </c>
      <c r="AE2" s="106">
        <f t="shared" si="1"/>
        <v>43889</v>
      </c>
      <c r="AF2" s="105">
        <f t="shared" si="1"/>
        <v>43890</v>
      </c>
      <c r="AG2" s="105">
        <f>+AF2+1</f>
        <v>43891</v>
      </c>
      <c r="AH2" s="106">
        <f>+AG2+1</f>
        <v>43892</v>
      </c>
      <c r="AI2" s="106">
        <f>+AH2+1</f>
        <v>43893</v>
      </c>
      <c r="AJ2" s="106">
        <f>+AI2+1</f>
        <v>43894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8" t="str">
        <f t="shared" ref="D3:AJ8" si="2">IF(ISBLANK(D20),"",IF(D20=0,"Выходной",IF(D20&lt;&gt;0,"Работал","")))</f>
        <v/>
      </c>
      <c r="E3" s="127" t="str">
        <f t="shared" si="2"/>
        <v/>
      </c>
      <c r="F3" s="109" t="str">
        <f t="shared" si="2"/>
        <v>Работал</v>
      </c>
      <c r="G3" s="109" t="str">
        <f t="shared" si="2"/>
        <v>Работал</v>
      </c>
      <c r="H3" s="109" t="str">
        <f t="shared" si="2"/>
        <v>Работал</v>
      </c>
      <c r="I3" s="109" t="str">
        <f t="shared" si="2"/>
        <v>Работал</v>
      </c>
      <c r="J3" s="109" t="str">
        <f t="shared" si="2"/>
        <v>Работал</v>
      </c>
      <c r="K3" s="108" t="str">
        <f t="shared" si="2"/>
        <v/>
      </c>
      <c r="L3" s="127" t="str">
        <f t="shared" si="2"/>
        <v/>
      </c>
      <c r="M3" s="109" t="str">
        <f t="shared" si="2"/>
        <v>Работал</v>
      </c>
      <c r="N3" s="109" t="str">
        <f t="shared" si="2"/>
        <v>Работал</v>
      </c>
      <c r="O3" s="109" t="str">
        <f t="shared" si="2"/>
        <v>Работал</v>
      </c>
      <c r="P3" s="109" t="str">
        <f t="shared" si="2"/>
        <v>Работал</v>
      </c>
      <c r="Q3" s="109" t="str">
        <f t="shared" si="2"/>
        <v>Работал</v>
      </c>
      <c r="R3" s="127" t="str">
        <f t="shared" si="2"/>
        <v>Работал</v>
      </c>
      <c r="S3" s="127" t="str">
        <f t="shared" si="2"/>
        <v>Работал</v>
      </c>
      <c r="T3" s="109" t="str">
        <f t="shared" si="2"/>
        <v>Работал</v>
      </c>
      <c r="U3" s="109" t="str">
        <f t="shared" si="2"/>
        <v>Работал</v>
      </c>
      <c r="V3" s="109" t="str">
        <f t="shared" si="2"/>
        <v>Работал</v>
      </c>
      <c r="W3" s="109" t="str">
        <f t="shared" si="2"/>
        <v>Работал</v>
      </c>
      <c r="X3" s="109" t="str">
        <f t="shared" si="2"/>
        <v>Работал</v>
      </c>
      <c r="Y3" s="127" t="str">
        <f t="shared" si="2"/>
        <v/>
      </c>
      <c r="Z3" s="127" t="str">
        <f t="shared" si="2"/>
        <v/>
      </c>
      <c r="AA3" s="127" t="str">
        <f t="shared" si="2"/>
        <v/>
      </c>
      <c r="AB3" s="109" t="str">
        <f t="shared" si="2"/>
        <v>Работал</v>
      </c>
      <c r="AC3" s="109" t="str">
        <f t="shared" si="2"/>
        <v>Работал</v>
      </c>
      <c r="AD3" s="109" t="str">
        <f t="shared" si="2"/>
        <v>Работал</v>
      </c>
      <c r="AE3" s="109" t="str">
        <f t="shared" si="2"/>
        <v>Работал</v>
      </c>
      <c r="AF3" s="127" t="str">
        <f t="shared" si="2"/>
        <v/>
      </c>
      <c r="AG3" s="127" t="str">
        <f t="shared" si="2"/>
        <v/>
      </c>
      <c r="AH3" s="109" t="str">
        <f t="shared" si="2"/>
        <v/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8" t="str">
        <f t="shared" si="2"/>
        <v/>
      </c>
      <c r="E4" s="127" t="str">
        <f t="shared" si="2"/>
        <v/>
      </c>
      <c r="F4" s="109" t="str">
        <f t="shared" si="2"/>
        <v>Работал</v>
      </c>
      <c r="G4" s="109" t="str">
        <f t="shared" si="2"/>
        <v>Работал</v>
      </c>
      <c r="H4" s="109" t="str">
        <f t="shared" si="2"/>
        <v>Работал</v>
      </c>
      <c r="I4" s="109" t="str">
        <f t="shared" si="2"/>
        <v>Работал</v>
      </c>
      <c r="J4" s="109" t="str">
        <f t="shared" si="2"/>
        <v>Работал</v>
      </c>
      <c r="K4" s="108" t="str">
        <f t="shared" si="2"/>
        <v/>
      </c>
      <c r="L4" s="127" t="str">
        <f t="shared" si="2"/>
        <v/>
      </c>
      <c r="M4" s="109" t="str">
        <f t="shared" si="2"/>
        <v>Работал</v>
      </c>
      <c r="N4" s="109" t="str">
        <f t="shared" si="2"/>
        <v>Работал</v>
      </c>
      <c r="O4" s="109" t="str">
        <f t="shared" si="2"/>
        <v>Работал</v>
      </c>
      <c r="P4" s="109" t="str">
        <f t="shared" si="2"/>
        <v>Работал</v>
      </c>
      <c r="Q4" s="109" t="str">
        <f t="shared" si="2"/>
        <v>Работал</v>
      </c>
      <c r="R4" s="127" t="str">
        <f t="shared" si="2"/>
        <v/>
      </c>
      <c r="S4" s="127" t="str">
        <f t="shared" si="2"/>
        <v/>
      </c>
      <c r="T4" s="109" t="str">
        <f t="shared" si="2"/>
        <v>Работал</v>
      </c>
      <c r="U4" s="109" t="str">
        <f t="shared" si="2"/>
        <v>Работал</v>
      </c>
      <c r="V4" s="109" t="str">
        <f t="shared" si="2"/>
        <v>Работал</v>
      </c>
      <c r="W4" s="109" t="str">
        <f t="shared" si="2"/>
        <v>Работал</v>
      </c>
      <c r="X4" s="109" t="str">
        <f t="shared" si="2"/>
        <v>Работал</v>
      </c>
      <c r="Y4" s="127" t="str">
        <f t="shared" si="2"/>
        <v/>
      </c>
      <c r="Z4" s="127" t="str">
        <f t="shared" si="2"/>
        <v/>
      </c>
      <c r="AA4" s="127" t="str">
        <f t="shared" si="2"/>
        <v/>
      </c>
      <c r="AB4" s="109" t="str">
        <f t="shared" si="2"/>
        <v>Работал</v>
      </c>
      <c r="AC4" s="109" t="str">
        <f t="shared" si="2"/>
        <v>Работал</v>
      </c>
      <c r="AD4" s="109" t="str">
        <f t="shared" si="2"/>
        <v>Работал</v>
      </c>
      <c r="AE4" s="109" t="str">
        <f t="shared" si="2"/>
        <v>Работал</v>
      </c>
      <c r="AF4" s="127" t="str">
        <f t="shared" si="2"/>
        <v/>
      </c>
      <c r="AG4" s="127" t="str">
        <f t="shared" si="2"/>
        <v/>
      </c>
      <c r="AH4" s="109" t="str">
        <f t="shared" si="2"/>
        <v/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8" t="str">
        <f t="shared" si="2"/>
        <v/>
      </c>
      <c r="E5" s="127" t="str">
        <f t="shared" si="2"/>
        <v/>
      </c>
      <c r="F5" s="109" t="str">
        <f t="shared" si="2"/>
        <v>Работал</v>
      </c>
      <c r="G5" s="109" t="str">
        <f t="shared" si="2"/>
        <v>Работал</v>
      </c>
      <c r="H5" s="109" t="str">
        <f t="shared" si="2"/>
        <v>Работал</v>
      </c>
      <c r="I5" s="109" t="str">
        <f t="shared" si="2"/>
        <v>Работал</v>
      </c>
      <c r="J5" s="109" t="str">
        <f t="shared" si="2"/>
        <v>Работал</v>
      </c>
      <c r="K5" s="108" t="str">
        <f t="shared" si="2"/>
        <v/>
      </c>
      <c r="L5" s="127" t="str">
        <f t="shared" si="2"/>
        <v/>
      </c>
      <c r="M5" s="109" t="str">
        <f t="shared" si="2"/>
        <v>Работал</v>
      </c>
      <c r="N5" s="109" t="str">
        <f t="shared" si="2"/>
        <v>Работал</v>
      </c>
      <c r="O5" s="109" t="str">
        <f t="shared" si="2"/>
        <v>Работал</v>
      </c>
      <c r="P5" s="109" t="str">
        <f t="shared" si="2"/>
        <v>Работал</v>
      </c>
      <c r="Q5" s="109" t="str">
        <f t="shared" si="2"/>
        <v>Работал</v>
      </c>
      <c r="R5" s="127" t="str">
        <f t="shared" si="2"/>
        <v/>
      </c>
      <c r="S5" s="127" t="str">
        <f t="shared" si="2"/>
        <v/>
      </c>
      <c r="T5" s="109" t="str">
        <f t="shared" si="2"/>
        <v>Работал</v>
      </c>
      <c r="U5" s="109" t="str">
        <f t="shared" si="2"/>
        <v>Работал</v>
      </c>
      <c r="V5" s="109" t="str">
        <f t="shared" si="2"/>
        <v>Работал</v>
      </c>
      <c r="W5" s="109" t="str">
        <f t="shared" si="2"/>
        <v>Работал</v>
      </c>
      <c r="X5" s="109" t="str">
        <f t="shared" si="2"/>
        <v>Работал</v>
      </c>
      <c r="Y5" s="127" t="str">
        <f t="shared" si="2"/>
        <v/>
      </c>
      <c r="Z5" s="127" t="str">
        <f t="shared" si="2"/>
        <v/>
      </c>
      <c r="AA5" s="127" t="str">
        <f t="shared" si="2"/>
        <v/>
      </c>
      <c r="AB5" s="109" t="str">
        <f t="shared" si="2"/>
        <v>Работал</v>
      </c>
      <c r="AC5" s="109" t="str">
        <f t="shared" si="2"/>
        <v>Работал</v>
      </c>
      <c r="AD5" s="109" t="str">
        <f t="shared" si="2"/>
        <v>Работал</v>
      </c>
      <c r="AE5" s="109" t="str">
        <f t="shared" si="2"/>
        <v>Работал</v>
      </c>
      <c r="AF5" s="127" t="str">
        <f t="shared" si="2"/>
        <v/>
      </c>
      <c r="AG5" s="127" t="str">
        <f t="shared" si="2"/>
        <v/>
      </c>
      <c r="AH5" s="109" t="str">
        <f t="shared" si="2"/>
        <v/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08" t="str">
        <f t="shared" si="2"/>
        <v/>
      </c>
      <c r="E6" s="127" t="str">
        <f t="shared" si="2"/>
        <v/>
      </c>
      <c r="F6" s="109" t="str">
        <f t="shared" si="2"/>
        <v>Работал</v>
      </c>
      <c r="G6" s="109" t="str">
        <f t="shared" si="2"/>
        <v>Работал</v>
      </c>
      <c r="H6" s="109" t="str">
        <f t="shared" si="2"/>
        <v>Работал</v>
      </c>
      <c r="I6" s="109" t="str">
        <f t="shared" si="2"/>
        <v>Работал</v>
      </c>
      <c r="J6" s="109" t="str">
        <f t="shared" si="2"/>
        <v>Работал</v>
      </c>
      <c r="K6" s="108" t="str">
        <f t="shared" si="2"/>
        <v/>
      </c>
      <c r="L6" s="127" t="str">
        <f t="shared" si="2"/>
        <v/>
      </c>
      <c r="M6" s="109" t="str">
        <f t="shared" si="2"/>
        <v>Работал</v>
      </c>
      <c r="N6" s="109" t="str">
        <f t="shared" si="2"/>
        <v>Работал</v>
      </c>
      <c r="O6" s="109" t="str">
        <f t="shared" si="2"/>
        <v>Работал</v>
      </c>
      <c r="P6" s="109" t="str">
        <f t="shared" si="2"/>
        <v>Работал</v>
      </c>
      <c r="Q6" s="109" t="str">
        <f t="shared" si="2"/>
        <v>Работал</v>
      </c>
      <c r="R6" s="127" t="str">
        <f t="shared" si="2"/>
        <v/>
      </c>
      <c r="S6" s="127" t="str">
        <f t="shared" si="2"/>
        <v/>
      </c>
      <c r="T6" s="109" t="str">
        <f t="shared" si="2"/>
        <v>Работал</v>
      </c>
      <c r="U6" s="109" t="str">
        <f t="shared" si="2"/>
        <v>Работал</v>
      </c>
      <c r="V6" s="109" t="str">
        <f t="shared" si="2"/>
        <v>Работал</v>
      </c>
      <c r="W6" s="109" t="str">
        <f t="shared" si="2"/>
        <v>Работал</v>
      </c>
      <c r="X6" s="109" t="str">
        <f t="shared" si="2"/>
        <v>Работал</v>
      </c>
      <c r="Y6" s="127" t="str">
        <f t="shared" si="2"/>
        <v/>
      </c>
      <c r="Z6" s="127" t="str">
        <f t="shared" si="2"/>
        <v/>
      </c>
      <c r="AA6" s="127" t="str">
        <f t="shared" si="2"/>
        <v/>
      </c>
      <c r="AB6" s="109" t="str">
        <f t="shared" si="2"/>
        <v>Работал</v>
      </c>
      <c r="AC6" s="109" t="str">
        <f t="shared" si="2"/>
        <v>Работал</v>
      </c>
      <c r="AD6" s="109" t="str">
        <f t="shared" si="2"/>
        <v>Работал</v>
      </c>
      <c r="AE6" s="109" t="str">
        <f t="shared" si="2"/>
        <v>Работал</v>
      </c>
      <c r="AF6" s="127" t="str">
        <f t="shared" si="2"/>
        <v/>
      </c>
      <c r="AG6" s="127" t="str">
        <f t="shared" si="2"/>
        <v/>
      </c>
      <c r="AH6" s="109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7</v>
      </c>
      <c r="B7" s="107" t="str">
        <f>VLOOKUP($A7,Сотрудники!$A$3:$L$1206,2,0)</f>
        <v>Гайнуллин Закван</v>
      </c>
      <c r="C7" s="107" t="str">
        <f>VLOOKUP($A7,Сотрудники!$A$3:$L$1206,8,0)</f>
        <v>Екатеринбург</v>
      </c>
      <c r="D7" s="108" t="str">
        <f t="shared" si="2"/>
        <v/>
      </c>
      <c r="E7" s="127" t="str">
        <f t="shared" si="2"/>
        <v/>
      </c>
      <c r="F7" s="109" t="str">
        <f t="shared" si="2"/>
        <v>Работал</v>
      </c>
      <c r="G7" s="109" t="str">
        <f t="shared" si="2"/>
        <v>Работал</v>
      </c>
      <c r="H7" s="109" t="str">
        <f t="shared" si="2"/>
        <v>Работал</v>
      </c>
      <c r="I7" s="109" t="str">
        <f t="shared" si="2"/>
        <v>Работал</v>
      </c>
      <c r="J7" s="109" t="str">
        <f t="shared" si="2"/>
        <v>Работал</v>
      </c>
      <c r="K7" s="108" t="str">
        <f t="shared" si="2"/>
        <v/>
      </c>
      <c r="L7" s="127" t="str">
        <f t="shared" si="2"/>
        <v/>
      </c>
      <c r="M7" s="109" t="str">
        <f t="shared" si="2"/>
        <v/>
      </c>
      <c r="N7" s="109" t="str">
        <f t="shared" si="2"/>
        <v/>
      </c>
      <c r="O7" s="109" t="str">
        <f t="shared" si="2"/>
        <v/>
      </c>
      <c r="P7" s="109" t="str">
        <f t="shared" si="2"/>
        <v/>
      </c>
      <c r="Q7" s="109" t="str">
        <f t="shared" si="2"/>
        <v/>
      </c>
      <c r="R7" s="127" t="str">
        <f t="shared" si="2"/>
        <v/>
      </c>
      <c r="S7" s="127" t="str">
        <f t="shared" si="2"/>
        <v/>
      </c>
      <c r="T7" s="109" t="str">
        <f t="shared" si="2"/>
        <v/>
      </c>
      <c r="U7" s="109" t="str">
        <f t="shared" si="2"/>
        <v/>
      </c>
      <c r="V7" s="109" t="str">
        <f t="shared" si="2"/>
        <v/>
      </c>
      <c r="W7" s="109" t="str">
        <f t="shared" si="2"/>
        <v/>
      </c>
      <c r="X7" s="109" t="str">
        <f t="shared" si="2"/>
        <v/>
      </c>
      <c r="Y7" s="127" t="str">
        <f t="shared" si="2"/>
        <v/>
      </c>
      <c r="Z7" s="127" t="str">
        <f t="shared" si="2"/>
        <v/>
      </c>
      <c r="AA7" s="127" t="str">
        <f t="shared" si="2"/>
        <v/>
      </c>
      <c r="AB7" s="109" t="str">
        <f t="shared" si="2"/>
        <v/>
      </c>
      <c r="AC7" s="109" t="str">
        <f t="shared" si="2"/>
        <v/>
      </c>
      <c r="AD7" s="109" t="str">
        <f t="shared" si="2"/>
        <v/>
      </c>
      <c r="AE7" s="109" t="str">
        <f t="shared" si="2"/>
        <v/>
      </c>
      <c r="AF7" s="127" t="str">
        <f t="shared" si="2"/>
        <v/>
      </c>
      <c r="AG7" s="127" t="str">
        <f t="shared" si="2"/>
        <v/>
      </c>
      <c r="AH7" s="109" t="str">
        <f t="shared" si="2"/>
        <v/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8</v>
      </c>
      <c r="B8" s="107" t="str">
        <f>VLOOKUP($A8,Сотрудники!$A$3:$L$1206,2,0)</f>
        <v>Хохлова Крестина</v>
      </c>
      <c r="C8" s="107" t="str">
        <f>VLOOKUP($A8,Сотрудники!$A$3:$L$1206,8,0)</f>
        <v>Москва</v>
      </c>
      <c r="D8" s="108" t="str">
        <f t="shared" si="2"/>
        <v/>
      </c>
      <c r="E8" s="108" t="str">
        <f t="shared" si="2"/>
        <v/>
      </c>
      <c r="F8" s="109" t="str">
        <f t="shared" si="2"/>
        <v>Работал</v>
      </c>
      <c r="G8" s="109" t="str">
        <f t="shared" si="2"/>
        <v>Работал</v>
      </c>
      <c r="H8" s="109" t="str">
        <f t="shared" si="2"/>
        <v>Работал</v>
      </c>
      <c r="I8" s="109" t="str">
        <f t="shared" si="2"/>
        <v>Работал</v>
      </c>
      <c r="J8" s="109" t="str">
        <f t="shared" si="2"/>
        <v>Работал</v>
      </c>
      <c r="K8" s="108" t="str">
        <f t="shared" si="2"/>
        <v/>
      </c>
      <c r="L8" s="127" t="str">
        <f t="shared" si="2"/>
        <v/>
      </c>
      <c r="M8" s="109" t="str">
        <f t="shared" si="2"/>
        <v>Работал</v>
      </c>
      <c r="N8" s="109" t="str">
        <f t="shared" si="2"/>
        <v>Работал</v>
      </c>
      <c r="O8" s="109" t="str">
        <f t="shared" si="2"/>
        <v>Работал</v>
      </c>
      <c r="P8" s="109" t="str">
        <f t="shared" si="2"/>
        <v>Работал</v>
      </c>
      <c r="Q8" s="109" t="str">
        <f t="shared" si="2"/>
        <v>Работал</v>
      </c>
      <c r="R8" s="127" t="str">
        <f t="shared" si="2"/>
        <v/>
      </c>
      <c r="S8" s="127" t="str">
        <f t="shared" si="2"/>
        <v/>
      </c>
      <c r="T8" s="109" t="str">
        <f t="shared" si="2"/>
        <v>Работал</v>
      </c>
      <c r="U8" s="109" t="str">
        <f t="shared" si="2"/>
        <v>Работал</v>
      </c>
      <c r="V8" s="109" t="str">
        <f t="shared" si="2"/>
        <v>Работал</v>
      </c>
      <c r="W8" s="109" t="str">
        <f t="shared" si="2"/>
        <v>Работал</v>
      </c>
      <c r="X8" s="109" t="str">
        <f t="shared" si="2"/>
        <v>Работал</v>
      </c>
      <c r="Y8" s="127" t="str">
        <f t="shared" si="2"/>
        <v/>
      </c>
      <c r="Z8" s="127" t="str">
        <f t="shared" si="2"/>
        <v/>
      </c>
      <c r="AA8" s="127" t="str">
        <f t="shared" si="2"/>
        <v/>
      </c>
      <c r="AB8" s="109" t="str">
        <f t="shared" si="2"/>
        <v>Выходной</v>
      </c>
      <c r="AC8" s="109" t="str">
        <f t="shared" si="2"/>
        <v>Выходной</v>
      </c>
      <c r="AD8" s="109" t="str">
        <f t="shared" si="2"/>
        <v>Выходной</v>
      </c>
      <c r="AE8" s="109" t="str">
        <f t="shared" si="2"/>
        <v>Выходной</v>
      </c>
      <c r="AF8" s="127" t="str">
        <f t="shared" si="2"/>
        <v/>
      </c>
      <c r="AG8" s="127" t="str">
        <f t="shared" si="2"/>
        <v/>
      </c>
      <c r="AH8" s="109" t="str">
        <f t="shared" si="2"/>
        <v/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9</v>
      </c>
      <c r="B9" s="107" t="str">
        <f>VLOOKUP($A9,Сотрудники!$A$3:$L$1206,2,0)</f>
        <v>Пойш Виталий</v>
      </c>
      <c r="C9" s="107" t="str">
        <f>VLOOKUP($A9,Сотрудники!$A$3:$L$1206,8,0)</f>
        <v>Екатеринбург</v>
      </c>
      <c r="D9" s="108"/>
      <c r="E9" s="108"/>
      <c r="F9" s="109" t="str">
        <f t="shared" ref="F9:J16" si="3">IF(ISBLANK(F26),"",IF(F26=0,"Выходной",IF(F26&lt;&gt;0,"Работал","")))</f>
        <v>Работал</v>
      </c>
      <c r="G9" s="109" t="str">
        <f t="shared" si="3"/>
        <v>Работал</v>
      </c>
      <c r="H9" s="109" t="str">
        <f t="shared" si="3"/>
        <v>Работал</v>
      </c>
      <c r="I9" s="109" t="str">
        <f t="shared" si="3"/>
        <v>Работал</v>
      </c>
      <c r="J9" s="109" t="str">
        <f t="shared" si="3"/>
        <v>Работал</v>
      </c>
      <c r="K9" s="108"/>
      <c r="L9" s="127"/>
      <c r="M9" s="109" t="str">
        <f t="shared" ref="M9:AJ16" si="4">IF(ISBLANK(M26),"",IF(M26=0,"Выходной",IF(M26&lt;&gt;0,"Работал","")))</f>
        <v>Работал</v>
      </c>
      <c r="N9" s="109" t="str">
        <f t="shared" si="4"/>
        <v>Работал</v>
      </c>
      <c r="O9" s="109" t="str">
        <f t="shared" si="4"/>
        <v>Работал</v>
      </c>
      <c r="P9" s="109" t="str">
        <f t="shared" si="4"/>
        <v>Работал</v>
      </c>
      <c r="Q9" s="109" t="str">
        <f t="shared" si="4"/>
        <v>Работал</v>
      </c>
      <c r="R9" s="127" t="str">
        <f t="shared" si="4"/>
        <v/>
      </c>
      <c r="S9" s="127" t="str">
        <f t="shared" si="4"/>
        <v/>
      </c>
      <c r="T9" s="109" t="str">
        <f t="shared" si="4"/>
        <v>Работал</v>
      </c>
      <c r="U9" s="109" t="str">
        <f t="shared" si="4"/>
        <v>Работал</v>
      </c>
      <c r="V9" s="109" t="str">
        <f t="shared" si="4"/>
        <v>Работал</v>
      </c>
      <c r="W9" s="109" t="str">
        <f t="shared" si="4"/>
        <v>Работал</v>
      </c>
      <c r="X9" s="109" t="str">
        <f t="shared" si="4"/>
        <v>Работал</v>
      </c>
      <c r="Y9" s="127" t="str">
        <f t="shared" si="4"/>
        <v/>
      </c>
      <c r="Z9" s="127" t="str">
        <f t="shared" si="4"/>
        <v/>
      </c>
      <c r="AA9" s="127" t="str">
        <f t="shared" si="4"/>
        <v/>
      </c>
      <c r="AB9" s="109" t="str">
        <f t="shared" si="4"/>
        <v>Работал</v>
      </c>
      <c r="AC9" s="109" t="str">
        <f t="shared" si="4"/>
        <v>Работал</v>
      </c>
      <c r="AD9" s="109" t="str">
        <f t="shared" si="4"/>
        <v>Работал</v>
      </c>
      <c r="AE9" s="109" t="str">
        <f t="shared" si="4"/>
        <v>Работал</v>
      </c>
      <c r="AF9" s="127" t="str">
        <f t="shared" si="4"/>
        <v/>
      </c>
      <c r="AG9" s="127" t="str">
        <f t="shared" si="4"/>
        <v/>
      </c>
      <c r="AH9" s="109" t="str">
        <f t="shared" si="4"/>
        <v/>
      </c>
      <c r="AI9" s="109" t="str">
        <f t="shared" si="4"/>
        <v/>
      </c>
      <c r="AJ9" s="109" t="str">
        <f t="shared" si="4"/>
        <v/>
      </c>
    </row>
    <row r="10" spans="1:36" x14ac:dyDescent="0.3">
      <c r="A10" s="102">
        <v>10</v>
      </c>
      <c r="B10" s="107" t="str">
        <f>VLOOKUP($A10,Сотрудники!$A$3:$L$1206,2,0)</f>
        <v>Офицеров Дмитрий</v>
      </c>
      <c r="C10" s="107" t="str">
        <f>VLOOKUP($A10,Сотрудники!$A$3:$L$1206,8,0)</f>
        <v>СПБ</v>
      </c>
      <c r="D10" s="108"/>
      <c r="E10" s="108"/>
      <c r="F10" s="109" t="str">
        <f t="shared" si="3"/>
        <v>Работал</v>
      </c>
      <c r="G10" s="109" t="str">
        <f t="shared" si="3"/>
        <v>Работал</v>
      </c>
      <c r="H10" s="109" t="str">
        <f t="shared" si="3"/>
        <v>Работал</v>
      </c>
      <c r="I10" s="109" t="str">
        <f t="shared" si="3"/>
        <v>Работал</v>
      </c>
      <c r="J10" s="109" t="str">
        <f t="shared" si="3"/>
        <v>Работал</v>
      </c>
      <c r="K10" s="108"/>
      <c r="L10" s="127"/>
      <c r="M10" s="109" t="str">
        <f t="shared" si="4"/>
        <v>Работал</v>
      </c>
      <c r="N10" s="109" t="str">
        <f t="shared" si="4"/>
        <v>Работал</v>
      </c>
      <c r="O10" s="109" t="str">
        <f t="shared" si="4"/>
        <v>Работал</v>
      </c>
      <c r="P10" s="109" t="str">
        <f t="shared" si="4"/>
        <v>Работал</v>
      </c>
      <c r="Q10" s="109" t="str">
        <f t="shared" si="4"/>
        <v>Работал</v>
      </c>
      <c r="R10" s="127" t="str">
        <f t="shared" si="4"/>
        <v/>
      </c>
      <c r="S10" s="127" t="str">
        <f t="shared" si="4"/>
        <v/>
      </c>
      <c r="T10" s="109" t="str">
        <f t="shared" si="4"/>
        <v>Работал</v>
      </c>
      <c r="U10" s="109" t="str">
        <f t="shared" si="4"/>
        <v>Работал</v>
      </c>
      <c r="V10" s="109" t="str">
        <f t="shared" si="4"/>
        <v>Работал</v>
      </c>
      <c r="W10" s="109" t="str">
        <f t="shared" si="4"/>
        <v>Работал</v>
      </c>
      <c r="X10" s="109" t="str">
        <f t="shared" si="4"/>
        <v>Работал</v>
      </c>
      <c r="Y10" s="127" t="str">
        <f t="shared" si="4"/>
        <v/>
      </c>
      <c r="Z10" s="127" t="str">
        <f t="shared" si="4"/>
        <v/>
      </c>
      <c r="AA10" s="127" t="str">
        <f t="shared" si="4"/>
        <v/>
      </c>
      <c r="AB10" s="109" t="str">
        <f t="shared" si="4"/>
        <v>Работал</v>
      </c>
      <c r="AC10" s="109" t="str">
        <f t="shared" si="4"/>
        <v>Работал</v>
      </c>
      <c r="AD10" s="109" t="str">
        <f t="shared" si="4"/>
        <v>Работал</v>
      </c>
      <c r="AE10" s="109" t="str">
        <f t="shared" si="4"/>
        <v>Работал</v>
      </c>
      <c r="AF10" s="127" t="str">
        <f t="shared" si="4"/>
        <v/>
      </c>
      <c r="AG10" s="127" t="str">
        <f t="shared" si="4"/>
        <v/>
      </c>
      <c r="AH10" s="109" t="str">
        <f t="shared" si="4"/>
        <v/>
      </c>
      <c r="AI10" s="109" t="str">
        <f t="shared" si="4"/>
        <v/>
      </c>
      <c r="AJ10" s="109" t="str">
        <f t="shared" si="4"/>
        <v/>
      </c>
    </row>
    <row r="11" spans="1:36" x14ac:dyDescent="0.3">
      <c r="A11" s="102">
        <v>11</v>
      </c>
      <c r="B11" s="107" t="str">
        <f>VLOOKUP($A11,Сотрудники!$A$3:$L$1206,2,0)</f>
        <v>Муштекенов Тимур</v>
      </c>
      <c r="C11" s="107" t="str">
        <f>VLOOKUP($A11,Сотрудники!$A$3:$L$1206,8,0)</f>
        <v>СПБ</v>
      </c>
      <c r="D11" s="108"/>
      <c r="E11" s="108"/>
      <c r="F11" s="109" t="str">
        <f t="shared" si="3"/>
        <v>Работал</v>
      </c>
      <c r="G11" s="109" t="str">
        <f t="shared" si="3"/>
        <v>Работал</v>
      </c>
      <c r="H11" s="109" t="str">
        <f t="shared" si="3"/>
        <v>Работал</v>
      </c>
      <c r="I11" s="109" t="str">
        <f t="shared" si="3"/>
        <v>Работал</v>
      </c>
      <c r="J11" s="109" t="str">
        <f t="shared" si="3"/>
        <v>Работал</v>
      </c>
      <c r="K11" s="108"/>
      <c r="L11" s="127"/>
      <c r="M11" s="109" t="str">
        <f t="shared" si="4"/>
        <v>Работал</v>
      </c>
      <c r="N11" s="109" t="str">
        <f t="shared" si="4"/>
        <v>Работал</v>
      </c>
      <c r="O11" s="109" t="str">
        <f t="shared" si="4"/>
        <v>Работал</v>
      </c>
      <c r="P11" s="109" t="str">
        <f t="shared" ref="P11:T11" si="5">IF(ISBLANK(P28),"",IF(P28=0,"Выходной",IF(P28&lt;&gt;0,"Работал","")))</f>
        <v>Работал</v>
      </c>
      <c r="Q11" s="109" t="str">
        <f t="shared" si="5"/>
        <v>Работал</v>
      </c>
      <c r="R11" s="108" t="str">
        <f t="shared" si="5"/>
        <v/>
      </c>
      <c r="S11" s="127" t="str">
        <f t="shared" si="5"/>
        <v/>
      </c>
      <c r="T11" s="109" t="str">
        <f t="shared" si="5"/>
        <v>Работал</v>
      </c>
      <c r="U11" s="109" t="str">
        <f t="shared" ref="U11:V12" si="6">IF(ISBLANK(U28),"",IF(U28=0,"Выходной",IF(U28&lt;&gt;0,"Работал","")))</f>
        <v>Работал</v>
      </c>
      <c r="V11" s="109" t="str">
        <f t="shared" si="6"/>
        <v>Работал</v>
      </c>
      <c r="W11" s="109" t="str">
        <f t="shared" ref="W11:AA12" si="7">IF(ISBLANK(W28),"",IF(W28=0,"Выходной",IF(W28&lt;&gt;0,"Работал","")))</f>
        <v>Работал</v>
      </c>
      <c r="X11" s="109" t="str">
        <f t="shared" si="7"/>
        <v>Работал</v>
      </c>
      <c r="Y11" s="127" t="str">
        <f t="shared" si="7"/>
        <v/>
      </c>
      <c r="Z11" s="127" t="str">
        <f t="shared" si="7"/>
        <v/>
      </c>
      <c r="AA11" s="127" t="str">
        <f t="shared" si="7"/>
        <v/>
      </c>
      <c r="AB11" s="109" t="str">
        <f t="shared" ref="AB11:AC12" si="8">IF(ISBLANK(AB28),"",IF(AB28=0,"Выходной",IF(AB28&lt;&gt;0,"Работал","")))</f>
        <v>Работал</v>
      </c>
      <c r="AC11" s="109" t="str">
        <f t="shared" si="8"/>
        <v>Работал</v>
      </c>
      <c r="AD11" s="109" t="str">
        <f t="shared" ref="AD11:AJ12" si="9">IF(ISBLANK(AD28),"",IF(AD28=0,"Выходной",IF(AD28&lt;&gt;0,"Работал","")))</f>
        <v>Работал</v>
      </c>
      <c r="AE11" s="109" t="str">
        <f t="shared" si="9"/>
        <v>Работал</v>
      </c>
      <c r="AF11" s="127" t="str">
        <f t="shared" si="9"/>
        <v/>
      </c>
      <c r="AG11" s="127" t="str">
        <f t="shared" si="9"/>
        <v/>
      </c>
      <c r="AH11" s="109" t="str">
        <f t="shared" si="9"/>
        <v/>
      </c>
      <c r="AI11" s="109" t="str">
        <f t="shared" si="9"/>
        <v/>
      </c>
      <c r="AJ11" s="109" t="str">
        <f t="shared" si="9"/>
        <v/>
      </c>
    </row>
    <row r="12" spans="1:36" x14ac:dyDescent="0.3">
      <c r="A12" s="102">
        <v>12</v>
      </c>
      <c r="B12" s="107" t="str">
        <f>VLOOKUP($A12,Сотрудники!$A$3:$L$1206,2,0)</f>
        <v>Нурбаева Елена</v>
      </c>
      <c r="C12" s="107" t="str">
        <f>VLOOKUP($A12,Сотрудники!$A$3:$L$1206,8,0)</f>
        <v>Москва</v>
      </c>
      <c r="D12" s="108"/>
      <c r="E12" s="108"/>
      <c r="F12" s="109" t="str">
        <f t="shared" si="3"/>
        <v>Работал</v>
      </c>
      <c r="G12" s="109" t="str">
        <f t="shared" si="3"/>
        <v>Работал</v>
      </c>
      <c r="H12" s="109" t="str">
        <f t="shared" si="3"/>
        <v>Работал</v>
      </c>
      <c r="I12" s="109" t="str">
        <f t="shared" si="3"/>
        <v>Работал</v>
      </c>
      <c r="J12" s="109" t="str">
        <f t="shared" si="3"/>
        <v>Работал</v>
      </c>
      <c r="K12" s="108"/>
      <c r="L12" s="127"/>
      <c r="M12" s="109" t="str">
        <f t="shared" si="4"/>
        <v>Работал</v>
      </c>
      <c r="N12" s="109" t="str">
        <f t="shared" si="4"/>
        <v>Работал</v>
      </c>
      <c r="O12" s="109" t="str">
        <f t="shared" si="4"/>
        <v>Работал</v>
      </c>
      <c r="P12" s="109" t="str">
        <f t="shared" si="4"/>
        <v>Работал</v>
      </c>
      <c r="Q12" s="109" t="str">
        <f t="shared" si="4"/>
        <v>Работал</v>
      </c>
      <c r="R12" s="108" t="str">
        <f t="shared" ref="R12:T12" si="10">IF(ISBLANK(R29),"",IF(R29=0,"Выходной",IF(R29&lt;&gt;0,"Работал","")))</f>
        <v/>
      </c>
      <c r="S12" s="127" t="str">
        <f t="shared" si="10"/>
        <v/>
      </c>
      <c r="T12" s="109" t="str">
        <f t="shared" si="10"/>
        <v>Работал</v>
      </c>
      <c r="U12" s="109" t="str">
        <f t="shared" si="6"/>
        <v>Работал</v>
      </c>
      <c r="V12" s="109" t="str">
        <f t="shared" si="6"/>
        <v>Работал</v>
      </c>
      <c r="W12" s="109" t="str">
        <f t="shared" si="7"/>
        <v>Работал</v>
      </c>
      <c r="X12" s="109" t="str">
        <f t="shared" si="7"/>
        <v>Работал</v>
      </c>
      <c r="Y12" s="127" t="str">
        <f t="shared" si="7"/>
        <v/>
      </c>
      <c r="Z12" s="127" t="str">
        <f t="shared" si="7"/>
        <v/>
      </c>
      <c r="AA12" s="127" t="str">
        <f t="shared" si="7"/>
        <v/>
      </c>
      <c r="AB12" s="109" t="str">
        <f t="shared" si="8"/>
        <v>Работал</v>
      </c>
      <c r="AC12" s="109" t="str">
        <f t="shared" si="8"/>
        <v>Работал</v>
      </c>
      <c r="AD12" s="109" t="str">
        <f t="shared" si="9"/>
        <v>Работал</v>
      </c>
      <c r="AE12" s="109" t="str">
        <f t="shared" si="9"/>
        <v>Работал</v>
      </c>
      <c r="AF12" s="127" t="str">
        <f t="shared" si="9"/>
        <v/>
      </c>
      <c r="AG12" s="127" t="str">
        <f t="shared" si="9"/>
        <v/>
      </c>
      <c r="AH12" s="109" t="str">
        <f t="shared" si="9"/>
        <v/>
      </c>
      <c r="AI12" s="109" t="str">
        <f t="shared" si="9"/>
        <v/>
      </c>
      <c r="AJ12" s="109" t="str">
        <f t="shared" si="9"/>
        <v/>
      </c>
    </row>
    <row r="13" spans="1:36" x14ac:dyDescent="0.3">
      <c r="A13" s="102">
        <v>13</v>
      </c>
      <c r="B13" s="107" t="str">
        <f>VLOOKUP($A13,Сотрудники!$A$3:$L$1206,2,0)</f>
        <v>Богданов Михаил</v>
      </c>
      <c r="C13" s="107" t="str">
        <f>VLOOKUP($A13,Сотрудники!$A$3:$L$1206,8,0)</f>
        <v>СПБ</v>
      </c>
      <c r="D13" s="108"/>
      <c r="E13" s="108"/>
      <c r="F13" s="109" t="str">
        <f t="shared" si="3"/>
        <v>Работал</v>
      </c>
      <c r="G13" s="109" t="str">
        <f t="shared" si="3"/>
        <v>Работал</v>
      </c>
      <c r="H13" s="109" t="str">
        <f t="shared" si="3"/>
        <v>Работал</v>
      </c>
      <c r="I13" s="109" t="str">
        <f t="shared" si="3"/>
        <v>Работал</v>
      </c>
      <c r="J13" s="109" t="str">
        <f t="shared" si="3"/>
        <v>Работал</v>
      </c>
      <c r="K13" s="108"/>
      <c r="L13" s="127"/>
      <c r="M13" s="109" t="str">
        <f t="shared" si="4"/>
        <v>Работал</v>
      </c>
      <c r="N13" s="109" t="str">
        <f t="shared" si="4"/>
        <v>Работал</v>
      </c>
      <c r="O13" s="109" t="str">
        <f t="shared" si="4"/>
        <v>Работал</v>
      </c>
      <c r="P13" s="109" t="str">
        <f t="shared" si="4"/>
        <v>Работал</v>
      </c>
      <c r="Q13" s="109" t="str">
        <f t="shared" si="4"/>
        <v>Работал</v>
      </c>
      <c r="R13" s="108" t="str">
        <f t="shared" si="4"/>
        <v/>
      </c>
      <c r="S13" s="127" t="str">
        <f t="shared" si="4"/>
        <v/>
      </c>
      <c r="T13" s="109" t="str">
        <f t="shared" si="4"/>
        <v>Работал</v>
      </c>
      <c r="U13" s="109" t="str">
        <f t="shared" si="4"/>
        <v>Работал</v>
      </c>
      <c r="V13" s="109" t="str">
        <f t="shared" si="4"/>
        <v>Работал</v>
      </c>
      <c r="W13" s="109" t="str">
        <f t="shared" si="4"/>
        <v>Работал</v>
      </c>
      <c r="X13" s="109" t="str">
        <f t="shared" si="4"/>
        <v>Работал</v>
      </c>
      <c r="Y13" s="127" t="str">
        <f t="shared" si="4"/>
        <v/>
      </c>
      <c r="Z13" s="127" t="str">
        <f t="shared" si="4"/>
        <v/>
      </c>
      <c r="AA13" s="127" t="str">
        <f t="shared" si="4"/>
        <v/>
      </c>
      <c r="AB13" s="109" t="str">
        <f t="shared" si="4"/>
        <v>Работал</v>
      </c>
      <c r="AC13" s="109" t="str">
        <f t="shared" si="4"/>
        <v>Работал</v>
      </c>
      <c r="AD13" s="109" t="str">
        <f t="shared" si="4"/>
        <v>Работал</v>
      </c>
      <c r="AE13" s="109" t="str">
        <f t="shared" si="4"/>
        <v>Работал</v>
      </c>
      <c r="AF13" s="127" t="str">
        <f t="shared" si="4"/>
        <v/>
      </c>
      <c r="AG13" s="127" t="str">
        <f t="shared" si="4"/>
        <v/>
      </c>
      <c r="AH13" s="109" t="str">
        <f t="shared" si="4"/>
        <v/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14</v>
      </c>
      <c r="B14" s="107" t="str">
        <f>VLOOKUP($A14,Сотрудники!$A$3:$L$1206,2,0)</f>
        <v>Смирнова Екатерина</v>
      </c>
      <c r="C14" s="107" t="str">
        <f>VLOOKUP($A14,Сотрудники!$A$3:$L$1206,8,0)</f>
        <v>Москва</v>
      </c>
      <c r="D14" s="108"/>
      <c r="E14" s="108"/>
      <c r="F14" s="109" t="str">
        <f t="shared" si="3"/>
        <v/>
      </c>
      <c r="G14" s="109" t="str">
        <f t="shared" si="3"/>
        <v/>
      </c>
      <c r="H14" s="109" t="str">
        <f t="shared" si="3"/>
        <v/>
      </c>
      <c r="I14" s="109" t="str">
        <f t="shared" si="3"/>
        <v/>
      </c>
      <c r="J14" s="109" t="str">
        <f t="shared" si="3"/>
        <v/>
      </c>
      <c r="K14" s="108"/>
      <c r="L14" s="127"/>
      <c r="M14" s="109" t="str">
        <f t="shared" si="4"/>
        <v/>
      </c>
      <c r="N14" s="109" t="str">
        <f t="shared" si="4"/>
        <v/>
      </c>
      <c r="O14" s="109" t="str">
        <f t="shared" si="4"/>
        <v/>
      </c>
      <c r="P14" s="109" t="str">
        <f t="shared" si="4"/>
        <v/>
      </c>
      <c r="Q14" s="109" t="str">
        <f t="shared" si="4"/>
        <v/>
      </c>
      <c r="R14" s="108" t="str">
        <f t="shared" si="4"/>
        <v/>
      </c>
      <c r="S14" s="127" t="str">
        <f t="shared" si="4"/>
        <v/>
      </c>
      <c r="T14" s="109" t="str">
        <f t="shared" si="4"/>
        <v>Работал</v>
      </c>
      <c r="U14" s="109" t="str">
        <f t="shared" si="4"/>
        <v>Работал</v>
      </c>
      <c r="V14" s="109" t="str">
        <f t="shared" si="4"/>
        <v>Работал</v>
      </c>
      <c r="W14" s="109" t="str">
        <f t="shared" si="4"/>
        <v>Работал</v>
      </c>
      <c r="X14" s="109" t="str">
        <f t="shared" si="4"/>
        <v>Работал</v>
      </c>
      <c r="Y14" s="127" t="str">
        <f t="shared" si="4"/>
        <v/>
      </c>
      <c r="Z14" s="127" t="str">
        <f t="shared" si="4"/>
        <v/>
      </c>
      <c r="AA14" s="127" t="str">
        <f t="shared" si="4"/>
        <v/>
      </c>
      <c r="AB14" s="109" t="str">
        <f t="shared" si="4"/>
        <v>Работал</v>
      </c>
      <c r="AC14" s="109" t="str">
        <f t="shared" si="4"/>
        <v>Работал</v>
      </c>
      <c r="AD14" s="109" t="str">
        <f t="shared" si="4"/>
        <v>Работал</v>
      </c>
      <c r="AE14" s="109" t="str">
        <f t="shared" si="4"/>
        <v>Работал</v>
      </c>
      <c r="AF14" s="127" t="str">
        <f t="shared" si="4"/>
        <v/>
      </c>
      <c r="AG14" s="127" t="str">
        <f t="shared" si="4"/>
        <v/>
      </c>
      <c r="AH14" s="109" t="str">
        <f t="shared" si="4"/>
        <v/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15</v>
      </c>
      <c r="B15" s="107" t="str">
        <f>VLOOKUP($A15,Сотрудники!$A$3:$L$1206,2,0)</f>
        <v>Герасимова Елизавета</v>
      </c>
      <c r="C15" s="107" t="str">
        <f>VLOOKUP($A15,Сотрудники!$A$3:$L$1206,8,0)</f>
        <v>Москва</v>
      </c>
      <c r="D15" s="108"/>
      <c r="E15" s="108"/>
      <c r="F15" s="109" t="str">
        <f t="shared" si="3"/>
        <v/>
      </c>
      <c r="G15" s="109" t="str">
        <f t="shared" si="3"/>
        <v/>
      </c>
      <c r="H15" s="109" t="str">
        <f t="shared" si="3"/>
        <v/>
      </c>
      <c r="I15" s="109" t="str">
        <f t="shared" si="3"/>
        <v/>
      </c>
      <c r="J15" s="109" t="str">
        <f t="shared" si="3"/>
        <v/>
      </c>
      <c r="K15" s="108"/>
      <c r="L15" s="127"/>
      <c r="M15" s="109" t="str">
        <f t="shared" si="4"/>
        <v/>
      </c>
      <c r="N15" s="109" t="str">
        <f t="shared" si="4"/>
        <v/>
      </c>
      <c r="O15" s="109" t="str">
        <f t="shared" si="4"/>
        <v/>
      </c>
      <c r="P15" s="109" t="str">
        <f t="shared" si="4"/>
        <v/>
      </c>
      <c r="Q15" s="109" t="str">
        <f t="shared" si="4"/>
        <v/>
      </c>
      <c r="R15" s="108" t="str">
        <f t="shared" si="4"/>
        <v/>
      </c>
      <c r="S15" s="127" t="str">
        <f t="shared" si="4"/>
        <v/>
      </c>
      <c r="T15" s="109" t="str">
        <f t="shared" si="4"/>
        <v>Работал</v>
      </c>
      <c r="U15" s="109" t="str">
        <f t="shared" si="4"/>
        <v>Работал</v>
      </c>
      <c r="V15" s="109" t="str">
        <f t="shared" si="4"/>
        <v>Работал</v>
      </c>
      <c r="W15" s="109" t="str">
        <f t="shared" si="4"/>
        <v>Работал</v>
      </c>
      <c r="X15" s="109" t="str">
        <f t="shared" si="4"/>
        <v>Работал</v>
      </c>
      <c r="Y15" s="127" t="str">
        <f t="shared" si="4"/>
        <v/>
      </c>
      <c r="Z15" s="127" t="str">
        <f t="shared" si="4"/>
        <v/>
      </c>
      <c r="AA15" s="127" t="str">
        <f t="shared" si="4"/>
        <v/>
      </c>
      <c r="AB15" s="109" t="str">
        <f t="shared" si="4"/>
        <v>Работал</v>
      </c>
      <c r="AC15" s="109" t="str">
        <f t="shared" si="4"/>
        <v>Работал</v>
      </c>
      <c r="AD15" s="109" t="str">
        <f t="shared" si="4"/>
        <v>Работал</v>
      </c>
      <c r="AE15" s="109" t="str">
        <f t="shared" si="4"/>
        <v>Работал</v>
      </c>
      <c r="AF15" s="127" t="str">
        <f t="shared" si="4"/>
        <v/>
      </c>
      <c r="AG15" s="127" t="str">
        <f t="shared" si="4"/>
        <v/>
      </c>
      <c r="AH15" s="109" t="str">
        <f t="shared" si="4"/>
        <v/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16</v>
      </c>
      <c r="B16" s="107" t="str">
        <f>VLOOKUP($A16,Сотрудники!$A$3:$L$1206,2,0)</f>
        <v>Абдуллаева Анжелика</v>
      </c>
      <c r="C16" s="107" t="str">
        <f>VLOOKUP($A16,Сотрудники!$A$3:$L$1206,8,0)</f>
        <v>Москва</v>
      </c>
      <c r="D16" s="108"/>
      <c r="E16" s="108"/>
      <c r="F16" s="109" t="str">
        <f t="shared" si="3"/>
        <v/>
      </c>
      <c r="G16" s="109" t="str">
        <f t="shared" si="3"/>
        <v/>
      </c>
      <c r="H16" s="109" t="str">
        <f t="shared" si="3"/>
        <v/>
      </c>
      <c r="I16" s="109" t="str">
        <f t="shared" si="3"/>
        <v/>
      </c>
      <c r="J16" s="109" t="str">
        <f t="shared" si="3"/>
        <v/>
      </c>
      <c r="K16" s="108"/>
      <c r="L16" s="127"/>
      <c r="M16" s="109" t="str">
        <f t="shared" si="4"/>
        <v/>
      </c>
      <c r="N16" s="109" t="str">
        <f t="shared" si="4"/>
        <v/>
      </c>
      <c r="O16" s="109" t="str">
        <f t="shared" si="4"/>
        <v/>
      </c>
      <c r="P16" s="109" t="str">
        <f t="shared" si="4"/>
        <v/>
      </c>
      <c r="Q16" s="109" t="str">
        <f t="shared" si="4"/>
        <v/>
      </c>
      <c r="R16" s="108" t="str">
        <f t="shared" si="4"/>
        <v/>
      </c>
      <c r="S16" s="127" t="str">
        <f t="shared" si="4"/>
        <v/>
      </c>
      <c r="T16" s="109" t="str">
        <f t="shared" si="4"/>
        <v/>
      </c>
      <c r="U16" s="109" t="str">
        <f t="shared" si="4"/>
        <v/>
      </c>
      <c r="V16" s="109" t="str">
        <f t="shared" si="4"/>
        <v/>
      </c>
      <c r="W16" s="109" t="str">
        <f t="shared" si="4"/>
        <v>Работал</v>
      </c>
      <c r="X16" s="109" t="str">
        <f t="shared" si="4"/>
        <v>Работал</v>
      </c>
      <c r="Y16" s="127" t="str">
        <f t="shared" si="4"/>
        <v/>
      </c>
      <c r="Z16" s="127" t="str">
        <f t="shared" si="4"/>
        <v/>
      </c>
      <c r="AA16" s="127" t="str">
        <f t="shared" si="4"/>
        <v/>
      </c>
      <c r="AB16" s="109" t="str">
        <f t="shared" si="4"/>
        <v>Работал</v>
      </c>
      <c r="AC16" s="109" t="str">
        <f t="shared" si="4"/>
        <v>Работал</v>
      </c>
      <c r="AD16" s="109" t="str">
        <f t="shared" si="4"/>
        <v>Работал</v>
      </c>
      <c r="AE16" s="109" t="str">
        <f t="shared" si="4"/>
        <v>Работал</v>
      </c>
      <c r="AF16" s="127" t="str">
        <f t="shared" si="4"/>
        <v/>
      </c>
      <c r="AG16" s="127" t="str">
        <f t="shared" si="4"/>
        <v/>
      </c>
      <c r="AH16" s="109" t="str">
        <f t="shared" si="4"/>
        <v/>
      </c>
      <c r="AI16" s="109" t="str">
        <f t="shared" si="4"/>
        <v/>
      </c>
      <c r="AJ16" s="109" t="str">
        <f t="shared" si="4"/>
        <v/>
      </c>
    </row>
    <row r="17" spans="1:37" x14ac:dyDescent="0.3">
      <c r="B17" s="110" t="s">
        <v>642</v>
      </c>
    </row>
    <row r="18" spans="1:37" x14ac:dyDescent="0.3">
      <c r="B18" s="111" t="s">
        <v>643</v>
      </c>
      <c r="C18" s="111" t="s">
        <v>644</v>
      </c>
      <c r="D18" s="111" t="s">
        <v>645</v>
      </c>
    </row>
    <row r="19" spans="1:37" x14ac:dyDescent="0.3">
      <c r="B19" s="110"/>
      <c r="C19" s="112" t="s">
        <v>641</v>
      </c>
      <c r="AK19" s="110" t="s">
        <v>646</v>
      </c>
    </row>
    <row r="20" spans="1:37" x14ac:dyDescent="0.3">
      <c r="A20" s="107">
        <v>1</v>
      </c>
      <c r="B20" s="107" t="str">
        <f>VLOOKUP($A20,Сотрудники!$A$3:$L$1206,2,0)</f>
        <v>Кузьмин Антон</v>
      </c>
      <c r="C20" s="107" t="str">
        <f>VLOOKUP($A20,Сотрудники!$A$3:$L$1206,8,0)</f>
        <v>Москва</v>
      </c>
      <c r="D20" s="108"/>
      <c r="E20" s="127"/>
      <c r="F20" s="109">
        <v>8</v>
      </c>
      <c r="G20" s="109">
        <v>8</v>
      </c>
      <c r="H20" s="109">
        <v>8</v>
      </c>
      <c r="I20" s="109">
        <v>8</v>
      </c>
      <c r="J20" s="109">
        <v>8</v>
      </c>
      <c r="K20" s="108"/>
      <c r="L20" s="127"/>
      <c r="M20" s="109">
        <v>8</v>
      </c>
      <c r="N20" s="109">
        <v>8</v>
      </c>
      <c r="O20" s="109">
        <v>8</v>
      </c>
      <c r="P20" s="109">
        <v>8</v>
      </c>
      <c r="Q20" s="109">
        <v>8</v>
      </c>
      <c r="R20" s="127">
        <v>8</v>
      </c>
      <c r="S20" s="127">
        <v>8</v>
      </c>
      <c r="T20" s="109">
        <v>8</v>
      </c>
      <c r="U20" s="109">
        <v>8</v>
      </c>
      <c r="V20" s="109">
        <v>8</v>
      </c>
      <c r="W20" s="109">
        <v>8</v>
      </c>
      <c r="X20" s="109">
        <v>8</v>
      </c>
      <c r="Y20" s="127"/>
      <c r="Z20" s="127"/>
      <c r="AA20" s="127"/>
      <c r="AB20" s="109">
        <v>8</v>
      </c>
      <c r="AC20" s="109">
        <v>8</v>
      </c>
      <c r="AD20" s="109">
        <v>8</v>
      </c>
      <c r="AE20" s="109">
        <v>8</v>
      </c>
      <c r="AF20" s="127"/>
      <c r="AG20" s="127"/>
      <c r="AH20" s="109"/>
      <c r="AI20" s="109"/>
      <c r="AJ20" s="109"/>
      <c r="AK20" s="110">
        <f t="shared" ref="AK20:AK33" si="11">SUM(D20:AJ20)</f>
        <v>168</v>
      </c>
    </row>
    <row r="21" spans="1:37" x14ac:dyDescent="0.3">
      <c r="A21" s="107">
        <v>2</v>
      </c>
      <c r="B21" s="107" t="str">
        <f>VLOOKUP($A21,Сотрудники!$A$3:$L$1206,2,0)</f>
        <v xml:space="preserve">Крейнделин Борис </v>
      </c>
      <c r="C21" s="107" t="str">
        <f>VLOOKUP($A21,Сотрудники!$A$3:$L$1206,8,0)</f>
        <v>Москва</v>
      </c>
      <c r="D21" s="108"/>
      <c r="E21" s="127"/>
      <c r="F21" s="109">
        <v>8</v>
      </c>
      <c r="G21" s="109">
        <v>8</v>
      </c>
      <c r="H21" s="109">
        <v>8</v>
      </c>
      <c r="I21" s="109">
        <v>8</v>
      </c>
      <c r="J21" s="109">
        <v>8</v>
      </c>
      <c r="K21" s="108"/>
      <c r="L21" s="127"/>
      <c r="M21" s="109">
        <v>8</v>
      </c>
      <c r="N21" s="109">
        <v>8</v>
      </c>
      <c r="O21" s="109">
        <v>8</v>
      </c>
      <c r="P21" s="109">
        <v>8</v>
      </c>
      <c r="Q21" s="109">
        <v>8</v>
      </c>
      <c r="R21" s="127"/>
      <c r="S21" s="127"/>
      <c r="T21" s="109">
        <v>8</v>
      </c>
      <c r="U21" s="109">
        <v>8</v>
      </c>
      <c r="V21" s="109">
        <v>8</v>
      </c>
      <c r="W21" s="109">
        <v>8</v>
      </c>
      <c r="X21" s="109">
        <v>8</v>
      </c>
      <c r="Y21" s="127"/>
      <c r="Z21" s="127"/>
      <c r="AA21" s="127"/>
      <c r="AB21" s="109">
        <v>8</v>
      </c>
      <c r="AC21" s="109">
        <v>8</v>
      </c>
      <c r="AD21" s="109">
        <v>8</v>
      </c>
      <c r="AE21" s="109">
        <v>8</v>
      </c>
      <c r="AF21" s="127"/>
      <c r="AG21" s="127"/>
      <c r="AH21" s="109"/>
      <c r="AI21" s="109"/>
      <c r="AJ21" s="109"/>
      <c r="AK21" s="110">
        <f t="shared" si="11"/>
        <v>152</v>
      </c>
    </row>
    <row r="22" spans="1:37" x14ac:dyDescent="0.3">
      <c r="A22" s="107">
        <v>3</v>
      </c>
      <c r="B22" s="107" t="str">
        <f>VLOOKUP($A22,Сотрудники!$A$3:$L$1206,2,0)</f>
        <v>Асеев Феофан</v>
      </c>
      <c r="C22" s="107" t="str">
        <f>VLOOKUP($A22,Сотрудники!$A$3:$L$1206,8,0)</f>
        <v>Москва</v>
      </c>
      <c r="D22" s="108"/>
      <c r="E22" s="127"/>
      <c r="F22" s="109">
        <v>8</v>
      </c>
      <c r="G22" s="109">
        <v>8</v>
      </c>
      <c r="H22" s="109">
        <v>8</v>
      </c>
      <c r="I22" s="109">
        <v>8</v>
      </c>
      <c r="J22" s="109">
        <v>8</v>
      </c>
      <c r="K22" s="108"/>
      <c r="L22" s="127"/>
      <c r="M22" s="109">
        <v>8</v>
      </c>
      <c r="N22" s="109">
        <v>8</v>
      </c>
      <c r="O22" s="109">
        <v>8</v>
      </c>
      <c r="P22" s="109">
        <v>8</v>
      </c>
      <c r="Q22" s="109">
        <v>8</v>
      </c>
      <c r="R22" s="127"/>
      <c r="S22" s="127"/>
      <c r="T22" s="109">
        <v>8</v>
      </c>
      <c r="U22" s="109">
        <v>8</v>
      </c>
      <c r="V22" s="109">
        <v>8</v>
      </c>
      <c r="W22" s="109">
        <v>8</v>
      </c>
      <c r="X22" s="109">
        <v>8</v>
      </c>
      <c r="Y22" s="127"/>
      <c r="Z22" s="127"/>
      <c r="AA22" s="127"/>
      <c r="AB22" s="109">
        <v>8</v>
      </c>
      <c r="AC22" s="109">
        <v>8</v>
      </c>
      <c r="AD22" s="109">
        <v>8</v>
      </c>
      <c r="AE22" s="109">
        <v>8</v>
      </c>
      <c r="AF22" s="127"/>
      <c r="AG22" s="127"/>
      <c r="AH22" s="109"/>
      <c r="AI22" s="109"/>
      <c r="AJ22" s="109"/>
      <c r="AK22" s="110">
        <f t="shared" si="11"/>
        <v>152</v>
      </c>
    </row>
    <row r="23" spans="1:37" x14ac:dyDescent="0.3">
      <c r="A23" s="102">
        <v>5</v>
      </c>
      <c r="B23" s="107" t="str">
        <f>VLOOKUP($A23,Сотрудники!$A$3:$L$1206,2,0)</f>
        <v>Яковлев Дмитрий</v>
      </c>
      <c r="C23" s="107" t="str">
        <f>VLOOKUP($A23,Сотрудники!$A$3:$L$1206,8,0)</f>
        <v>Москва</v>
      </c>
      <c r="D23" s="108"/>
      <c r="E23" s="127"/>
      <c r="F23" s="109">
        <v>8</v>
      </c>
      <c r="G23" s="109">
        <v>8</v>
      </c>
      <c r="H23" s="109">
        <v>8</v>
      </c>
      <c r="I23" s="109">
        <v>8</v>
      </c>
      <c r="J23" s="109">
        <v>8</v>
      </c>
      <c r="K23" s="108"/>
      <c r="L23" s="127"/>
      <c r="M23" s="109">
        <v>8</v>
      </c>
      <c r="N23" s="109">
        <v>8</v>
      </c>
      <c r="O23" s="109">
        <v>8</v>
      </c>
      <c r="P23" s="109">
        <v>8</v>
      </c>
      <c r="Q23" s="109">
        <v>8</v>
      </c>
      <c r="R23" s="127"/>
      <c r="S23" s="127"/>
      <c r="T23" s="109">
        <v>8</v>
      </c>
      <c r="U23" s="109">
        <v>8</v>
      </c>
      <c r="V23" s="109">
        <v>8</v>
      </c>
      <c r="W23" s="109">
        <v>8</v>
      </c>
      <c r="X23" s="109">
        <v>8</v>
      </c>
      <c r="Y23" s="127"/>
      <c r="Z23" s="127"/>
      <c r="AA23" s="127"/>
      <c r="AB23" s="109">
        <v>8</v>
      </c>
      <c r="AC23" s="109">
        <v>8</v>
      </c>
      <c r="AD23" s="109">
        <v>8</v>
      </c>
      <c r="AE23" s="109">
        <v>8</v>
      </c>
      <c r="AF23" s="127"/>
      <c r="AG23" s="127"/>
      <c r="AH23" s="109"/>
      <c r="AI23" s="109"/>
      <c r="AJ23" s="109"/>
      <c r="AK23" s="110">
        <f t="shared" si="11"/>
        <v>152</v>
      </c>
    </row>
    <row r="24" spans="1:37" x14ac:dyDescent="0.3">
      <c r="A24" s="102">
        <v>7</v>
      </c>
      <c r="B24" s="107" t="str">
        <f>VLOOKUP($A24,Сотрудники!$A$3:$L$1206,2,0)</f>
        <v>Гайнуллин Закван</v>
      </c>
      <c r="C24" s="107" t="str">
        <f>VLOOKUP($A24,Сотрудники!$A$3:$L$1206,8,0)</f>
        <v>Екатеринбург</v>
      </c>
      <c r="D24" s="108"/>
      <c r="E24" s="127"/>
      <c r="F24" s="109">
        <v>8</v>
      </c>
      <c r="G24" s="109">
        <v>8</v>
      </c>
      <c r="H24" s="109">
        <v>8</v>
      </c>
      <c r="I24" s="109">
        <v>8</v>
      </c>
      <c r="J24" s="109">
        <v>8</v>
      </c>
      <c r="K24" s="108"/>
      <c r="L24" s="127"/>
      <c r="M24" s="109"/>
      <c r="N24" s="109"/>
      <c r="O24" s="109"/>
      <c r="P24" s="109"/>
      <c r="Q24" s="109"/>
      <c r="R24" s="127"/>
      <c r="S24" s="127"/>
      <c r="T24" s="109"/>
      <c r="U24" s="109"/>
      <c r="V24" s="109"/>
      <c r="W24" s="109"/>
      <c r="X24" s="109"/>
      <c r="Y24" s="127"/>
      <c r="Z24" s="127"/>
      <c r="AA24" s="127"/>
      <c r="AB24" s="109"/>
      <c r="AC24" s="109"/>
      <c r="AD24" s="109"/>
      <c r="AE24" s="109"/>
      <c r="AF24" s="127"/>
      <c r="AG24" s="127"/>
      <c r="AH24" s="109"/>
      <c r="AI24" s="109"/>
      <c r="AJ24" s="109"/>
      <c r="AK24" s="110">
        <f t="shared" si="11"/>
        <v>40</v>
      </c>
    </row>
    <row r="25" spans="1:37" x14ac:dyDescent="0.3">
      <c r="A25" s="102">
        <v>8</v>
      </c>
      <c r="B25" s="107" t="str">
        <f>VLOOKUP($A25,Сотрудники!$A$3:$L$1206,2,0)</f>
        <v>Хохлова Крестина</v>
      </c>
      <c r="C25" s="107" t="str">
        <f>VLOOKUP($A25,Сотрудники!$A$3:$L$1206,8,0)</f>
        <v>Москва</v>
      </c>
      <c r="D25" s="108"/>
      <c r="E25" s="108"/>
      <c r="F25" s="109">
        <v>8</v>
      </c>
      <c r="G25" s="109">
        <v>8</v>
      </c>
      <c r="H25" s="109">
        <v>8</v>
      </c>
      <c r="I25" s="109">
        <v>8</v>
      </c>
      <c r="J25" s="109">
        <v>8</v>
      </c>
      <c r="K25" s="108"/>
      <c r="L25" s="127"/>
      <c r="M25" s="109">
        <v>8</v>
      </c>
      <c r="N25" s="109">
        <v>8</v>
      </c>
      <c r="O25" s="109">
        <v>8</v>
      </c>
      <c r="P25" s="109">
        <v>8</v>
      </c>
      <c r="Q25" s="109">
        <v>8</v>
      </c>
      <c r="R25" s="127"/>
      <c r="S25" s="127"/>
      <c r="T25" s="109">
        <v>8</v>
      </c>
      <c r="U25" s="109">
        <v>8</v>
      </c>
      <c r="V25" s="109">
        <v>8</v>
      </c>
      <c r="W25" s="109">
        <v>8</v>
      </c>
      <c r="X25" s="109">
        <v>8</v>
      </c>
      <c r="Y25" s="127"/>
      <c r="Z25" s="127"/>
      <c r="AA25" s="127"/>
      <c r="AB25" s="109">
        <v>0</v>
      </c>
      <c r="AC25" s="109">
        <v>0</v>
      </c>
      <c r="AD25" s="109">
        <v>0</v>
      </c>
      <c r="AE25" s="109">
        <v>0</v>
      </c>
      <c r="AF25" s="127"/>
      <c r="AG25" s="127"/>
      <c r="AH25" s="109"/>
      <c r="AI25" s="109"/>
      <c r="AJ25" s="109"/>
      <c r="AK25" s="110">
        <f t="shared" si="11"/>
        <v>120</v>
      </c>
    </row>
    <row r="26" spans="1:37" x14ac:dyDescent="0.3">
      <c r="A26" s="102">
        <v>9</v>
      </c>
      <c r="B26" s="107" t="str">
        <f>VLOOKUP($A26,Сотрудники!$A$3:$L$1206,2,0)</f>
        <v>Пойш Виталий</v>
      </c>
      <c r="C26" s="107" t="str">
        <f>VLOOKUP($A26,Сотрудники!$A$3:$L$1206,8,0)</f>
        <v>Екатеринбург</v>
      </c>
      <c r="D26" s="108"/>
      <c r="E26" s="108"/>
      <c r="F26" s="109">
        <v>8</v>
      </c>
      <c r="G26" s="109">
        <v>8</v>
      </c>
      <c r="H26" s="109">
        <v>8</v>
      </c>
      <c r="I26" s="109">
        <v>8</v>
      </c>
      <c r="J26" s="109">
        <v>8</v>
      </c>
      <c r="K26" s="108"/>
      <c r="L26" s="127"/>
      <c r="M26" s="109">
        <v>8</v>
      </c>
      <c r="N26" s="109">
        <v>8</v>
      </c>
      <c r="O26" s="109">
        <v>8</v>
      </c>
      <c r="P26" s="109">
        <v>8</v>
      </c>
      <c r="Q26" s="109">
        <v>8</v>
      </c>
      <c r="R26" s="127"/>
      <c r="S26" s="127"/>
      <c r="T26" s="109">
        <v>8</v>
      </c>
      <c r="U26" s="109">
        <v>8</v>
      </c>
      <c r="V26" s="109">
        <v>8</v>
      </c>
      <c r="W26" s="109">
        <v>8</v>
      </c>
      <c r="X26" s="109">
        <v>8</v>
      </c>
      <c r="Y26" s="127"/>
      <c r="Z26" s="127"/>
      <c r="AA26" s="127"/>
      <c r="AB26" s="109">
        <v>8</v>
      </c>
      <c r="AC26" s="109">
        <v>8</v>
      </c>
      <c r="AD26" s="109">
        <v>8</v>
      </c>
      <c r="AE26" s="109">
        <v>8</v>
      </c>
      <c r="AF26" s="127"/>
      <c r="AG26" s="127"/>
      <c r="AH26" s="109"/>
      <c r="AI26" s="107"/>
      <c r="AJ26" s="107"/>
      <c r="AK26" s="110">
        <f t="shared" si="11"/>
        <v>152</v>
      </c>
    </row>
    <row r="27" spans="1:37" x14ac:dyDescent="0.3">
      <c r="A27" s="102">
        <v>10</v>
      </c>
      <c r="B27" s="107" t="str">
        <f>VLOOKUP($A27,Сотрудники!$A$3:$L$1206,2,0)</f>
        <v>Офицеров Дмитрий</v>
      </c>
      <c r="C27" s="107" t="str">
        <f>VLOOKUP($A27,Сотрудники!$A$3:$L$1206,8,0)</f>
        <v>СПБ</v>
      </c>
      <c r="D27" s="108"/>
      <c r="E27" s="108"/>
      <c r="F27" s="109">
        <v>8</v>
      </c>
      <c r="G27" s="109">
        <v>8</v>
      </c>
      <c r="H27" s="109">
        <v>8</v>
      </c>
      <c r="I27" s="109">
        <v>8</v>
      </c>
      <c r="J27" s="109">
        <v>8</v>
      </c>
      <c r="K27" s="108"/>
      <c r="L27" s="127"/>
      <c r="M27" s="109">
        <v>8</v>
      </c>
      <c r="N27" s="109">
        <v>8</v>
      </c>
      <c r="O27" s="109">
        <v>8</v>
      </c>
      <c r="P27" s="109">
        <v>8</v>
      </c>
      <c r="Q27" s="109">
        <v>8</v>
      </c>
      <c r="R27" s="127"/>
      <c r="S27" s="127"/>
      <c r="T27" s="109">
        <v>8</v>
      </c>
      <c r="U27" s="109">
        <v>8</v>
      </c>
      <c r="V27" s="109">
        <v>8</v>
      </c>
      <c r="W27" s="109">
        <v>8</v>
      </c>
      <c r="X27" s="109">
        <v>8</v>
      </c>
      <c r="Y27" s="127"/>
      <c r="Z27" s="127"/>
      <c r="AA27" s="127"/>
      <c r="AB27" s="109">
        <v>8</v>
      </c>
      <c r="AC27" s="109">
        <v>8</v>
      </c>
      <c r="AD27" s="109">
        <v>8</v>
      </c>
      <c r="AE27" s="109">
        <v>8</v>
      </c>
      <c r="AF27" s="127"/>
      <c r="AG27" s="127"/>
      <c r="AH27" s="109"/>
      <c r="AI27" s="107"/>
      <c r="AJ27" s="107"/>
      <c r="AK27" s="110">
        <f t="shared" si="11"/>
        <v>152</v>
      </c>
    </row>
    <row r="28" spans="1:37" x14ac:dyDescent="0.3">
      <c r="A28" s="102">
        <v>11</v>
      </c>
      <c r="B28" s="107" t="str">
        <f>VLOOKUP($A28,Сотрудники!$A$3:$L$1206,2,0)</f>
        <v>Муштекенов Тимур</v>
      </c>
      <c r="C28" s="107" t="str">
        <f>VLOOKUP($A28,Сотрудники!$A$3:$L$1206,8,0)</f>
        <v>СПБ</v>
      </c>
      <c r="D28" s="108"/>
      <c r="E28" s="108"/>
      <c r="F28" s="109">
        <v>8</v>
      </c>
      <c r="G28" s="109">
        <v>8</v>
      </c>
      <c r="H28" s="109">
        <v>8</v>
      </c>
      <c r="I28" s="109">
        <v>8</v>
      </c>
      <c r="J28" s="109">
        <v>8</v>
      </c>
      <c r="K28" s="108"/>
      <c r="L28" s="127"/>
      <c r="M28" s="109">
        <v>8</v>
      </c>
      <c r="N28" s="109">
        <v>8</v>
      </c>
      <c r="O28" s="109">
        <v>8</v>
      </c>
      <c r="P28" s="109">
        <v>8</v>
      </c>
      <c r="Q28" s="109">
        <v>8</v>
      </c>
      <c r="R28" s="108"/>
      <c r="S28" s="108"/>
      <c r="T28" s="109">
        <v>8</v>
      </c>
      <c r="U28" s="109">
        <v>8</v>
      </c>
      <c r="V28" s="109">
        <v>8</v>
      </c>
      <c r="W28" s="109">
        <v>8</v>
      </c>
      <c r="X28" s="109">
        <v>8</v>
      </c>
      <c r="Y28" s="108"/>
      <c r="Z28" s="108"/>
      <c r="AA28" s="127"/>
      <c r="AB28" s="109">
        <v>8</v>
      </c>
      <c r="AC28" s="109">
        <v>8</v>
      </c>
      <c r="AD28" s="109">
        <v>8</v>
      </c>
      <c r="AE28" s="109">
        <v>8</v>
      </c>
      <c r="AF28" s="127"/>
      <c r="AG28" s="127"/>
      <c r="AH28" s="109"/>
      <c r="AI28" s="107"/>
      <c r="AJ28" s="107"/>
      <c r="AK28" s="110">
        <f t="shared" si="11"/>
        <v>152</v>
      </c>
    </row>
    <row r="29" spans="1:37" x14ac:dyDescent="0.3">
      <c r="A29" s="102">
        <v>12</v>
      </c>
      <c r="B29" s="107" t="str">
        <f>VLOOKUP($A29,Сотрудники!$A$3:$L$1206,2,0)</f>
        <v>Нурбаева Елена</v>
      </c>
      <c r="C29" s="107" t="str">
        <f>VLOOKUP($A29,Сотрудники!$A$3:$L$1206,8,0)</f>
        <v>Москва</v>
      </c>
      <c r="D29" s="108"/>
      <c r="E29" s="108"/>
      <c r="F29" s="109">
        <v>8</v>
      </c>
      <c r="G29" s="109">
        <v>8</v>
      </c>
      <c r="H29" s="109">
        <v>8</v>
      </c>
      <c r="I29" s="109">
        <v>8</v>
      </c>
      <c r="J29" s="109">
        <v>8</v>
      </c>
      <c r="K29" s="108"/>
      <c r="L29" s="127"/>
      <c r="M29" s="109">
        <v>8</v>
      </c>
      <c r="N29" s="109">
        <v>8</v>
      </c>
      <c r="O29" s="109">
        <v>8</v>
      </c>
      <c r="P29" s="109">
        <v>8</v>
      </c>
      <c r="Q29" s="109">
        <v>8</v>
      </c>
      <c r="R29" s="108"/>
      <c r="S29" s="108"/>
      <c r="T29" s="109">
        <v>8</v>
      </c>
      <c r="U29" s="109">
        <v>8</v>
      </c>
      <c r="V29" s="109">
        <v>8</v>
      </c>
      <c r="W29" s="109">
        <v>8</v>
      </c>
      <c r="X29" s="109">
        <v>8</v>
      </c>
      <c r="Y29" s="108"/>
      <c r="Z29" s="108"/>
      <c r="AA29" s="127"/>
      <c r="AB29" s="109">
        <v>8</v>
      </c>
      <c r="AC29" s="109">
        <v>8</v>
      </c>
      <c r="AD29" s="109">
        <v>8</v>
      </c>
      <c r="AE29" s="109">
        <v>8</v>
      </c>
      <c r="AF29" s="127"/>
      <c r="AG29" s="127"/>
      <c r="AH29" s="109"/>
      <c r="AI29" s="107"/>
      <c r="AJ29" s="107"/>
      <c r="AK29" s="110">
        <f t="shared" si="11"/>
        <v>152</v>
      </c>
    </row>
    <row r="30" spans="1:37" x14ac:dyDescent="0.3">
      <c r="A30" s="102">
        <v>13</v>
      </c>
      <c r="B30" s="107" t="str">
        <f>VLOOKUP($A30,Сотрудники!$A$3:$L$1206,2,0)</f>
        <v>Богданов Михаил</v>
      </c>
      <c r="C30" s="107" t="str">
        <f>VLOOKUP($A30,Сотрудники!$A$3:$L$1206,8,0)</f>
        <v>СПБ</v>
      </c>
      <c r="D30" s="108"/>
      <c r="E30" s="108"/>
      <c r="F30" s="109">
        <v>8</v>
      </c>
      <c r="G30" s="109">
        <v>8</v>
      </c>
      <c r="H30" s="109">
        <v>8</v>
      </c>
      <c r="I30" s="109">
        <v>8</v>
      </c>
      <c r="J30" s="109">
        <v>8</v>
      </c>
      <c r="K30" s="108"/>
      <c r="L30" s="127"/>
      <c r="M30" s="109">
        <v>8</v>
      </c>
      <c r="N30" s="109">
        <v>8</v>
      </c>
      <c r="O30" s="109">
        <v>8</v>
      </c>
      <c r="P30" s="109">
        <v>8</v>
      </c>
      <c r="Q30" s="109">
        <v>8</v>
      </c>
      <c r="R30" s="108"/>
      <c r="S30" s="108"/>
      <c r="T30" s="109">
        <v>8</v>
      </c>
      <c r="U30" s="109">
        <v>8</v>
      </c>
      <c r="V30" s="109">
        <v>8</v>
      </c>
      <c r="W30" s="109">
        <v>8</v>
      </c>
      <c r="X30" s="109">
        <v>8</v>
      </c>
      <c r="Y30" s="108"/>
      <c r="Z30" s="108"/>
      <c r="AA30" s="127"/>
      <c r="AB30" s="109">
        <v>8</v>
      </c>
      <c r="AC30" s="109">
        <v>8</v>
      </c>
      <c r="AD30" s="109">
        <v>8</v>
      </c>
      <c r="AE30" s="109">
        <v>8</v>
      </c>
      <c r="AF30" s="127"/>
      <c r="AG30" s="127"/>
      <c r="AH30" s="109"/>
      <c r="AI30" s="107"/>
      <c r="AJ30" s="107"/>
      <c r="AK30" s="110">
        <f t="shared" si="11"/>
        <v>152</v>
      </c>
    </row>
    <row r="31" spans="1:37" x14ac:dyDescent="0.3">
      <c r="A31" s="102">
        <v>14</v>
      </c>
      <c r="B31" s="107" t="str">
        <f>VLOOKUP($A31,Сотрудники!$A$3:$L$1206,2,0)</f>
        <v>Смирнова Екатерина</v>
      </c>
      <c r="C31" s="107" t="str">
        <f>VLOOKUP($A31,Сотрудники!$A$3:$L$1206,8,0)</f>
        <v>Москва</v>
      </c>
      <c r="D31" s="108"/>
      <c r="E31" s="108"/>
      <c r="F31" s="109"/>
      <c r="G31" s="107"/>
      <c r="H31" s="107"/>
      <c r="I31" s="107"/>
      <c r="J31" s="107"/>
      <c r="K31" s="108"/>
      <c r="L31" s="127"/>
      <c r="M31" s="107"/>
      <c r="N31" s="107"/>
      <c r="O31" s="107"/>
      <c r="P31" s="107"/>
      <c r="Q31" s="107"/>
      <c r="R31" s="108"/>
      <c r="S31" s="108"/>
      <c r="T31" s="109">
        <v>8</v>
      </c>
      <c r="U31" s="109">
        <v>8</v>
      </c>
      <c r="V31" s="109">
        <v>8</v>
      </c>
      <c r="W31" s="109">
        <v>8</v>
      </c>
      <c r="X31" s="109">
        <v>8</v>
      </c>
      <c r="Y31" s="108"/>
      <c r="Z31" s="108"/>
      <c r="AA31" s="127"/>
      <c r="AB31" s="109">
        <v>8</v>
      </c>
      <c r="AC31" s="109">
        <v>8</v>
      </c>
      <c r="AD31" s="109">
        <v>8</v>
      </c>
      <c r="AE31" s="109">
        <v>8</v>
      </c>
      <c r="AF31" s="127"/>
      <c r="AG31" s="127"/>
      <c r="AH31" s="109"/>
      <c r="AI31" s="107"/>
      <c r="AJ31" s="107"/>
      <c r="AK31" s="110">
        <f t="shared" si="11"/>
        <v>72</v>
      </c>
    </row>
    <row r="32" spans="1:37" x14ac:dyDescent="0.3">
      <c r="A32" s="102">
        <v>15</v>
      </c>
      <c r="B32" s="107" t="str">
        <f>VLOOKUP($A32,Сотрудники!$A$3:$L$1206,2,0)</f>
        <v>Герасимова Елизавета</v>
      </c>
      <c r="C32" s="107" t="str">
        <f>VLOOKUP($A32,Сотрудники!$A$3:$L$1206,8,0)</f>
        <v>Москва</v>
      </c>
      <c r="D32" s="108"/>
      <c r="E32" s="108"/>
      <c r="F32" s="109"/>
      <c r="G32" s="107"/>
      <c r="H32" s="107"/>
      <c r="I32" s="107"/>
      <c r="J32" s="107"/>
      <c r="K32" s="108"/>
      <c r="L32" s="127"/>
      <c r="M32" s="107"/>
      <c r="N32" s="107"/>
      <c r="O32" s="107"/>
      <c r="P32" s="107"/>
      <c r="Q32" s="107"/>
      <c r="R32" s="108"/>
      <c r="S32" s="108"/>
      <c r="T32" s="109">
        <v>8</v>
      </c>
      <c r="U32" s="109">
        <v>8</v>
      </c>
      <c r="V32" s="109">
        <v>8</v>
      </c>
      <c r="W32" s="109">
        <v>8</v>
      </c>
      <c r="X32" s="109">
        <v>8</v>
      </c>
      <c r="Y32" s="108"/>
      <c r="Z32" s="108"/>
      <c r="AA32" s="127"/>
      <c r="AB32" s="109">
        <v>8</v>
      </c>
      <c r="AC32" s="109">
        <v>8</v>
      </c>
      <c r="AD32" s="109">
        <v>8</v>
      </c>
      <c r="AE32" s="109">
        <v>8</v>
      </c>
      <c r="AF32" s="127"/>
      <c r="AG32" s="127"/>
      <c r="AH32" s="109"/>
      <c r="AI32" s="107"/>
      <c r="AJ32" s="107"/>
      <c r="AK32" s="110">
        <f t="shared" si="11"/>
        <v>72</v>
      </c>
    </row>
    <row r="33" spans="1:37" x14ac:dyDescent="0.3">
      <c r="A33" s="102">
        <v>16</v>
      </c>
      <c r="B33" s="107" t="str">
        <f>VLOOKUP($A33,Сотрудники!$A$3:$L$1206,2,0)</f>
        <v>Абдуллаева Анжелика</v>
      </c>
      <c r="C33" s="107" t="str">
        <f>VLOOKUP($A33,Сотрудники!$A$3:$L$1206,8,0)</f>
        <v>Москва</v>
      </c>
      <c r="D33" s="108"/>
      <c r="E33" s="108"/>
      <c r="F33" s="109"/>
      <c r="G33" s="107"/>
      <c r="H33" s="107"/>
      <c r="I33" s="107"/>
      <c r="J33" s="107"/>
      <c r="K33" s="108"/>
      <c r="L33" s="127"/>
      <c r="M33" s="107"/>
      <c r="N33" s="107"/>
      <c r="O33" s="107"/>
      <c r="P33" s="107"/>
      <c r="Q33" s="107"/>
      <c r="R33" s="108"/>
      <c r="S33" s="108"/>
      <c r="T33" s="109"/>
      <c r="U33" s="109"/>
      <c r="V33" s="109"/>
      <c r="W33" s="109">
        <v>8</v>
      </c>
      <c r="X33" s="109">
        <v>8</v>
      </c>
      <c r="Y33" s="108"/>
      <c r="Z33" s="108"/>
      <c r="AA33" s="127"/>
      <c r="AB33" s="109">
        <v>8</v>
      </c>
      <c r="AC33" s="109">
        <v>8</v>
      </c>
      <c r="AD33" s="109">
        <v>8</v>
      </c>
      <c r="AE33" s="109">
        <v>8</v>
      </c>
      <c r="AF33" s="127"/>
      <c r="AG33" s="127"/>
      <c r="AH33" s="109"/>
      <c r="AI33" s="107"/>
      <c r="AJ33" s="107"/>
      <c r="AK33" s="110">
        <f t="shared" si="11"/>
        <v>48</v>
      </c>
    </row>
  </sheetData>
  <pageMargins left="0.7" right="0.7" top="0.75" bottom="0.75" header="0.3" footer="0.3"/>
  <pageSetup paperSize="9" firstPageNumber="2147483648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18"/>
  <sheetViews>
    <sheetView zoomScale="94" workbookViewId="0">
      <selection activeCell="B7" sqref="B7:B1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658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Таблица25678[[#This Row],[Итого кол-во рабочих часов]]/8</f>
        <v>21</v>
      </c>
      <c r="G5" s="120"/>
      <c r="H5" s="120">
        <v>168</v>
      </c>
      <c r="I5" s="121" t="e">
        <f>VLOOKUP($A5,Сотрудники!$A$3:$L$1206,14,0)</f>
        <v>#REF!</v>
      </c>
      <c r="J5" s="122" t="e">
        <f t="shared" ref="J5:J13" si="0">I5/8</f>
        <v>#REF!</v>
      </c>
      <c r="K5" s="123" t="e">
        <f t="shared" ref="K5:K13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Таблица25678[[#This Row],[Итого кол-во рабочих часов]]/8</f>
        <v>19</v>
      </c>
      <c r="G6" s="120"/>
      <c r="H6" s="120">
        <v>152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Таблица25678[[#This Row],[Итого кол-во рабочих часов]]/8</f>
        <v>19</v>
      </c>
      <c r="G7" s="125"/>
      <c r="H7" s="120">
        <v>152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Таблица25678[[#This Row],[Итого кол-во рабочих часов]]/8</f>
        <v>19</v>
      </c>
      <c r="G8" s="125"/>
      <c r="H8" s="125">
        <v>152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7</v>
      </c>
      <c r="B9" s="119" t="str">
        <f>VLOOKUP($A9,Сотрудники!$A$3:$L$1206,2,0)</f>
        <v>Гайнуллин Закван</v>
      </c>
      <c r="C9" s="119" t="str">
        <f>VLOOKUP($A9,Сотрудники!$A$3:$L$1206,9,0)</f>
        <v>Встречная конвертация</v>
      </c>
      <c r="D9" s="119">
        <f>VLOOKUP($A9,Сотрудники!$A$3:$L$1206,10,0)</f>
        <v>0</v>
      </c>
      <c r="E9" s="119">
        <f>VLOOKUP($A9,Сотрудники!$A$3:$L$1206,11,0)</f>
        <v>0</v>
      </c>
      <c r="F9" s="120">
        <f>H9/8</f>
        <v>5</v>
      </c>
      <c r="G9" s="125"/>
      <c r="H9" s="125">
        <v>40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31.2" x14ac:dyDescent="0.3">
      <c r="A10" s="129">
        <v>8</v>
      </c>
      <c r="B10" s="119" t="str">
        <f>VLOOKUP($A10,Сотрудники!$A$3:$L$1206,2,0)</f>
        <v>Хохлова Крестина</v>
      </c>
      <c r="C10" s="119" t="str">
        <f>VLOOKUP($A10,Сотрудники!$A$3:$L$1206,9,0)</f>
        <v>Ресурсное планирование</v>
      </c>
      <c r="D10" s="119">
        <f>VLOOKUP($A10,Сотрудники!$A$3:$L$1206,10,0)</f>
        <v>0.15</v>
      </c>
      <c r="E10" s="130">
        <f>VLOOKUP($A10,Сотрудники!$A$3:$L$1206,11,0)</f>
        <v>150000</v>
      </c>
      <c r="F10" s="120">
        <f t="shared" ref="F10:F18" si="2">H10/8</f>
        <v>15</v>
      </c>
      <c r="G10" s="125"/>
      <c r="H10" s="125">
        <v>120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ht="46.8" x14ac:dyDescent="0.3">
      <c r="A11" s="129">
        <v>9</v>
      </c>
      <c r="B11" s="119" t="str">
        <f>VLOOKUP($A11,Сотрудники!$A$3:$L$1206,2,0)</f>
        <v>Пойш Виталий</v>
      </c>
      <c r="C11" s="119" t="str">
        <f>VLOOKUP($A11,Сотрудники!$A$3:$L$1206,9,0)</f>
        <v>Единое окно сотрудника ЕОС ФЛ</v>
      </c>
      <c r="D11" s="119">
        <f>VLOOKUP($A11,Сотрудники!$A$3:$L$1206,10,0)</f>
        <v>0</v>
      </c>
      <c r="E11" s="119">
        <f>VLOOKUP($A11,Сотрудники!$A$3:$L$1206,11,0)</f>
        <v>303500</v>
      </c>
      <c r="F11" s="120">
        <f t="shared" si="2"/>
        <v>19</v>
      </c>
      <c r="G11" s="125"/>
      <c r="H11" s="125">
        <v>152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x14ac:dyDescent="0.3">
      <c r="A12" s="129">
        <v>10</v>
      </c>
      <c r="B12" s="119" t="str">
        <f>VLOOKUP($A12,Сотрудники!$A$3:$L$1206,2,0)</f>
        <v>Офицеров Дмитрий</v>
      </c>
      <c r="C12" s="119" t="str">
        <f>VLOOKUP($A12,Сотрудники!$A$3:$L$1206,9,0)</f>
        <v>приземление</v>
      </c>
      <c r="D12" s="119">
        <f>VLOOKUP($A12,Сотрудники!$A$3:$L$1206,10,0)</f>
        <v>0</v>
      </c>
      <c r="E12" s="119">
        <f>VLOOKUP($A12,Сотрудники!$A$3:$L$1206,11,0)</f>
        <v>218400</v>
      </c>
      <c r="F12" s="120">
        <f t="shared" si="2"/>
        <v>19</v>
      </c>
      <c r="G12" s="125"/>
      <c r="H12" s="125">
        <v>152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ht="46.8" x14ac:dyDescent="0.3">
      <c r="A13" s="129">
        <v>11</v>
      </c>
      <c r="B13" s="119" t="str">
        <f>VLOOKUP($A13,Сотрудники!$A$3:$L$1206,2,0)</f>
        <v>Муштекенов Тимур</v>
      </c>
      <c r="C13" s="119" t="str">
        <f>VLOOKUP($A13,Сотрудники!$A$3:$L$1206,9,0)</f>
        <v>Loan Manager/ Кредитный конвейер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19</v>
      </c>
      <c r="G13" s="125"/>
      <c r="H13" s="125">
        <v>152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12</v>
      </c>
      <c r="B14" s="119" t="str">
        <f>VLOOKUP($A14,Сотрудники!$A$3:$L$1206,2,0)</f>
        <v>Нурбаева Елена</v>
      </c>
      <c r="C14" s="119" t="str">
        <f>VLOOKUP($A14,Сотрудники!$A$3:$L$1206,9,0)</f>
        <v>приземление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19</v>
      </c>
      <c r="G14" s="125"/>
      <c r="H14" s="125">
        <v>152</v>
      </c>
      <c r="I14" s="121" t="e">
        <f>VLOOKUP($A14,Сотрудники!$A$3:$L$1206,14,0)</f>
        <v>#REF!</v>
      </c>
      <c r="J14" s="122" t="e">
        <f t="shared" ref="J14:J18" si="3">I14/8</f>
        <v>#REF!</v>
      </c>
      <c r="K14" s="126" t="e">
        <f t="shared" ref="K14:K18" si="4">+H14*J14</f>
        <v>#REF!</v>
      </c>
    </row>
    <row r="15" spans="1:11" x14ac:dyDescent="0.3">
      <c r="A15" s="129">
        <v>13</v>
      </c>
      <c r="B15" s="119" t="str">
        <f>VLOOKUP($A15,Сотрудники!$A$3:$L$1206,2,0)</f>
        <v>Богданов Михаил</v>
      </c>
      <c r="C15" s="119" t="str">
        <f>VLOOKUP($A15,Сотрудники!$A$3:$L$1206,9,0)</f>
        <v>LM Риски</v>
      </c>
      <c r="D15" s="119">
        <f>VLOOKUP($A15,Сотрудники!$A$3:$L$1206,10,0)</f>
        <v>0</v>
      </c>
      <c r="E15" s="119">
        <f>VLOOKUP($A15,Сотрудники!$A$3:$L$1206,11,0)</f>
        <v>0</v>
      </c>
      <c r="F15" s="120">
        <f t="shared" si="2"/>
        <v>19</v>
      </c>
      <c r="G15" s="125"/>
      <c r="H15" s="125">
        <v>152</v>
      </c>
      <c r="I15" s="121" t="e">
        <f>VLOOKUP($A15,Сотрудники!$A$3:$L$1206,14,0)</f>
        <v>#REF!</v>
      </c>
      <c r="J15" s="122" t="e">
        <f t="shared" si="3"/>
        <v>#REF!</v>
      </c>
      <c r="K15" s="126" t="e">
        <f t="shared" si="4"/>
        <v>#REF!</v>
      </c>
    </row>
    <row r="16" spans="1:11" x14ac:dyDescent="0.3">
      <c r="A16" s="129">
        <v>14</v>
      </c>
      <c r="B16" s="119" t="str">
        <f>VLOOKUP($A16,Сотрудники!$A$3:$L$1206,2,0)</f>
        <v>Смирнова Екатерина</v>
      </c>
      <c r="C16" s="119" t="str">
        <f>VLOOKUP($A16,Сотрудники!$A$3:$L$1206,9,0)</f>
        <v>Tableau</v>
      </c>
      <c r="D16" s="119">
        <f>VLOOKUP($A16,Сотрудники!$A$3:$L$1206,10,0)</f>
        <v>0</v>
      </c>
      <c r="E16" s="119">
        <f>VLOOKUP($A16,Сотрудники!$A$3:$L$1206,11,0)</f>
        <v>0</v>
      </c>
      <c r="F16" s="120">
        <f t="shared" si="2"/>
        <v>9</v>
      </c>
      <c r="G16" s="125"/>
      <c r="H16" s="125">
        <v>72</v>
      </c>
      <c r="I16" s="121" t="e">
        <f>VLOOKUP($A16,Сотрудники!$A$3:$L$1206,14,0)</f>
        <v>#REF!</v>
      </c>
      <c r="J16" s="122" t="e">
        <f t="shared" si="3"/>
        <v>#REF!</v>
      </c>
      <c r="K16" s="126" t="e">
        <f t="shared" si="4"/>
        <v>#REF!</v>
      </c>
    </row>
    <row r="17" spans="1:11" ht="31.2" x14ac:dyDescent="0.3">
      <c r="A17" s="129">
        <v>15</v>
      </c>
      <c r="B17" s="119" t="str">
        <f>VLOOKUP($A17,Сотрудники!$A$3:$L$1206,2,0)</f>
        <v>Герасимова Елизавета</v>
      </c>
      <c r="C17" s="119" t="str">
        <f>VLOOKUP($A17,Сотрудники!$A$3:$L$1206,9,0)</f>
        <v>Ресурсное планирование</v>
      </c>
      <c r="D17" s="119">
        <f>VLOOKUP($A17,Сотрудники!$A$3:$L$1206,10,0)</f>
        <v>0.15</v>
      </c>
      <c r="E17" s="119">
        <f>VLOOKUP($A17,Сотрудники!$A$3:$L$1206,11,0)</f>
        <v>150000</v>
      </c>
      <c r="F17" s="120">
        <f t="shared" si="2"/>
        <v>9</v>
      </c>
      <c r="G17" s="125"/>
      <c r="H17" s="125">
        <v>72</v>
      </c>
      <c r="I17" s="121" t="e">
        <f>VLOOKUP($A17,Сотрудники!$A$3:$L$1206,14,0)</f>
        <v>#REF!</v>
      </c>
      <c r="J17" s="122" t="e">
        <f t="shared" si="3"/>
        <v>#REF!</v>
      </c>
      <c r="K17" s="126" t="e">
        <f t="shared" si="4"/>
        <v>#REF!</v>
      </c>
    </row>
    <row r="18" spans="1:11" ht="31.2" x14ac:dyDescent="0.3">
      <c r="A18" s="131">
        <v>16</v>
      </c>
      <c r="B18" s="119" t="str">
        <f>VLOOKUP($A18,Сотрудники!$A$3:$L$1206,2,0)</f>
        <v>Абдуллаева Анжелика</v>
      </c>
      <c r="C18" s="119" t="str">
        <f>VLOOKUP($A18,Сотрудники!$A$3:$L$1206,9,0)</f>
        <v>Ресурсное планирование</v>
      </c>
      <c r="D18" s="119">
        <f>VLOOKUP($A18,Сотрудники!$A$3:$L$1206,10,0)</f>
        <v>0</v>
      </c>
      <c r="E18" s="119">
        <f>VLOOKUP($A18,Сотрудники!$A$3:$L$1206,11,0)</f>
        <v>0</v>
      </c>
      <c r="F18" s="120">
        <f t="shared" si="2"/>
        <v>6</v>
      </c>
      <c r="G18" s="125"/>
      <c r="H18" s="125">
        <v>48</v>
      </c>
      <c r="I18" s="121" t="e">
        <f>VLOOKUP($A18,Сотрудники!$A$3:$L$1206,14,0)</f>
        <v>#REF!</v>
      </c>
      <c r="J18" s="122" t="e">
        <f t="shared" si="3"/>
        <v>#REF!</v>
      </c>
      <c r="K18" s="126" t="e">
        <f t="shared" si="4"/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53"/>
  <sheetViews>
    <sheetView zoomScale="79" workbookViewId="0">
      <pane xSplit="2" ySplit="2" topLeftCell="C3" activePane="bottomRight" state="frozen"/>
      <selection activeCell="B35" sqref="B35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3984375" style="102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5">
        <v>43891</v>
      </c>
      <c r="E2" s="106">
        <f>D2+1</f>
        <v>43892</v>
      </c>
      <c r="F2" s="106">
        <f t="shared" ref="F2:G2" si="0">E2+1</f>
        <v>43893</v>
      </c>
      <c r="G2" s="106">
        <f t="shared" si="0"/>
        <v>43894</v>
      </c>
      <c r="H2" s="106">
        <f>G2+1</f>
        <v>43895</v>
      </c>
      <c r="I2" s="106">
        <f t="shared" ref="I2:AF2" si="1">H2+1</f>
        <v>43896</v>
      </c>
      <c r="J2" s="105">
        <f t="shared" si="1"/>
        <v>43897</v>
      </c>
      <c r="K2" s="105">
        <f t="shared" si="1"/>
        <v>43898</v>
      </c>
      <c r="L2" s="105">
        <f t="shared" si="1"/>
        <v>43899</v>
      </c>
      <c r="M2" s="106">
        <f t="shared" si="1"/>
        <v>43900</v>
      </c>
      <c r="N2" s="106">
        <f t="shared" si="1"/>
        <v>43901</v>
      </c>
      <c r="O2" s="106">
        <f t="shared" si="1"/>
        <v>43902</v>
      </c>
      <c r="P2" s="106">
        <f t="shared" si="1"/>
        <v>43903</v>
      </c>
      <c r="Q2" s="105">
        <f t="shared" si="1"/>
        <v>43904</v>
      </c>
      <c r="R2" s="105">
        <f t="shared" si="1"/>
        <v>43905</v>
      </c>
      <c r="S2" s="106">
        <f t="shared" si="1"/>
        <v>43906</v>
      </c>
      <c r="T2" s="106">
        <f t="shared" si="1"/>
        <v>43907</v>
      </c>
      <c r="U2" s="106">
        <f t="shared" si="1"/>
        <v>43908</v>
      </c>
      <c r="V2" s="106">
        <f t="shared" si="1"/>
        <v>43909</v>
      </c>
      <c r="W2" s="106">
        <f t="shared" si="1"/>
        <v>43910</v>
      </c>
      <c r="X2" s="105">
        <f t="shared" si="1"/>
        <v>43911</v>
      </c>
      <c r="Y2" s="105">
        <f t="shared" si="1"/>
        <v>43912</v>
      </c>
      <c r="Z2" s="106">
        <f t="shared" si="1"/>
        <v>43913</v>
      </c>
      <c r="AA2" s="106">
        <f t="shared" si="1"/>
        <v>43914</v>
      </c>
      <c r="AB2" s="106">
        <f t="shared" si="1"/>
        <v>43915</v>
      </c>
      <c r="AC2" s="106">
        <f t="shared" si="1"/>
        <v>43916</v>
      </c>
      <c r="AD2" s="106">
        <f t="shared" si="1"/>
        <v>43917</v>
      </c>
      <c r="AE2" s="105">
        <f t="shared" si="1"/>
        <v>43918</v>
      </c>
      <c r="AF2" s="105">
        <f t="shared" si="1"/>
        <v>43919</v>
      </c>
      <c r="AG2" s="106">
        <f>+AF2+1</f>
        <v>43920</v>
      </c>
      <c r="AH2" s="106">
        <f>+AG2+1</f>
        <v>43921</v>
      </c>
      <c r="AI2" s="106">
        <f>+AH2+1</f>
        <v>43922</v>
      </c>
      <c r="AJ2" s="106">
        <f>+AI2+1</f>
        <v>43923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8" t="str">
        <f t="shared" ref="D3:AJ26" si="2">IF(ISBLANK(D30),"",IF(D30=0,"Выходной",IF(D30&lt;&gt;0,"Работал","")))</f>
        <v/>
      </c>
      <c r="E3" s="109" t="str">
        <f t="shared" si="2"/>
        <v>Работал</v>
      </c>
      <c r="F3" s="109" t="str">
        <f t="shared" si="2"/>
        <v>Работал</v>
      </c>
      <c r="G3" s="109" t="str">
        <f t="shared" si="2"/>
        <v>Работал</v>
      </c>
      <c r="H3" s="109" t="str">
        <f t="shared" si="2"/>
        <v>Работал</v>
      </c>
      <c r="I3" s="109" t="str">
        <f t="shared" si="2"/>
        <v>Работал</v>
      </c>
      <c r="J3" s="108" t="str">
        <f t="shared" si="2"/>
        <v/>
      </c>
      <c r="K3" s="108" t="str">
        <f t="shared" si="2"/>
        <v/>
      </c>
      <c r="L3" s="127" t="str">
        <f t="shared" si="2"/>
        <v/>
      </c>
      <c r="M3" s="109" t="str">
        <f t="shared" si="2"/>
        <v>Работал</v>
      </c>
      <c r="N3" s="109" t="str">
        <f t="shared" si="2"/>
        <v>Работал</v>
      </c>
      <c r="O3" s="109" t="str">
        <f t="shared" si="2"/>
        <v>Работал</v>
      </c>
      <c r="P3" s="109" t="str">
        <f t="shared" si="2"/>
        <v>Работал</v>
      </c>
      <c r="Q3" s="127" t="str">
        <f t="shared" si="2"/>
        <v/>
      </c>
      <c r="R3" s="127" t="str">
        <f t="shared" si="2"/>
        <v/>
      </c>
      <c r="S3" s="109" t="str">
        <f t="shared" si="2"/>
        <v>Работал</v>
      </c>
      <c r="T3" s="109" t="str">
        <f t="shared" si="2"/>
        <v>Работал</v>
      </c>
      <c r="U3" s="109" t="str">
        <f t="shared" si="2"/>
        <v>Работал</v>
      </c>
      <c r="V3" s="109" t="str">
        <f t="shared" si="2"/>
        <v>Работал</v>
      </c>
      <c r="W3" s="109" t="str">
        <f t="shared" si="2"/>
        <v>Работал</v>
      </c>
      <c r="X3" s="127" t="str">
        <f t="shared" si="2"/>
        <v/>
      </c>
      <c r="Y3" s="127" t="str">
        <f t="shared" si="2"/>
        <v/>
      </c>
      <c r="Z3" s="109" t="str">
        <f t="shared" si="2"/>
        <v>Работал</v>
      </c>
      <c r="AA3" s="109" t="str">
        <f t="shared" si="2"/>
        <v>Работал</v>
      </c>
      <c r="AB3" s="109" t="str">
        <f t="shared" si="2"/>
        <v>Работал</v>
      </c>
      <c r="AC3" s="109" t="str">
        <f t="shared" si="2"/>
        <v>Работал</v>
      </c>
      <c r="AD3" s="109" t="str">
        <f t="shared" si="2"/>
        <v>Работал</v>
      </c>
      <c r="AE3" s="127" t="str">
        <f t="shared" si="2"/>
        <v/>
      </c>
      <c r="AF3" s="127" t="str">
        <f t="shared" si="2"/>
        <v/>
      </c>
      <c r="AG3" s="109" t="str">
        <f t="shared" si="2"/>
        <v>Работал</v>
      </c>
      <c r="AH3" s="109" t="str">
        <f t="shared" si="2"/>
        <v>Работал</v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8" t="str">
        <f t="shared" si="2"/>
        <v/>
      </c>
      <c r="E4" s="109" t="str">
        <f t="shared" ref="E4:J26" si="3">IF(ISBLANK(E31),"",IF(E31=0,"Выходной",IF(E31&lt;&gt;0,"Работал","")))</f>
        <v>Работал</v>
      </c>
      <c r="F4" s="109" t="str">
        <f t="shared" si="2"/>
        <v>Работал</v>
      </c>
      <c r="G4" s="109" t="str">
        <f t="shared" si="2"/>
        <v>Работал</v>
      </c>
      <c r="H4" s="109" t="str">
        <f t="shared" si="2"/>
        <v>Работал</v>
      </c>
      <c r="I4" s="109" t="str">
        <f t="shared" si="2"/>
        <v>Работал</v>
      </c>
      <c r="J4" s="108" t="str">
        <f t="shared" si="2"/>
        <v/>
      </c>
      <c r="K4" s="108" t="str">
        <f t="shared" si="2"/>
        <v/>
      </c>
      <c r="L4" s="127" t="str">
        <f t="shared" si="2"/>
        <v/>
      </c>
      <c r="M4" s="109" t="str">
        <f t="shared" si="2"/>
        <v>Работал</v>
      </c>
      <c r="N4" s="109" t="str">
        <f t="shared" si="2"/>
        <v>Работал</v>
      </c>
      <c r="O4" s="109" t="str">
        <f t="shared" si="2"/>
        <v>Работал</v>
      </c>
      <c r="P4" s="109" t="str">
        <f t="shared" si="2"/>
        <v>Работал</v>
      </c>
      <c r="Q4" s="127" t="str">
        <f t="shared" si="2"/>
        <v/>
      </c>
      <c r="R4" s="127" t="str">
        <f t="shared" si="2"/>
        <v/>
      </c>
      <c r="S4" s="109" t="str">
        <f t="shared" si="2"/>
        <v>Работал</v>
      </c>
      <c r="T4" s="109" t="str">
        <f t="shared" si="2"/>
        <v>Работал</v>
      </c>
      <c r="U4" s="109" t="str">
        <f t="shared" si="2"/>
        <v>Работал</v>
      </c>
      <c r="V4" s="109" t="str">
        <f t="shared" si="2"/>
        <v>Работал</v>
      </c>
      <c r="W4" s="109" t="str">
        <f t="shared" si="2"/>
        <v>Работал</v>
      </c>
      <c r="X4" s="127" t="str">
        <f t="shared" si="2"/>
        <v/>
      </c>
      <c r="Y4" s="127" t="str">
        <f t="shared" si="2"/>
        <v/>
      </c>
      <c r="Z4" s="109" t="str">
        <f t="shared" si="2"/>
        <v>Выходной</v>
      </c>
      <c r="AA4" s="109" t="str">
        <f t="shared" si="2"/>
        <v>Выходной</v>
      </c>
      <c r="AB4" s="109" t="str">
        <f t="shared" si="2"/>
        <v>Выходной</v>
      </c>
      <c r="AC4" s="109" t="str">
        <f t="shared" si="2"/>
        <v>Выходной</v>
      </c>
      <c r="AD4" s="109" t="str">
        <f t="shared" si="2"/>
        <v>Выходной</v>
      </c>
      <c r="AE4" s="127" t="str">
        <f t="shared" si="2"/>
        <v/>
      </c>
      <c r="AF4" s="127" t="str">
        <f t="shared" si="2"/>
        <v/>
      </c>
      <c r="AG4" s="109" t="str">
        <f t="shared" si="2"/>
        <v>Работал</v>
      </c>
      <c r="AH4" s="109" t="str">
        <f t="shared" si="2"/>
        <v>Работал</v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8" t="str">
        <f t="shared" si="2"/>
        <v/>
      </c>
      <c r="E5" s="109" t="str">
        <f t="shared" si="3"/>
        <v>Работал</v>
      </c>
      <c r="F5" s="109" t="str">
        <f t="shared" si="2"/>
        <v>Работал</v>
      </c>
      <c r="G5" s="109" t="str">
        <f t="shared" si="2"/>
        <v>Работал</v>
      </c>
      <c r="H5" s="109" t="str">
        <f t="shared" si="2"/>
        <v>Работал</v>
      </c>
      <c r="I5" s="109" t="str">
        <f t="shared" si="2"/>
        <v>Работал</v>
      </c>
      <c r="J5" s="108" t="str">
        <f t="shared" si="2"/>
        <v/>
      </c>
      <c r="K5" s="108" t="str">
        <f t="shared" si="2"/>
        <v/>
      </c>
      <c r="L5" s="127" t="str">
        <f t="shared" si="2"/>
        <v/>
      </c>
      <c r="M5" s="109" t="str">
        <f t="shared" si="2"/>
        <v>Работал</v>
      </c>
      <c r="N5" s="109" t="str">
        <f t="shared" si="2"/>
        <v>Работал</v>
      </c>
      <c r="O5" s="109" t="str">
        <f t="shared" si="2"/>
        <v>Работал</v>
      </c>
      <c r="P5" s="109" t="str">
        <f t="shared" si="2"/>
        <v>Работал</v>
      </c>
      <c r="Q5" s="127" t="str">
        <f t="shared" si="2"/>
        <v/>
      </c>
      <c r="R5" s="127" t="str">
        <f t="shared" si="2"/>
        <v/>
      </c>
      <c r="S5" s="109" t="str">
        <f t="shared" si="2"/>
        <v>Работал</v>
      </c>
      <c r="T5" s="109" t="str">
        <f t="shared" si="2"/>
        <v>Работал</v>
      </c>
      <c r="U5" s="109" t="str">
        <f t="shared" si="2"/>
        <v>Работал</v>
      </c>
      <c r="V5" s="109" t="str">
        <f t="shared" si="2"/>
        <v>Работал</v>
      </c>
      <c r="W5" s="109" t="str">
        <f t="shared" si="2"/>
        <v>Работал</v>
      </c>
      <c r="X5" s="127" t="str">
        <f t="shared" si="2"/>
        <v/>
      </c>
      <c r="Y5" s="127" t="str">
        <f t="shared" si="2"/>
        <v/>
      </c>
      <c r="Z5" s="109" t="str">
        <f t="shared" si="2"/>
        <v>Работал</v>
      </c>
      <c r="AA5" s="109" t="str">
        <f t="shared" si="2"/>
        <v>Работал</v>
      </c>
      <c r="AB5" s="109" t="str">
        <f t="shared" si="2"/>
        <v>Работал</v>
      </c>
      <c r="AC5" s="109" t="str">
        <f t="shared" si="2"/>
        <v>Работал</v>
      </c>
      <c r="AD5" s="109" t="str">
        <f t="shared" si="2"/>
        <v>Работал</v>
      </c>
      <c r="AE5" s="127" t="str">
        <f t="shared" si="2"/>
        <v/>
      </c>
      <c r="AF5" s="127" t="str">
        <f t="shared" si="2"/>
        <v/>
      </c>
      <c r="AG5" s="109" t="str">
        <f t="shared" si="2"/>
        <v>Работал</v>
      </c>
      <c r="AH5" s="109" t="str">
        <f t="shared" si="2"/>
        <v>Работал</v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08" t="str">
        <f t="shared" si="2"/>
        <v/>
      </c>
      <c r="E6" s="109" t="str">
        <f t="shared" si="3"/>
        <v>Работал</v>
      </c>
      <c r="F6" s="109" t="str">
        <f t="shared" si="2"/>
        <v>Работал</v>
      </c>
      <c r="G6" s="109" t="str">
        <f t="shared" si="2"/>
        <v>Работал</v>
      </c>
      <c r="H6" s="109" t="str">
        <f t="shared" si="2"/>
        <v>Работал</v>
      </c>
      <c r="I6" s="109" t="str">
        <f t="shared" si="2"/>
        <v>Работал</v>
      </c>
      <c r="J6" s="108" t="str">
        <f t="shared" si="2"/>
        <v/>
      </c>
      <c r="K6" s="108" t="str">
        <f t="shared" si="2"/>
        <v/>
      </c>
      <c r="L6" s="127" t="str">
        <f t="shared" si="2"/>
        <v/>
      </c>
      <c r="M6" s="109" t="str">
        <f t="shared" si="2"/>
        <v>Работал</v>
      </c>
      <c r="N6" s="109" t="str">
        <f t="shared" si="2"/>
        <v>Работал</v>
      </c>
      <c r="O6" s="109" t="str">
        <f t="shared" si="2"/>
        <v>Работал</v>
      </c>
      <c r="P6" s="109" t="str">
        <f t="shared" si="2"/>
        <v>Работал</v>
      </c>
      <c r="Q6" s="127" t="str">
        <f t="shared" si="2"/>
        <v/>
      </c>
      <c r="R6" s="127" t="str">
        <f t="shared" si="2"/>
        <v/>
      </c>
      <c r="S6" s="109" t="str">
        <f t="shared" si="2"/>
        <v>Работал</v>
      </c>
      <c r="T6" s="109" t="str">
        <f t="shared" si="2"/>
        <v>Работал</v>
      </c>
      <c r="U6" s="109" t="str">
        <f t="shared" si="2"/>
        <v>Работал</v>
      </c>
      <c r="V6" s="109" t="str">
        <f t="shared" si="2"/>
        <v>Работал</v>
      </c>
      <c r="W6" s="109" t="str">
        <f t="shared" si="2"/>
        <v>Работал</v>
      </c>
      <c r="X6" s="127" t="str">
        <f t="shared" si="2"/>
        <v/>
      </c>
      <c r="Y6" s="127" t="str">
        <f t="shared" si="2"/>
        <v/>
      </c>
      <c r="Z6" s="109" t="str">
        <f t="shared" si="2"/>
        <v>Работал</v>
      </c>
      <c r="AA6" s="109" t="str">
        <f t="shared" si="2"/>
        <v>Работал</v>
      </c>
      <c r="AB6" s="109" t="str">
        <f t="shared" si="2"/>
        <v>Работал</v>
      </c>
      <c r="AC6" s="109" t="str">
        <f t="shared" si="2"/>
        <v>Работал</v>
      </c>
      <c r="AD6" s="109" t="str">
        <f t="shared" si="2"/>
        <v>Работал</v>
      </c>
      <c r="AE6" s="127" t="str">
        <f t="shared" si="2"/>
        <v/>
      </c>
      <c r="AF6" s="127" t="str">
        <f t="shared" si="2"/>
        <v/>
      </c>
      <c r="AG6" s="109" t="str">
        <f t="shared" si="2"/>
        <v>Работал</v>
      </c>
      <c r="AH6" s="109" t="str">
        <f t="shared" si="2"/>
        <v>Работал</v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08" t="str">
        <f t="shared" si="2"/>
        <v/>
      </c>
      <c r="E7" s="109" t="str">
        <f t="shared" si="3"/>
        <v>Выходной</v>
      </c>
      <c r="F7" s="109" t="str">
        <f t="shared" ref="F7:AJ10" si="4">IF(ISBLANK(F34),"",IF(F34=0,"Выходной",IF(F34&lt;&gt;0,"Работал","")))</f>
        <v>Выходной</v>
      </c>
      <c r="G7" s="109" t="str">
        <f t="shared" si="4"/>
        <v>Выходной</v>
      </c>
      <c r="H7" s="109" t="str">
        <f t="shared" si="4"/>
        <v>Выходной</v>
      </c>
      <c r="I7" s="109" t="str">
        <f t="shared" si="4"/>
        <v>Выходной</v>
      </c>
      <c r="J7" s="108" t="str">
        <f t="shared" si="4"/>
        <v/>
      </c>
      <c r="K7" s="108" t="str">
        <f t="shared" si="4"/>
        <v/>
      </c>
      <c r="L7" s="127" t="str">
        <f t="shared" si="4"/>
        <v/>
      </c>
      <c r="M7" s="109" t="str">
        <f t="shared" si="4"/>
        <v>Выходной</v>
      </c>
      <c r="N7" s="109" t="str">
        <f t="shared" si="4"/>
        <v>Выходной</v>
      </c>
      <c r="O7" s="109" t="str">
        <f t="shared" si="4"/>
        <v>Выходной</v>
      </c>
      <c r="P7" s="109" t="str">
        <f t="shared" si="4"/>
        <v>Выходной</v>
      </c>
      <c r="Q7" s="127" t="str">
        <f t="shared" si="4"/>
        <v/>
      </c>
      <c r="R7" s="127" t="str">
        <f t="shared" si="4"/>
        <v/>
      </c>
      <c r="S7" s="109" t="str">
        <f t="shared" si="4"/>
        <v>Выходной</v>
      </c>
      <c r="T7" s="109" t="str">
        <f t="shared" si="4"/>
        <v>Выходной</v>
      </c>
      <c r="U7" s="109" t="str">
        <f t="shared" si="4"/>
        <v>Выходной</v>
      </c>
      <c r="V7" s="109" t="str">
        <f t="shared" si="4"/>
        <v>Выходной</v>
      </c>
      <c r="W7" s="109" t="str">
        <f t="shared" si="4"/>
        <v>Выходной</v>
      </c>
      <c r="X7" s="127" t="str">
        <f t="shared" si="4"/>
        <v/>
      </c>
      <c r="Y7" s="127" t="str">
        <f t="shared" si="4"/>
        <v/>
      </c>
      <c r="Z7" s="109" t="str">
        <f t="shared" si="4"/>
        <v>Выходной</v>
      </c>
      <c r="AA7" s="109" t="str">
        <f t="shared" si="4"/>
        <v>Выходной</v>
      </c>
      <c r="AB7" s="109" t="str">
        <f t="shared" si="4"/>
        <v>Выходной</v>
      </c>
      <c r="AC7" s="109" t="str">
        <f t="shared" si="4"/>
        <v>Выходной</v>
      </c>
      <c r="AD7" s="109" t="str">
        <f t="shared" si="4"/>
        <v>Выходной</v>
      </c>
      <c r="AE7" s="127" t="str">
        <f t="shared" si="4"/>
        <v/>
      </c>
      <c r="AF7" s="127" t="str">
        <f t="shared" si="4"/>
        <v/>
      </c>
      <c r="AG7" s="109" t="str">
        <f t="shared" si="4"/>
        <v>Выходной</v>
      </c>
      <c r="AH7" s="109" t="str">
        <f t="shared" si="4"/>
        <v>Выходной</v>
      </c>
      <c r="AI7" s="109" t="str">
        <f t="shared" si="4"/>
        <v/>
      </c>
      <c r="AJ7" s="109" t="str">
        <f t="shared" si="4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08" t="str">
        <f t="shared" si="2"/>
        <v/>
      </c>
      <c r="E8" s="109" t="str">
        <f t="shared" si="3"/>
        <v>Работал</v>
      </c>
      <c r="F8" s="109" t="str">
        <f t="shared" si="4"/>
        <v>Работал</v>
      </c>
      <c r="G8" s="109" t="str">
        <f t="shared" si="4"/>
        <v>Работал</v>
      </c>
      <c r="H8" s="109" t="str">
        <f t="shared" si="4"/>
        <v>Работал</v>
      </c>
      <c r="I8" s="109" t="str">
        <f t="shared" si="4"/>
        <v>Работал</v>
      </c>
      <c r="J8" s="108" t="str">
        <f t="shared" si="4"/>
        <v/>
      </c>
      <c r="K8" s="108"/>
      <c r="L8" s="127"/>
      <c r="M8" s="109" t="str">
        <f t="shared" ref="M8:AJ18" si="5">IF(ISBLANK(M35),"",IF(M35=0,"Выходной",IF(M35&lt;&gt;0,"Работал","")))</f>
        <v>Работал</v>
      </c>
      <c r="N8" s="109" t="str">
        <f t="shared" si="5"/>
        <v>Работал</v>
      </c>
      <c r="O8" s="109" t="str">
        <f t="shared" si="5"/>
        <v>Работал</v>
      </c>
      <c r="P8" s="109" t="str">
        <f t="shared" si="5"/>
        <v>Работал</v>
      </c>
      <c r="Q8" s="127" t="str">
        <f t="shared" si="5"/>
        <v/>
      </c>
      <c r="R8" s="127" t="str">
        <f t="shared" si="5"/>
        <v/>
      </c>
      <c r="S8" s="109" t="str">
        <f t="shared" si="5"/>
        <v>Работал</v>
      </c>
      <c r="T8" s="109" t="str">
        <f t="shared" si="5"/>
        <v>Работал</v>
      </c>
      <c r="U8" s="109" t="str">
        <f t="shared" si="5"/>
        <v>Работал</v>
      </c>
      <c r="V8" s="109" t="str">
        <f t="shared" si="5"/>
        <v>Работал</v>
      </c>
      <c r="W8" s="109" t="str">
        <f t="shared" si="5"/>
        <v>Работал</v>
      </c>
      <c r="X8" s="127" t="str">
        <f t="shared" si="5"/>
        <v/>
      </c>
      <c r="Y8" s="127" t="str">
        <f t="shared" si="5"/>
        <v/>
      </c>
      <c r="Z8" s="109" t="str">
        <f t="shared" si="5"/>
        <v>Работал</v>
      </c>
      <c r="AA8" s="109" t="str">
        <f t="shared" si="5"/>
        <v>Работал</v>
      </c>
      <c r="AB8" s="109" t="str">
        <f t="shared" si="5"/>
        <v>Работал</v>
      </c>
      <c r="AC8" s="109" t="str">
        <f t="shared" si="5"/>
        <v>Работал</v>
      </c>
      <c r="AD8" s="109" t="str">
        <f t="shared" si="5"/>
        <v>Работал</v>
      </c>
      <c r="AE8" s="127" t="str">
        <f t="shared" si="5"/>
        <v/>
      </c>
      <c r="AF8" s="127" t="str">
        <f t="shared" si="5"/>
        <v/>
      </c>
      <c r="AG8" s="109" t="str">
        <f t="shared" si="5"/>
        <v>Работал</v>
      </c>
      <c r="AH8" s="109" t="str">
        <f t="shared" si="5"/>
        <v>Работал</v>
      </c>
      <c r="AI8" s="109" t="str">
        <f t="shared" si="5"/>
        <v/>
      </c>
      <c r="AJ8" s="109" t="str">
        <f t="shared" si="5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08" t="str">
        <f t="shared" si="2"/>
        <v/>
      </c>
      <c r="E9" s="109" t="str">
        <f t="shared" si="3"/>
        <v>Работал</v>
      </c>
      <c r="F9" s="109" t="str">
        <f t="shared" si="4"/>
        <v>Работал</v>
      </c>
      <c r="G9" s="109" t="str">
        <f t="shared" si="4"/>
        <v>Работал</v>
      </c>
      <c r="H9" s="109" t="str">
        <f t="shared" si="4"/>
        <v>Работал</v>
      </c>
      <c r="I9" s="109" t="str">
        <f t="shared" si="4"/>
        <v>Работал</v>
      </c>
      <c r="J9" s="108" t="str">
        <f t="shared" si="4"/>
        <v/>
      </c>
      <c r="K9" s="108"/>
      <c r="L9" s="127"/>
      <c r="M9" s="109" t="str">
        <f t="shared" si="5"/>
        <v>Работал</v>
      </c>
      <c r="N9" s="109" t="str">
        <f t="shared" si="5"/>
        <v>Работал</v>
      </c>
      <c r="O9" s="109" t="str">
        <f t="shared" si="5"/>
        <v>Работал</v>
      </c>
      <c r="P9" s="109" t="str">
        <f t="shared" si="5"/>
        <v>Работал</v>
      </c>
      <c r="Q9" s="127" t="str">
        <f t="shared" si="5"/>
        <v/>
      </c>
      <c r="R9" s="127" t="str">
        <f t="shared" si="5"/>
        <v/>
      </c>
      <c r="S9" s="109" t="str">
        <f t="shared" si="5"/>
        <v>Работал</v>
      </c>
      <c r="T9" s="109" t="str">
        <f t="shared" si="5"/>
        <v>Работал</v>
      </c>
      <c r="U9" s="109" t="str">
        <f t="shared" si="5"/>
        <v>Работал</v>
      </c>
      <c r="V9" s="109" t="str">
        <f t="shared" si="5"/>
        <v>Работал</v>
      </c>
      <c r="W9" s="109" t="str">
        <f t="shared" si="5"/>
        <v>Работал</v>
      </c>
      <c r="X9" s="127" t="str">
        <f t="shared" si="5"/>
        <v/>
      </c>
      <c r="Y9" s="127" t="str">
        <f t="shared" si="5"/>
        <v/>
      </c>
      <c r="Z9" s="109" t="str">
        <f t="shared" si="5"/>
        <v>Работал</v>
      </c>
      <c r="AA9" s="109" t="str">
        <f t="shared" si="5"/>
        <v>Работал</v>
      </c>
      <c r="AB9" s="109" t="str">
        <f t="shared" si="5"/>
        <v>Работал</v>
      </c>
      <c r="AC9" s="109" t="str">
        <f t="shared" si="5"/>
        <v>Работал</v>
      </c>
      <c r="AD9" s="109" t="str">
        <f t="shared" si="5"/>
        <v>Работал</v>
      </c>
      <c r="AE9" s="127" t="str">
        <f t="shared" si="5"/>
        <v/>
      </c>
      <c r="AF9" s="127" t="str">
        <f t="shared" si="5"/>
        <v/>
      </c>
      <c r="AG9" s="109" t="str">
        <f t="shared" si="5"/>
        <v>Работал</v>
      </c>
      <c r="AH9" s="109" t="str">
        <f t="shared" si="5"/>
        <v>Работал</v>
      </c>
      <c r="AI9" s="109" t="str">
        <f t="shared" si="5"/>
        <v/>
      </c>
      <c r="AJ9" s="109" t="str">
        <f t="shared" ref="AJ9:AJ14" si="6">IF(ISBLANK(AJ36),"",IF(AJ36=0,"Выходной",IF(AJ36&lt;&gt;0,"Работал","")))</f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08" t="str">
        <f t="shared" si="2"/>
        <v/>
      </c>
      <c r="E10" s="109" t="str">
        <f t="shared" si="3"/>
        <v>Работал</v>
      </c>
      <c r="F10" s="109" t="str">
        <f t="shared" si="4"/>
        <v>Работал</v>
      </c>
      <c r="G10" s="109" t="str">
        <f t="shared" si="4"/>
        <v>Работал</v>
      </c>
      <c r="H10" s="109" t="str">
        <f t="shared" si="4"/>
        <v>Работал</v>
      </c>
      <c r="I10" s="109" t="str">
        <f t="shared" si="4"/>
        <v>Работал</v>
      </c>
      <c r="J10" s="108" t="str">
        <f t="shared" si="4"/>
        <v/>
      </c>
      <c r="K10" s="108"/>
      <c r="L10" s="127"/>
      <c r="M10" s="109" t="str">
        <f t="shared" si="5"/>
        <v>Работал</v>
      </c>
      <c r="N10" s="109" t="str">
        <f t="shared" si="5"/>
        <v>Работал</v>
      </c>
      <c r="O10" s="109" t="str">
        <f t="shared" si="5"/>
        <v>Работал</v>
      </c>
      <c r="P10" s="109" t="str">
        <f t="shared" si="5"/>
        <v>Работал</v>
      </c>
      <c r="Q10" s="127" t="str">
        <f t="shared" si="5"/>
        <v/>
      </c>
      <c r="R10" s="108" t="str">
        <f t="shared" si="5"/>
        <v/>
      </c>
      <c r="S10" s="109" t="str">
        <f t="shared" si="5"/>
        <v>Работал</v>
      </c>
      <c r="T10" s="109" t="str">
        <f t="shared" si="5"/>
        <v>Работал</v>
      </c>
      <c r="U10" s="109" t="str">
        <f t="shared" si="5"/>
        <v>Работал</v>
      </c>
      <c r="V10" s="109" t="str">
        <f t="shared" si="5"/>
        <v>Работал</v>
      </c>
      <c r="W10" s="109" t="str">
        <f t="shared" si="5"/>
        <v>Работал</v>
      </c>
      <c r="X10" s="127" t="str">
        <f t="shared" si="5"/>
        <v/>
      </c>
      <c r="Y10" s="127" t="str">
        <f t="shared" si="5"/>
        <v/>
      </c>
      <c r="Z10" s="109" t="str">
        <f t="shared" si="5"/>
        <v>Работал</v>
      </c>
      <c r="AA10" s="109" t="str">
        <f t="shared" si="5"/>
        <v>Работал</v>
      </c>
      <c r="AB10" s="109" t="str">
        <f t="shared" si="5"/>
        <v>Работал</v>
      </c>
      <c r="AC10" s="109" t="str">
        <f t="shared" si="5"/>
        <v>Работал</v>
      </c>
      <c r="AD10" s="109" t="str">
        <f t="shared" si="5"/>
        <v>Работал</v>
      </c>
      <c r="AE10" s="127" t="str">
        <f t="shared" si="5"/>
        <v/>
      </c>
      <c r="AF10" s="127" t="str">
        <f t="shared" si="5"/>
        <v/>
      </c>
      <c r="AG10" s="109" t="str">
        <f t="shared" si="5"/>
        <v>Работал</v>
      </c>
      <c r="AH10" s="109" t="str">
        <f t="shared" si="5"/>
        <v>Работал</v>
      </c>
      <c r="AI10" s="109" t="str">
        <f t="shared" si="5"/>
        <v/>
      </c>
      <c r="AJ10" s="109" t="str">
        <f t="shared" si="6"/>
        <v/>
      </c>
    </row>
    <row r="11" spans="1:36" x14ac:dyDescent="0.3">
      <c r="A11" s="102">
        <v>12</v>
      </c>
      <c r="B11" s="107" t="str">
        <f>VLOOKUP($A11,Сотрудники!$A$3:$L$1206,2,0)</f>
        <v>Нурбаева Елена</v>
      </c>
      <c r="C11" s="107" t="str">
        <f>VLOOKUP($A11,Сотрудники!$A$3:$L$1206,8,0)</f>
        <v>Москва</v>
      </c>
      <c r="D11" s="108" t="str">
        <f t="shared" si="2"/>
        <v/>
      </c>
      <c r="E11" s="109" t="str">
        <f t="shared" si="3"/>
        <v>Выходной</v>
      </c>
      <c r="F11" s="109" t="str">
        <f t="shared" si="3"/>
        <v>Выходной</v>
      </c>
      <c r="G11" s="109" t="str">
        <f t="shared" ref="G11:J13" si="7">IF(ISBLANK(G38),"",IF(G38=0,"Выходной",IF(G38&lt;&gt;0,"Работал","")))</f>
        <v>Выходной</v>
      </c>
      <c r="H11" s="109" t="str">
        <f t="shared" si="7"/>
        <v>Выходной</v>
      </c>
      <c r="I11" s="109" t="str">
        <f t="shared" si="7"/>
        <v>Выходной</v>
      </c>
      <c r="J11" s="108" t="str">
        <f t="shared" si="7"/>
        <v/>
      </c>
      <c r="K11" s="108"/>
      <c r="L11" s="127"/>
      <c r="M11" s="109" t="str">
        <f t="shared" si="5"/>
        <v>Работал</v>
      </c>
      <c r="N11" s="109" t="str">
        <f t="shared" si="5"/>
        <v>Работал</v>
      </c>
      <c r="O11" s="109" t="str">
        <f t="shared" si="5"/>
        <v>Работал</v>
      </c>
      <c r="P11" s="109" t="str">
        <f t="shared" si="5"/>
        <v>Работал</v>
      </c>
      <c r="Q11" s="127" t="str">
        <f t="shared" si="5"/>
        <v/>
      </c>
      <c r="R11" s="108" t="str">
        <f t="shared" si="5"/>
        <v/>
      </c>
      <c r="S11" s="109" t="str">
        <f t="shared" si="5"/>
        <v>Работал</v>
      </c>
      <c r="T11" s="109" t="str">
        <f t="shared" si="5"/>
        <v>Работал</v>
      </c>
      <c r="U11" s="109" t="str">
        <f t="shared" si="5"/>
        <v>Работал</v>
      </c>
      <c r="V11" s="109" t="str">
        <f t="shared" si="5"/>
        <v>Выходной</v>
      </c>
      <c r="W11" s="109" t="str">
        <f t="shared" si="5"/>
        <v>Выходной</v>
      </c>
      <c r="X11" s="127" t="str">
        <f t="shared" si="5"/>
        <v/>
      </c>
      <c r="Y11" s="127" t="str">
        <f t="shared" si="5"/>
        <v/>
      </c>
      <c r="Z11" s="109" t="str">
        <f t="shared" si="5"/>
        <v>Работал</v>
      </c>
      <c r="AA11" s="109" t="str">
        <f t="shared" si="5"/>
        <v>Работал</v>
      </c>
      <c r="AB11" s="109" t="str">
        <f t="shared" si="5"/>
        <v>Работал</v>
      </c>
      <c r="AC11" s="109" t="str">
        <f t="shared" si="5"/>
        <v>Работал</v>
      </c>
      <c r="AD11" s="109" t="str">
        <f t="shared" si="5"/>
        <v>Работал</v>
      </c>
      <c r="AE11" s="127" t="str">
        <f t="shared" si="5"/>
        <v/>
      </c>
      <c r="AF11" s="127" t="str">
        <f t="shared" si="5"/>
        <v/>
      </c>
      <c r="AG11" s="109" t="str">
        <f t="shared" si="5"/>
        <v>Работал</v>
      </c>
      <c r="AH11" s="109" t="str">
        <f t="shared" si="5"/>
        <v>Работал</v>
      </c>
      <c r="AI11" s="109" t="str">
        <f t="shared" si="5"/>
        <v/>
      </c>
      <c r="AJ11" s="109" t="str">
        <f t="shared" si="6"/>
        <v/>
      </c>
    </row>
    <row r="12" spans="1:36" x14ac:dyDescent="0.3">
      <c r="A12" s="102">
        <v>13</v>
      </c>
      <c r="B12" s="107" t="str">
        <f>VLOOKUP($A12,Сотрудники!$A$3:$L$1206,2,0)</f>
        <v>Богданов Михаил</v>
      </c>
      <c r="C12" s="107" t="str">
        <f>VLOOKUP($A12,Сотрудники!$A$3:$L$1206,8,0)</f>
        <v>СПБ</v>
      </c>
      <c r="D12" s="108" t="str">
        <f t="shared" si="2"/>
        <v/>
      </c>
      <c r="E12" s="109" t="str">
        <f t="shared" si="3"/>
        <v>Работал</v>
      </c>
      <c r="F12" s="109" t="str">
        <f t="shared" si="3"/>
        <v>Работал</v>
      </c>
      <c r="G12" s="109" t="str">
        <f t="shared" si="7"/>
        <v>Работал</v>
      </c>
      <c r="H12" s="109" t="str">
        <f t="shared" si="7"/>
        <v>Работал</v>
      </c>
      <c r="I12" s="109" t="str">
        <f t="shared" si="7"/>
        <v>Работал</v>
      </c>
      <c r="J12" s="108" t="str">
        <f t="shared" si="7"/>
        <v/>
      </c>
      <c r="K12" s="108"/>
      <c r="L12" s="127"/>
      <c r="M12" s="109" t="str">
        <f t="shared" si="5"/>
        <v>Работал</v>
      </c>
      <c r="N12" s="109" t="str">
        <f t="shared" si="5"/>
        <v>Работал</v>
      </c>
      <c r="O12" s="109" t="str">
        <f t="shared" si="5"/>
        <v>Работал</v>
      </c>
      <c r="P12" s="109" t="str">
        <f t="shared" si="5"/>
        <v>Работал</v>
      </c>
      <c r="Q12" s="127" t="str">
        <f t="shared" si="5"/>
        <v/>
      </c>
      <c r="R12" s="108" t="str">
        <f t="shared" si="5"/>
        <v/>
      </c>
      <c r="S12" s="109" t="str">
        <f t="shared" si="5"/>
        <v>Работал</v>
      </c>
      <c r="T12" s="109" t="str">
        <f t="shared" si="5"/>
        <v>Работал</v>
      </c>
      <c r="U12" s="109" t="str">
        <f t="shared" si="5"/>
        <v>Работал</v>
      </c>
      <c r="V12" s="109" t="str">
        <f t="shared" si="5"/>
        <v>Работал</v>
      </c>
      <c r="W12" s="109" t="str">
        <f t="shared" si="5"/>
        <v>Работал</v>
      </c>
      <c r="X12" s="127" t="str">
        <f t="shared" si="5"/>
        <v/>
      </c>
      <c r="Y12" s="127" t="str">
        <f t="shared" si="5"/>
        <v/>
      </c>
      <c r="Z12" s="109" t="str">
        <f t="shared" si="5"/>
        <v>Работал</v>
      </c>
      <c r="AA12" s="109" t="str">
        <f t="shared" si="5"/>
        <v>Работал</v>
      </c>
      <c r="AB12" s="109" t="str">
        <f t="shared" si="5"/>
        <v>Работал</v>
      </c>
      <c r="AC12" s="109" t="str">
        <f t="shared" si="5"/>
        <v>Работал</v>
      </c>
      <c r="AD12" s="109" t="str">
        <f t="shared" si="5"/>
        <v>Работал</v>
      </c>
      <c r="AE12" s="127" t="str">
        <f t="shared" si="5"/>
        <v/>
      </c>
      <c r="AF12" s="127" t="str">
        <f t="shared" si="5"/>
        <v/>
      </c>
      <c r="AG12" s="109" t="str">
        <f t="shared" si="5"/>
        <v>Работал</v>
      </c>
      <c r="AH12" s="109" t="str">
        <f t="shared" si="5"/>
        <v>Работал</v>
      </c>
      <c r="AI12" s="109" t="str">
        <f t="shared" si="5"/>
        <v/>
      </c>
      <c r="AJ12" s="109" t="str">
        <f t="shared" si="6"/>
        <v/>
      </c>
    </row>
    <row r="13" spans="1:36" x14ac:dyDescent="0.3">
      <c r="A13" s="102">
        <v>14</v>
      </c>
      <c r="B13" s="107" t="str">
        <f>VLOOKUP($A13,Сотрудники!$A$3:$L$1206,2,0)</f>
        <v>Смирнова Екатерина</v>
      </c>
      <c r="C13" s="107" t="str">
        <f>VLOOKUP($A13,Сотрудники!$A$3:$L$1206,8,0)</f>
        <v>Москва</v>
      </c>
      <c r="D13" s="108" t="str">
        <f t="shared" si="2"/>
        <v/>
      </c>
      <c r="E13" s="109" t="str">
        <f t="shared" si="3"/>
        <v>Работал</v>
      </c>
      <c r="F13" s="109" t="str">
        <f t="shared" si="3"/>
        <v>Работал</v>
      </c>
      <c r="G13" s="109" t="str">
        <f t="shared" si="7"/>
        <v>Работал</v>
      </c>
      <c r="H13" s="109" t="str">
        <f t="shared" si="7"/>
        <v>Работал</v>
      </c>
      <c r="I13" s="109" t="str">
        <f t="shared" si="7"/>
        <v>Работал</v>
      </c>
      <c r="J13" s="108" t="str">
        <f t="shared" si="7"/>
        <v/>
      </c>
      <c r="K13" s="108"/>
      <c r="L13" s="127"/>
      <c r="M13" s="109" t="str">
        <f t="shared" si="5"/>
        <v>Работал</v>
      </c>
      <c r="N13" s="109" t="str">
        <f t="shared" si="5"/>
        <v>Работал</v>
      </c>
      <c r="O13" s="109" t="str">
        <f t="shared" si="5"/>
        <v>Работал</v>
      </c>
      <c r="P13" s="109" t="str">
        <f t="shared" si="5"/>
        <v>Работал</v>
      </c>
      <c r="Q13" s="127" t="str">
        <f t="shared" si="5"/>
        <v/>
      </c>
      <c r="R13" s="108" t="str">
        <f t="shared" si="5"/>
        <v/>
      </c>
      <c r="S13" s="109" t="str">
        <f t="shared" si="5"/>
        <v>Работал</v>
      </c>
      <c r="T13" s="109" t="str">
        <f t="shared" si="5"/>
        <v>Работал</v>
      </c>
      <c r="U13" s="109" t="str">
        <f t="shared" si="5"/>
        <v>Работал</v>
      </c>
      <c r="V13" s="109" t="str">
        <f t="shared" si="5"/>
        <v>Работал</v>
      </c>
      <c r="W13" s="109" t="str">
        <f t="shared" si="5"/>
        <v>Работал</v>
      </c>
      <c r="X13" s="127" t="str">
        <f t="shared" si="5"/>
        <v/>
      </c>
      <c r="Y13" s="127" t="str">
        <f t="shared" si="5"/>
        <v/>
      </c>
      <c r="Z13" s="109" t="str">
        <f t="shared" si="5"/>
        <v>Работал</v>
      </c>
      <c r="AA13" s="109" t="str">
        <f t="shared" si="5"/>
        <v>Работал</v>
      </c>
      <c r="AB13" s="109" t="str">
        <f t="shared" si="5"/>
        <v>Работал</v>
      </c>
      <c r="AC13" s="109" t="str">
        <f t="shared" si="5"/>
        <v>Работал</v>
      </c>
      <c r="AD13" s="109" t="str">
        <f t="shared" si="5"/>
        <v>Работал</v>
      </c>
      <c r="AE13" s="127" t="str">
        <f t="shared" si="5"/>
        <v/>
      </c>
      <c r="AF13" s="127" t="str">
        <f t="shared" si="5"/>
        <v/>
      </c>
      <c r="AG13" s="109" t="str">
        <f t="shared" si="5"/>
        <v>Работал</v>
      </c>
      <c r="AH13" s="109" t="str">
        <f t="shared" si="5"/>
        <v>Работал</v>
      </c>
      <c r="AI13" s="109" t="str">
        <f t="shared" si="5"/>
        <v/>
      </c>
      <c r="AJ13" s="109" t="str">
        <f t="shared" si="6"/>
        <v/>
      </c>
    </row>
    <row r="14" spans="1:36" x14ac:dyDescent="0.3">
      <c r="A14" s="102">
        <v>15</v>
      </c>
      <c r="B14" s="107" t="str">
        <f>VLOOKUP($A14,Сотрудники!$A$3:$L$1206,2,0)</f>
        <v>Герасимова Елизавета</v>
      </c>
      <c r="C14" s="107" t="str">
        <f>VLOOKUP($A14,Сотрудники!$A$3:$L$1206,8,0)</f>
        <v>Москва</v>
      </c>
      <c r="D14" s="108" t="str">
        <f t="shared" si="2"/>
        <v/>
      </c>
      <c r="E14" s="109" t="str">
        <f t="shared" si="3"/>
        <v>Работал</v>
      </c>
      <c r="F14" s="109" t="str">
        <f t="shared" si="3"/>
        <v>Работал</v>
      </c>
      <c r="G14" s="109" t="str">
        <f t="shared" si="3"/>
        <v>Работал</v>
      </c>
      <c r="H14" s="109" t="str">
        <f t="shared" si="3"/>
        <v>Работал</v>
      </c>
      <c r="I14" s="109" t="str">
        <f t="shared" si="3"/>
        <v>Работал</v>
      </c>
      <c r="J14" s="108" t="str">
        <f t="shared" si="3"/>
        <v/>
      </c>
      <c r="K14" s="108"/>
      <c r="L14" s="127"/>
      <c r="M14" s="109" t="str">
        <f t="shared" si="5"/>
        <v>Работал</v>
      </c>
      <c r="N14" s="109" t="str">
        <f t="shared" si="5"/>
        <v>Работал</v>
      </c>
      <c r="O14" s="109" t="str">
        <f t="shared" si="5"/>
        <v>Работал</v>
      </c>
      <c r="P14" s="109" t="str">
        <f t="shared" si="5"/>
        <v>Работал</v>
      </c>
      <c r="Q14" s="127" t="str">
        <f t="shared" si="5"/>
        <v/>
      </c>
      <c r="R14" s="108" t="str">
        <f t="shared" si="5"/>
        <v/>
      </c>
      <c r="S14" s="109" t="str">
        <f t="shared" si="5"/>
        <v>Работал</v>
      </c>
      <c r="T14" s="109" t="str">
        <f t="shared" si="5"/>
        <v>Работал</v>
      </c>
      <c r="U14" s="109" t="str">
        <f t="shared" si="5"/>
        <v>Работал</v>
      </c>
      <c r="V14" s="109" t="str">
        <f t="shared" si="5"/>
        <v>Работал</v>
      </c>
      <c r="W14" s="109" t="str">
        <f t="shared" si="5"/>
        <v>Работал</v>
      </c>
      <c r="X14" s="127" t="str">
        <f t="shared" si="5"/>
        <v/>
      </c>
      <c r="Y14" s="127" t="str">
        <f t="shared" si="5"/>
        <v/>
      </c>
      <c r="Z14" s="109" t="str">
        <f t="shared" si="5"/>
        <v>Работал</v>
      </c>
      <c r="AA14" s="109" t="str">
        <f t="shared" si="5"/>
        <v>Работал</v>
      </c>
      <c r="AB14" s="109" t="str">
        <f t="shared" si="5"/>
        <v>Работал</v>
      </c>
      <c r="AC14" s="109" t="str">
        <f t="shared" si="5"/>
        <v>Работал</v>
      </c>
      <c r="AD14" s="109" t="str">
        <f t="shared" si="5"/>
        <v>Работал</v>
      </c>
      <c r="AE14" s="127" t="str">
        <f t="shared" si="5"/>
        <v/>
      </c>
      <c r="AF14" s="127" t="str">
        <f t="shared" si="5"/>
        <v/>
      </c>
      <c r="AG14" s="109" t="str">
        <f t="shared" si="5"/>
        <v>Работал</v>
      </c>
      <c r="AH14" s="109" t="str">
        <f t="shared" si="5"/>
        <v>Работал</v>
      </c>
      <c r="AI14" s="109" t="str">
        <f t="shared" si="5"/>
        <v/>
      </c>
      <c r="AJ14" s="109" t="str">
        <f t="shared" si="6"/>
        <v/>
      </c>
    </row>
    <row r="15" spans="1:36" x14ac:dyDescent="0.3">
      <c r="A15" s="102">
        <v>16</v>
      </c>
      <c r="B15" s="107" t="str">
        <f>VLOOKUP($A15,Сотрудники!$A$3:$L$1206,2,0)</f>
        <v>Абдуллаева Анжелика</v>
      </c>
      <c r="C15" s="107" t="str">
        <f>VLOOKUP($A15,Сотрудники!$A$3:$L$1206,8,0)</f>
        <v>Москва</v>
      </c>
      <c r="D15" s="108" t="str">
        <f t="shared" si="2"/>
        <v/>
      </c>
      <c r="E15" s="109" t="str">
        <f t="shared" si="3"/>
        <v>Работал</v>
      </c>
      <c r="F15" s="109" t="str">
        <f t="shared" si="3"/>
        <v>Работал</v>
      </c>
      <c r="G15" s="109" t="str">
        <f t="shared" si="3"/>
        <v>Работал</v>
      </c>
      <c r="H15" s="109" t="str">
        <f t="shared" si="3"/>
        <v>Работал</v>
      </c>
      <c r="I15" s="109" t="str">
        <f t="shared" si="3"/>
        <v>Работал</v>
      </c>
      <c r="J15" s="108" t="str">
        <f t="shared" si="3"/>
        <v/>
      </c>
      <c r="K15" s="108"/>
      <c r="L15" s="127"/>
      <c r="M15" s="109" t="str">
        <f t="shared" si="5"/>
        <v>Работал</v>
      </c>
      <c r="N15" s="109" t="str">
        <f t="shared" si="5"/>
        <v>Работал</v>
      </c>
      <c r="O15" s="109" t="str">
        <f t="shared" si="5"/>
        <v>Работал</v>
      </c>
      <c r="P15" s="109" t="str">
        <f t="shared" si="5"/>
        <v>Работал</v>
      </c>
      <c r="Q15" s="127" t="str">
        <f t="shared" si="5"/>
        <v/>
      </c>
      <c r="R15" s="108" t="str">
        <f t="shared" si="5"/>
        <v/>
      </c>
      <c r="S15" s="109" t="str">
        <f t="shared" si="5"/>
        <v>Работал</v>
      </c>
      <c r="T15" s="109" t="str">
        <f t="shared" si="5"/>
        <v>Работал</v>
      </c>
      <c r="U15" s="109" t="str">
        <f t="shared" si="5"/>
        <v>Работал</v>
      </c>
      <c r="V15" s="109" t="str">
        <f t="shared" si="5"/>
        <v>Работал</v>
      </c>
      <c r="W15" s="109" t="str">
        <f t="shared" si="5"/>
        <v>Работал</v>
      </c>
      <c r="X15" s="127" t="str">
        <f t="shared" si="5"/>
        <v/>
      </c>
      <c r="Y15" s="127" t="str">
        <f t="shared" si="5"/>
        <v/>
      </c>
      <c r="Z15" s="109" t="str">
        <f t="shared" si="5"/>
        <v>Работал</v>
      </c>
      <c r="AA15" s="109" t="str">
        <f t="shared" si="5"/>
        <v>Работал</v>
      </c>
      <c r="AB15" s="109" t="str">
        <f t="shared" si="5"/>
        <v>Работал</v>
      </c>
      <c r="AC15" s="109" t="str">
        <f t="shared" si="5"/>
        <v>Работал</v>
      </c>
      <c r="AD15" s="109" t="str">
        <f t="shared" si="5"/>
        <v>Работал</v>
      </c>
      <c r="AE15" s="127" t="str">
        <f t="shared" si="5"/>
        <v/>
      </c>
      <c r="AF15" s="127" t="str">
        <f t="shared" si="5"/>
        <v/>
      </c>
      <c r="AG15" s="109" t="str">
        <f t="shared" si="5"/>
        <v>Работал</v>
      </c>
      <c r="AH15" s="109" t="str">
        <f t="shared" si="5"/>
        <v>Работал</v>
      </c>
      <c r="AI15" s="109" t="str">
        <f t="shared" si="5"/>
        <v/>
      </c>
      <c r="AJ15" s="109" t="str">
        <f t="shared" si="5"/>
        <v/>
      </c>
    </row>
    <row r="16" spans="1:36" x14ac:dyDescent="0.3">
      <c r="A16" s="102">
        <v>17</v>
      </c>
      <c r="B16" s="107" t="str">
        <f>VLOOKUP($A16,Сотрудники!$A$3:$L$1206,2,0)</f>
        <v>Наймушин Евгений</v>
      </c>
      <c r="C16" s="107" t="str">
        <f>VLOOKUP($A16,Сотрудники!$A$3:$L$1206,8,0)</f>
        <v>Екатеринбург</v>
      </c>
      <c r="D16" s="108" t="str">
        <f t="shared" si="2"/>
        <v/>
      </c>
      <c r="E16" s="109" t="str">
        <f t="shared" si="3"/>
        <v>Работал</v>
      </c>
      <c r="F16" s="109" t="str">
        <f t="shared" si="3"/>
        <v>Работал</v>
      </c>
      <c r="G16" s="109" t="str">
        <f t="shared" si="3"/>
        <v>Работал</v>
      </c>
      <c r="H16" s="109" t="str">
        <f t="shared" si="3"/>
        <v>Работал</v>
      </c>
      <c r="I16" s="109" t="str">
        <f t="shared" si="3"/>
        <v>Работал</v>
      </c>
      <c r="J16" s="108" t="str">
        <f t="shared" si="3"/>
        <v/>
      </c>
      <c r="K16" s="108"/>
      <c r="L16" s="127"/>
      <c r="M16" s="109" t="str">
        <f t="shared" si="5"/>
        <v>Работал</v>
      </c>
      <c r="N16" s="109" t="str">
        <f t="shared" si="5"/>
        <v>Работал</v>
      </c>
      <c r="O16" s="109" t="str">
        <f t="shared" si="5"/>
        <v>Работал</v>
      </c>
      <c r="P16" s="109" t="str">
        <f t="shared" si="5"/>
        <v>Работал</v>
      </c>
      <c r="Q16" s="127" t="str">
        <f t="shared" si="5"/>
        <v/>
      </c>
      <c r="R16" s="108" t="str">
        <f t="shared" si="5"/>
        <v/>
      </c>
      <c r="S16" s="109" t="str">
        <f t="shared" si="5"/>
        <v>Работал</v>
      </c>
      <c r="T16" s="109" t="str">
        <f t="shared" si="5"/>
        <v>Работал</v>
      </c>
      <c r="U16" s="109" t="str">
        <f t="shared" si="5"/>
        <v>Работал</v>
      </c>
      <c r="V16" s="109" t="str">
        <f t="shared" si="5"/>
        <v>Работал</v>
      </c>
      <c r="W16" s="109" t="str">
        <f t="shared" si="5"/>
        <v>Работал</v>
      </c>
      <c r="X16" s="127" t="str">
        <f t="shared" si="5"/>
        <v/>
      </c>
      <c r="Y16" s="127" t="str">
        <f t="shared" si="5"/>
        <v/>
      </c>
      <c r="Z16" s="109" t="str">
        <f t="shared" si="5"/>
        <v>Работал</v>
      </c>
      <c r="AA16" s="109" t="str">
        <f t="shared" si="5"/>
        <v>Работал</v>
      </c>
      <c r="AB16" s="109" t="str">
        <f t="shared" si="5"/>
        <v>Работал</v>
      </c>
      <c r="AC16" s="109" t="str">
        <f t="shared" si="5"/>
        <v>Работал</v>
      </c>
      <c r="AD16" s="109" t="str">
        <f t="shared" si="5"/>
        <v>Работал</v>
      </c>
      <c r="AE16" s="127" t="str">
        <f t="shared" si="5"/>
        <v/>
      </c>
      <c r="AF16" s="127" t="str">
        <f t="shared" si="5"/>
        <v/>
      </c>
      <c r="AG16" s="109" t="str">
        <f t="shared" si="5"/>
        <v>Работал</v>
      </c>
      <c r="AH16" s="109" t="str">
        <f t="shared" si="5"/>
        <v>Работал</v>
      </c>
      <c r="AI16" s="109" t="str">
        <f t="shared" si="5"/>
        <v/>
      </c>
      <c r="AJ16" s="109" t="str">
        <f t="shared" si="5"/>
        <v/>
      </c>
    </row>
    <row r="17" spans="1:37" x14ac:dyDescent="0.3">
      <c r="A17" s="102">
        <v>18</v>
      </c>
      <c r="B17" s="107" t="str">
        <f>VLOOKUP($A17,Сотрудники!$A$3:$L$1206,2,0)</f>
        <v>Тимиргалеев Иван</v>
      </c>
      <c r="C17" s="107" t="str">
        <f>VLOOKUP($A17,Сотрудники!$A$3:$L$1206,8,0)</f>
        <v>Екатеринбург</v>
      </c>
      <c r="D17" s="108" t="str">
        <f t="shared" si="2"/>
        <v/>
      </c>
      <c r="E17" s="109" t="str">
        <f t="shared" si="3"/>
        <v>Работал</v>
      </c>
      <c r="F17" s="109" t="str">
        <f t="shared" si="3"/>
        <v>Работал</v>
      </c>
      <c r="G17" s="109" t="str">
        <f t="shared" si="3"/>
        <v>Работал</v>
      </c>
      <c r="H17" s="109" t="str">
        <f t="shared" si="3"/>
        <v>Работал</v>
      </c>
      <c r="I17" s="109" t="str">
        <f t="shared" si="3"/>
        <v>Работал</v>
      </c>
      <c r="J17" s="108" t="str">
        <f t="shared" si="3"/>
        <v/>
      </c>
      <c r="K17" s="108"/>
      <c r="L17" s="127"/>
      <c r="M17" s="109" t="str">
        <f t="shared" si="5"/>
        <v>Работал</v>
      </c>
      <c r="N17" s="109" t="str">
        <f t="shared" si="5"/>
        <v>Работал</v>
      </c>
      <c r="O17" s="109" t="str">
        <f t="shared" si="5"/>
        <v>Работал</v>
      </c>
      <c r="P17" s="109" t="str">
        <f t="shared" si="5"/>
        <v>Работал</v>
      </c>
      <c r="Q17" s="127" t="str">
        <f t="shared" si="5"/>
        <v/>
      </c>
      <c r="R17" s="108" t="str">
        <f t="shared" si="5"/>
        <v/>
      </c>
      <c r="S17" s="109" t="str">
        <f t="shared" si="5"/>
        <v>Работал</v>
      </c>
      <c r="T17" s="109" t="str">
        <f t="shared" si="5"/>
        <v>Работал</v>
      </c>
      <c r="U17" s="109" t="str">
        <f t="shared" si="5"/>
        <v>Работал</v>
      </c>
      <c r="V17" s="109" t="str">
        <f t="shared" si="5"/>
        <v>Работал</v>
      </c>
      <c r="W17" s="109" t="str">
        <f t="shared" si="5"/>
        <v>Работал</v>
      </c>
      <c r="X17" s="127" t="str">
        <f t="shared" si="5"/>
        <v/>
      </c>
      <c r="Y17" s="127" t="str">
        <f t="shared" si="5"/>
        <v/>
      </c>
      <c r="Z17" s="109" t="str">
        <f t="shared" si="5"/>
        <v>Работал</v>
      </c>
      <c r="AA17" s="109" t="str">
        <f t="shared" si="5"/>
        <v>Работал</v>
      </c>
      <c r="AB17" s="109" t="str">
        <f t="shared" si="5"/>
        <v>Работал</v>
      </c>
      <c r="AC17" s="109" t="str">
        <f t="shared" si="5"/>
        <v>Работал</v>
      </c>
      <c r="AD17" s="109" t="str">
        <f t="shared" si="5"/>
        <v>Работал</v>
      </c>
      <c r="AE17" s="127" t="str">
        <f t="shared" si="5"/>
        <v/>
      </c>
      <c r="AF17" s="127" t="str">
        <f t="shared" si="5"/>
        <v/>
      </c>
      <c r="AG17" s="109" t="str">
        <f t="shared" si="5"/>
        <v>Работал</v>
      </c>
      <c r="AH17" s="109" t="str">
        <f t="shared" si="5"/>
        <v>Работал</v>
      </c>
      <c r="AI17" s="109" t="str">
        <f t="shared" si="5"/>
        <v/>
      </c>
      <c r="AJ17" s="109" t="str">
        <f t="shared" si="5"/>
        <v/>
      </c>
    </row>
    <row r="18" spans="1:37" x14ac:dyDescent="0.3">
      <c r="A18" s="102">
        <v>19</v>
      </c>
      <c r="B18" s="107" t="str">
        <f>VLOOKUP($A18,Сотрудники!$A$3:$L$1206,2,0)</f>
        <v>Лопатин Максим</v>
      </c>
      <c r="C18" s="107" t="str">
        <f>VLOOKUP($A18,Сотрудники!$A$3:$L$1206,8,0)</f>
        <v>Москва</v>
      </c>
      <c r="D18" s="108" t="str">
        <f t="shared" si="2"/>
        <v/>
      </c>
      <c r="E18" s="109" t="str">
        <f t="shared" si="3"/>
        <v>Работал</v>
      </c>
      <c r="F18" s="109" t="str">
        <f t="shared" si="3"/>
        <v>Работал</v>
      </c>
      <c r="G18" s="109" t="str">
        <f t="shared" si="3"/>
        <v>Работал</v>
      </c>
      <c r="H18" s="109" t="str">
        <f t="shared" si="3"/>
        <v>Работал</v>
      </c>
      <c r="I18" s="109" t="str">
        <f t="shared" si="3"/>
        <v>Работал</v>
      </c>
      <c r="J18" s="108" t="str">
        <f t="shared" si="3"/>
        <v/>
      </c>
      <c r="K18" s="108"/>
      <c r="L18" s="127"/>
      <c r="M18" s="109" t="str">
        <f t="shared" si="5"/>
        <v>Работал</v>
      </c>
      <c r="N18" s="109" t="str">
        <f t="shared" si="5"/>
        <v>Работал</v>
      </c>
      <c r="O18" s="109" t="str">
        <f t="shared" si="5"/>
        <v>Работал</v>
      </c>
      <c r="P18" s="109" t="str">
        <f t="shared" si="5"/>
        <v>Работал</v>
      </c>
      <c r="Q18" s="127" t="str">
        <f t="shared" si="5"/>
        <v/>
      </c>
      <c r="R18" s="108" t="str">
        <f t="shared" si="5"/>
        <v/>
      </c>
      <c r="S18" s="109" t="str">
        <f t="shared" si="5"/>
        <v>Работал</v>
      </c>
      <c r="T18" s="109" t="str">
        <f t="shared" si="5"/>
        <v>Работал</v>
      </c>
      <c r="U18" s="109" t="str">
        <f t="shared" si="5"/>
        <v>Работал</v>
      </c>
      <c r="V18" s="109" t="str">
        <f t="shared" si="5"/>
        <v>Работал</v>
      </c>
      <c r="W18" s="109" t="str">
        <f t="shared" si="5"/>
        <v>Работал</v>
      </c>
      <c r="X18" s="127" t="str">
        <f t="shared" si="5"/>
        <v/>
      </c>
      <c r="Y18" s="127" t="str">
        <f t="shared" si="5"/>
        <v/>
      </c>
      <c r="Z18" s="109" t="str">
        <f t="shared" si="5"/>
        <v>Работал</v>
      </c>
      <c r="AA18" s="109" t="str">
        <f t="shared" si="5"/>
        <v>Работал</v>
      </c>
      <c r="AB18" s="109" t="str">
        <f t="shared" si="5"/>
        <v>Работал</v>
      </c>
      <c r="AC18" s="109" t="str">
        <f t="shared" si="5"/>
        <v>Работал</v>
      </c>
      <c r="AD18" s="109" t="str">
        <f t="shared" si="5"/>
        <v>Работал</v>
      </c>
      <c r="AE18" s="127" t="str">
        <f t="shared" si="5"/>
        <v/>
      </c>
      <c r="AF18" s="127" t="str">
        <f t="shared" si="5"/>
        <v/>
      </c>
      <c r="AG18" s="109" t="str">
        <f t="shared" si="5"/>
        <v>Работал</v>
      </c>
      <c r="AH18" s="109" t="str">
        <f t="shared" ref="M18:AJ26" si="8">IF(ISBLANK(AH45),"",IF(AH45=0,"Выходной",IF(AH45&lt;&gt;0,"Работал","")))</f>
        <v>Работал</v>
      </c>
      <c r="AI18" s="109" t="str">
        <f t="shared" si="8"/>
        <v/>
      </c>
      <c r="AJ18" s="109" t="str">
        <f t="shared" si="8"/>
        <v/>
      </c>
    </row>
    <row r="19" spans="1:37" x14ac:dyDescent="0.3">
      <c r="A19" s="102">
        <v>20</v>
      </c>
      <c r="B19" s="107" t="str">
        <f>VLOOKUP($A19,Сотрудники!$A$3:$L$1206,2,0)</f>
        <v xml:space="preserve">Калмурзаев Руслан </v>
      </c>
      <c r="C19" s="107" t="str">
        <f>VLOOKUP($A19,Сотрудники!$A$3:$L$1206,8,0)</f>
        <v>Москва</v>
      </c>
      <c r="D19" s="108" t="str">
        <f t="shared" si="2"/>
        <v/>
      </c>
      <c r="E19" s="109" t="str">
        <f t="shared" si="3"/>
        <v/>
      </c>
      <c r="F19" s="109" t="str">
        <f t="shared" ref="F19:J26" si="9">IF(ISBLANK(F46),"",IF(F46=0,"Выходной",IF(F46&lt;&gt;0,"Работал","")))</f>
        <v>Работал</v>
      </c>
      <c r="G19" s="109" t="str">
        <f t="shared" si="9"/>
        <v>Работал</v>
      </c>
      <c r="H19" s="109" t="str">
        <f t="shared" si="9"/>
        <v>Работал</v>
      </c>
      <c r="I19" s="109" t="str">
        <f t="shared" si="9"/>
        <v>Работал</v>
      </c>
      <c r="J19" s="108" t="str">
        <f t="shared" si="9"/>
        <v/>
      </c>
      <c r="K19" s="108"/>
      <c r="L19" s="127"/>
      <c r="M19" s="109" t="str">
        <f t="shared" si="8"/>
        <v>Работал</v>
      </c>
      <c r="N19" s="109" t="str">
        <f t="shared" si="8"/>
        <v>Работал</v>
      </c>
      <c r="O19" s="109" t="str">
        <f t="shared" si="8"/>
        <v>Работал</v>
      </c>
      <c r="P19" s="109" t="str">
        <f t="shared" si="8"/>
        <v>Работал</v>
      </c>
      <c r="Q19" s="127" t="str">
        <f t="shared" si="8"/>
        <v/>
      </c>
      <c r="R19" s="108" t="str">
        <f t="shared" si="8"/>
        <v/>
      </c>
      <c r="S19" s="109" t="str">
        <f t="shared" si="8"/>
        <v>Работал</v>
      </c>
      <c r="T19" s="109" t="str">
        <f t="shared" si="8"/>
        <v>Работал</v>
      </c>
      <c r="U19" s="109" t="str">
        <f t="shared" si="8"/>
        <v>Работал</v>
      </c>
      <c r="V19" s="109" t="str">
        <f t="shared" si="8"/>
        <v>Работал</v>
      </c>
      <c r="W19" s="109" t="str">
        <f t="shared" si="8"/>
        <v>Работал</v>
      </c>
      <c r="X19" s="127" t="str">
        <f t="shared" si="8"/>
        <v/>
      </c>
      <c r="Y19" s="127" t="str">
        <f t="shared" si="8"/>
        <v/>
      </c>
      <c r="Z19" s="109" t="str">
        <f t="shared" si="8"/>
        <v>Работал</v>
      </c>
      <c r="AA19" s="109" t="str">
        <f t="shared" si="8"/>
        <v>Работал</v>
      </c>
      <c r="AB19" s="109" t="str">
        <f t="shared" si="8"/>
        <v>Работал</v>
      </c>
      <c r="AC19" s="109" t="str">
        <f t="shared" si="8"/>
        <v>Работал</v>
      </c>
      <c r="AD19" s="109" t="str">
        <f t="shared" si="8"/>
        <v>Работал</v>
      </c>
      <c r="AE19" s="127" t="str">
        <f t="shared" si="8"/>
        <v/>
      </c>
      <c r="AF19" s="127" t="str">
        <f t="shared" si="8"/>
        <v/>
      </c>
      <c r="AG19" s="109" t="str">
        <f t="shared" si="8"/>
        <v>Работал</v>
      </c>
      <c r="AH19" s="109" t="str">
        <f t="shared" si="8"/>
        <v>Работал</v>
      </c>
      <c r="AI19" s="109" t="str">
        <f t="shared" si="8"/>
        <v/>
      </c>
      <c r="AJ19" s="109" t="str">
        <f t="shared" si="8"/>
        <v/>
      </c>
    </row>
    <row r="20" spans="1:37" x14ac:dyDescent="0.3">
      <c r="A20" s="102">
        <v>21</v>
      </c>
      <c r="B20" s="107" t="str">
        <f>VLOOKUP($A20,Сотрудники!$A$3:$L$1206,2,0)</f>
        <v>Шимберев Борис</v>
      </c>
      <c r="C20" s="107" t="str">
        <f>VLOOKUP($A20,Сотрудники!$A$3:$L$1206,8,0)</f>
        <v>СПБ</v>
      </c>
      <c r="D20" s="108" t="str">
        <f t="shared" si="2"/>
        <v/>
      </c>
      <c r="E20" s="109" t="str">
        <f t="shared" si="3"/>
        <v/>
      </c>
      <c r="F20" s="109" t="str">
        <f t="shared" si="9"/>
        <v>Работал</v>
      </c>
      <c r="G20" s="109" t="str">
        <f t="shared" si="9"/>
        <v>Работал</v>
      </c>
      <c r="H20" s="109" t="str">
        <f t="shared" si="9"/>
        <v>Работал</v>
      </c>
      <c r="I20" s="109" t="str">
        <f t="shared" si="9"/>
        <v>Работал</v>
      </c>
      <c r="J20" s="108" t="str">
        <f t="shared" si="9"/>
        <v/>
      </c>
      <c r="K20" s="108"/>
      <c r="L20" s="127"/>
      <c r="M20" s="109" t="str">
        <f t="shared" si="8"/>
        <v>Работал</v>
      </c>
      <c r="N20" s="109" t="str">
        <f t="shared" si="8"/>
        <v>Работал</v>
      </c>
      <c r="O20" s="109" t="str">
        <f t="shared" si="8"/>
        <v>Работал</v>
      </c>
      <c r="P20" s="109" t="str">
        <f t="shared" si="8"/>
        <v>Работал</v>
      </c>
      <c r="Q20" s="127" t="str">
        <f t="shared" si="8"/>
        <v/>
      </c>
      <c r="R20" s="108" t="str">
        <f t="shared" si="8"/>
        <v/>
      </c>
      <c r="S20" s="109" t="str">
        <f t="shared" si="8"/>
        <v>Работал</v>
      </c>
      <c r="T20" s="109" t="str">
        <f t="shared" si="8"/>
        <v>Работал</v>
      </c>
      <c r="U20" s="109" t="str">
        <f t="shared" si="8"/>
        <v>Работал</v>
      </c>
      <c r="V20" s="109" t="str">
        <f t="shared" si="8"/>
        <v>Работал</v>
      </c>
      <c r="W20" s="109" t="str">
        <f t="shared" si="8"/>
        <v>Работал</v>
      </c>
      <c r="X20" s="127" t="str">
        <f t="shared" si="8"/>
        <v/>
      </c>
      <c r="Y20" s="127" t="str">
        <f t="shared" si="8"/>
        <v/>
      </c>
      <c r="Z20" s="109" t="str">
        <f t="shared" si="8"/>
        <v>Работал</v>
      </c>
      <c r="AA20" s="109" t="str">
        <f t="shared" si="8"/>
        <v>Работал</v>
      </c>
      <c r="AB20" s="109" t="str">
        <f t="shared" si="8"/>
        <v>Работал</v>
      </c>
      <c r="AC20" s="109" t="str">
        <f t="shared" si="8"/>
        <v>Работал</v>
      </c>
      <c r="AD20" s="109" t="str">
        <f t="shared" si="8"/>
        <v>Работал</v>
      </c>
      <c r="AE20" s="127" t="str">
        <f t="shared" si="8"/>
        <v/>
      </c>
      <c r="AF20" s="127" t="str">
        <f t="shared" si="8"/>
        <v/>
      </c>
      <c r="AG20" s="109" t="str">
        <f t="shared" si="8"/>
        <v>Работал</v>
      </c>
      <c r="AH20" s="109" t="str">
        <f t="shared" si="8"/>
        <v>Работал</v>
      </c>
      <c r="AI20" s="109" t="str">
        <f t="shared" si="8"/>
        <v/>
      </c>
      <c r="AJ20" s="109" t="str">
        <f t="shared" si="8"/>
        <v/>
      </c>
    </row>
    <row r="21" spans="1:37" x14ac:dyDescent="0.3">
      <c r="A21" s="102">
        <v>22</v>
      </c>
      <c r="B21" s="107" t="str">
        <f>VLOOKUP($A21,Сотрудники!$A$3:$L$1206,2,0)</f>
        <v>Виштак Татьяна</v>
      </c>
      <c r="C21" s="107" t="str">
        <f>VLOOKUP($A21,Сотрудники!$A$3:$L$1206,8,0)</f>
        <v>Москва</v>
      </c>
      <c r="D21" s="108" t="str">
        <f t="shared" si="2"/>
        <v/>
      </c>
      <c r="E21" s="109" t="str">
        <f t="shared" si="3"/>
        <v/>
      </c>
      <c r="F21" s="109" t="str">
        <f t="shared" si="9"/>
        <v/>
      </c>
      <c r="G21" s="109" t="str">
        <f t="shared" si="9"/>
        <v/>
      </c>
      <c r="H21" s="109" t="str">
        <f t="shared" si="9"/>
        <v/>
      </c>
      <c r="I21" s="109" t="str">
        <f t="shared" si="9"/>
        <v/>
      </c>
      <c r="J21" s="108" t="str">
        <f t="shared" si="9"/>
        <v/>
      </c>
      <c r="K21" s="108"/>
      <c r="L21" s="127"/>
      <c r="M21" s="109" t="str">
        <f t="shared" si="8"/>
        <v/>
      </c>
      <c r="N21" s="109" t="str">
        <f t="shared" si="8"/>
        <v/>
      </c>
      <c r="O21" s="109" t="str">
        <f t="shared" si="8"/>
        <v/>
      </c>
      <c r="P21" s="109" t="str">
        <f t="shared" si="8"/>
        <v/>
      </c>
      <c r="Q21" s="127" t="str">
        <f t="shared" si="8"/>
        <v/>
      </c>
      <c r="R21" s="108" t="str">
        <f t="shared" si="8"/>
        <v/>
      </c>
      <c r="S21" s="109" t="str">
        <f t="shared" si="8"/>
        <v>Работал</v>
      </c>
      <c r="T21" s="109" t="str">
        <f t="shared" si="8"/>
        <v>Работал</v>
      </c>
      <c r="U21" s="109" t="str">
        <f t="shared" si="8"/>
        <v>Работал</v>
      </c>
      <c r="V21" s="109" t="str">
        <f t="shared" si="8"/>
        <v>Работал</v>
      </c>
      <c r="W21" s="109" t="str">
        <f t="shared" si="8"/>
        <v>Работал</v>
      </c>
      <c r="X21" s="127" t="str">
        <f t="shared" si="8"/>
        <v/>
      </c>
      <c r="Y21" s="127" t="str">
        <f t="shared" si="8"/>
        <v/>
      </c>
      <c r="Z21" s="109" t="str">
        <f t="shared" si="8"/>
        <v>Работал</v>
      </c>
      <c r="AA21" s="109" t="str">
        <f t="shared" si="8"/>
        <v>Работал</v>
      </c>
      <c r="AB21" s="109" t="str">
        <f t="shared" si="8"/>
        <v>Работал</v>
      </c>
      <c r="AC21" s="109" t="str">
        <f t="shared" si="8"/>
        <v>Работал</v>
      </c>
      <c r="AD21" s="109" t="str">
        <f t="shared" si="8"/>
        <v>Работал</v>
      </c>
      <c r="AE21" s="127" t="str">
        <f t="shared" si="8"/>
        <v/>
      </c>
      <c r="AF21" s="127" t="str">
        <f t="shared" si="8"/>
        <v/>
      </c>
      <c r="AG21" s="109" t="str">
        <f t="shared" si="8"/>
        <v>Работал</v>
      </c>
      <c r="AH21" s="109" t="str">
        <f t="shared" si="8"/>
        <v>Работал</v>
      </c>
      <c r="AI21" s="109" t="str">
        <f t="shared" si="8"/>
        <v/>
      </c>
      <c r="AJ21" s="109" t="str">
        <f t="shared" si="8"/>
        <v/>
      </c>
    </row>
    <row r="22" spans="1:37" x14ac:dyDescent="0.3">
      <c r="A22" s="102">
        <v>23</v>
      </c>
      <c r="B22" s="107" t="str">
        <f>VLOOKUP($A22,Сотрудники!$A$3:$L$1206,2,0)</f>
        <v>Путилов Александр</v>
      </c>
      <c r="C22" s="107" t="str">
        <f>VLOOKUP($A22,Сотрудники!$A$3:$L$1206,8,0)</f>
        <v>Екатеринбург</v>
      </c>
      <c r="D22" s="108" t="str">
        <f t="shared" si="2"/>
        <v/>
      </c>
      <c r="E22" s="109" t="str">
        <f t="shared" si="3"/>
        <v/>
      </c>
      <c r="F22" s="109" t="str">
        <f t="shared" si="9"/>
        <v/>
      </c>
      <c r="G22" s="109" t="str">
        <f t="shared" si="9"/>
        <v/>
      </c>
      <c r="H22" s="109" t="str">
        <f t="shared" si="9"/>
        <v/>
      </c>
      <c r="I22" s="109" t="str">
        <f t="shared" si="9"/>
        <v/>
      </c>
      <c r="J22" s="108" t="str">
        <f t="shared" si="9"/>
        <v/>
      </c>
      <c r="K22" s="108"/>
      <c r="L22" s="127"/>
      <c r="M22" s="109" t="str">
        <f t="shared" si="8"/>
        <v/>
      </c>
      <c r="N22" s="109" t="str">
        <f t="shared" si="8"/>
        <v/>
      </c>
      <c r="O22" s="109" t="str">
        <f t="shared" si="8"/>
        <v/>
      </c>
      <c r="P22" s="109" t="str">
        <f t="shared" si="8"/>
        <v/>
      </c>
      <c r="Q22" s="127" t="str">
        <f t="shared" si="8"/>
        <v/>
      </c>
      <c r="R22" s="108" t="str">
        <f t="shared" si="8"/>
        <v/>
      </c>
      <c r="S22" s="109" t="str">
        <f t="shared" si="8"/>
        <v>Работал</v>
      </c>
      <c r="T22" s="109" t="str">
        <f t="shared" si="8"/>
        <v>Работал</v>
      </c>
      <c r="U22" s="109" t="str">
        <f t="shared" si="8"/>
        <v>Работал</v>
      </c>
      <c r="V22" s="109" t="str">
        <f t="shared" si="8"/>
        <v>Работал</v>
      </c>
      <c r="W22" s="109" t="str">
        <f t="shared" si="8"/>
        <v>Работал</v>
      </c>
      <c r="X22" s="127" t="str">
        <f t="shared" si="8"/>
        <v/>
      </c>
      <c r="Y22" s="127" t="str">
        <f t="shared" si="8"/>
        <v/>
      </c>
      <c r="Z22" s="109" t="str">
        <f t="shared" si="8"/>
        <v>Работал</v>
      </c>
      <c r="AA22" s="109" t="str">
        <f t="shared" si="8"/>
        <v>Работал</v>
      </c>
      <c r="AB22" s="109" t="str">
        <f t="shared" si="8"/>
        <v>Работал</v>
      </c>
      <c r="AC22" s="109" t="str">
        <f t="shared" si="8"/>
        <v>Работал</v>
      </c>
      <c r="AD22" s="109" t="str">
        <f t="shared" si="8"/>
        <v>Работал</v>
      </c>
      <c r="AE22" s="127" t="str">
        <f t="shared" si="8"/>
        <v/>
      </c>
      <c r="AF22" s="127" t="str">
        <f t="shared" si="8"/>
        <v/>
      </c>
      <c r="AG22" s="109" t="str">
        <f t="shared" si="8"/>
        <v>Работал</v>
      </c>
      <c r="AH22" s="109" t="str">
        <f t="shared" si="8"/>
        <v>Работал</v>
      </c>
      <c r="AI22" s="109" t="str">
        <f t="shared" si="8"/>
        <v/>
      </c>
      <c r="AJ22" s="109" t="str">
        <f t="shared" si="8"/>
        <v/>
      </c>
    </row>
    <row r="23" spans="1:37" x14ac:dyDescent="0.3">
      <c r="A23" s="102">
        <v>24</v>
      </c>
      <c r="B23" s="107" t="str">
        <f>VLOOKUP($A23,Сотрудники!$A$3:$L$1206,2,0)</f>
        <v>Цыганкова Анастасия</v>
      </c>
      <c r="C23" s="107" t="str">
        <f>VLOOKUP($A23,Сотрудники!$A$3:$L$1206,8,0)</f>
        <v>Москва</v>
      </c>
      <c r="D23" s="108" t="str">
        <f t="shared" si="2"/>
        <v/>
      </c>
      <c r="E23" s="109" t="str">
        <f t="shared" si="3"/>
        <v/>
      </c>
      <c r="F23" s="109" t="str">
        <f t="shared" si="9"/>
        <v/>
      </c>
      <c r="G23" s="109" t="str">
        <f t="shared" si="9"/>
        <v/>
      </c>
      <c r="H23" s="109" t="str">
        <f t="shared" si="9"/>
        <v/>
      </c>
      <c r="I23" s="109" t="str">
        <f t="shared" si="9"/>
        <v/>
      </c>
      <c r="J23" s="108" t="str">
        <f t="shared" si="9"/>
        <v/>
      </c>
      <c r="K23" s="108"/>
      <c r="L23" s="127"/>
      <c r="M23" s="109" t="str">
        <f t="shared" si="8"/>
        <v/>
      </c>
      <c r="N23" s="109" t="str">
        <f t="shared" si="8"/>
        <v/>
      </c>
      <c r="O23" s="109" t="str">
        <f t="shared" si="8"/>
        <v/>
      </c>
      <c r="P23" s="109" t="str">
        <f t="shared" si="8"/>
        <v/>
      </c>
      <c r="Q23" s="127" t="str">
        <f t="shared" si="8"/>
        <v/>
      </c>
      <c r="R23" s="108" t="str">
        <f t="shared" si="8"/>
        <v/>
      </c>
      <c r="S23" s="109" t="str">
        <f t="shared" si="8"/>
        <v/>
      </c>
      <c r="T23" s="109" t="str">
        <f t="shared" si="8"/>
        <v/>
      </c>
      <c r="U23" s="109" t="str">
        <f t="shared" si="8"/>
        <v/>
      </c>
      <c r="V23" s="109" t="str">
        <f t="shared" si="8"/>
        <v/>
      </c>
      <c r="W23" s="109" t="str">
        <f t="shared" si="8"/>
        <v/>
      </c>
      <c r="X23" s="127" t="str">
        <f t="shared" si="8"/>
        <v/>
      </c>
      <c r="Y23" s="127" t="str">
        <f t="shared" si="8"/>
        <v/>
      </c>
      <c r="Z23" s="109" t="str">
        <f t="shared" si="8"/>
        <v/>
      </c>
      <c r="AA23" s="109" t="str">
        <f t="shared" si="8"/>
        <v/>
      </c>
      <c r="AB23" s="109" t="str">
        <f t="shared" si="8"/>
        <v/>
      </c>
      <c r="AC23" s="109" t="str">
        <f t="shared" si="8"/>
        <v>Работал</v>
      </c>
      <c r="AD23" s="109" t="str">
        <f t="shared" si="8"/>
        <v>Работал</v>
      </c>
      <c r="AE23" s="127" t="str">
        <f t="shared" si="8"/>
        <v/>
      </c>
      <c r="AF23" s="127" t="str">
        <f t="shared" si="8"/>
        <v/>
      </c>
      <c r="AG23" s="109" t="str">
        <f t="shared" si="8"/>
        <v>Работал</v>
      </c>
      <c r="AH23" s="109" t="str">
        <f t="shared" si="8"/>
        <v>Работал</v>
      </c>
      <c r="AI23" s="109" t="str">
        <f t="shared" si="8"/>
        <v/>
      </c>
      <c r="AJ23" s="109" t="str">
        <f t="shared" si="8"/>
        <v/>
      </c>
    </row>
    <row r="24" spans="1:37" x14ac:dyDescent="0.3">
      <c r="A24" s="102">
        <v>25</v>
      </c>
      <c r="B24" s="107" t="str">
        <f>VLOOKUP($A24,Сотрудники!$A$3:$L$1206,2,0)</f>
        <v>Беседин Игорь</v>
      </c>
      <c r="C24" s="107" t="str">
        <f>VLOOKUP($A24,Сотрудники!$A$3:$L$1206,8,0)</f>
        <v>Нижний Новгород</v>
      </c>
      <c r="D24" s="108" t="str">
        <f t="shared" si="2"/>
        <v/>
      </c>
      <c r="E24" s="109" t="str">
        <f t="shared" si="3"/>
        <v/>
      </c>
      <c r="F24" s="109" t="str">
        <f t="shared" si="9"/>
        <v/>
      </c>
      <c r="G24" s="109" t="str">
        <f t="shared" si="9"/>
        <v/>
      </c>
      <c r="H24" s="109" t="str">
        <f t="shared" si="9"/>
        <v/>
      </c>
      <c r="I24" s="109" t="str">
        <f t="shared" si="9"/>
        <v/>
      </c>
      <c r="J24" s="108" t="str">
        <f t="shared" si="9"/>
        <v/>
      </c>
      <c r="K24" s="108"/>
      <c r="L24" s="127"/>
      <c r="M24" s="109" t="str">
        <f t="shared" si="8"/>
        <v/>
      </c>
      <c r="N24" s="109" t="str">
        <f t="shared" si="8"/>
        <v/>
      </c>
      <c r="O24" s="109" t="str">
        <f t="shared" si="8"/>
        <v/>
      </c>
      <c r="P24" s="109" t="str">
        <f t="shared" si="8"/>
        <v/>
      </c>
      <c r="Q24" s="127" t="str">
        <f t="shared" si="8"/>
        <v/>
      </c>
      <c r="R24" s="108" t="str">
        <f t="shared" si="8"/>
        <v/>
      </c>
      <c r="S24" s="109" t="str">
        <f t="shared" si="8"/>
        <v/>
      </c>
      <c r="T24" s="109" t="str">
        <f t="shared" si="8"/>
        <v/>
      </c>
      <c r="U24" s="109" t="str">
        <f t="shared" si="8"/>
        <v/>
      </c>
      <c r="V24" s="109" t="str">
        <f t="shared" si="8"/>
        <v/>
      </c>
      <c r="W24" s="109" t="str">
        <f t="shared" si="8"/>
        <v/>
      </c>
      <c r="X24" s="127" t="str">
        <f t="shared" si="8"/>
        <v/>
      </c>
      <c r="Y24" s="127" t="str">
        <f t="shared" si="8"/>
        <v/>
      </c>
      <c r="Z24" s="109" t="str">
        <f t="shared" si="8"/>
        <v/>
      </c>
      <c r="AA24" s="109" t="str">
        <f t="shared" si="8"/>
        <v/>
      </c>
      <c r="AB24" s="109" t="str">
        <f t="shared" si="8"/>
        <v/>
      </c>
      <c r="AC24" s="109" t="str">
        <f t="shared" si="8"/>
        <v>Работал</v>
      </c>
      <c r="AD24" s="109" t="str">
        <f t="shared" si="8"/>
        <v>Работал</v>
      </c>
      <c r="AE24" s="127" t="str">
        <f t="shared" si="8"/>
        <v/>
      </c>
      <c r="AF24" s="127" t="str">
        <f t="shared" si="8"/>
        <v/>
      </c>
      <c r="AG24" s="109" t="str">
        <f t="shared" si="8"/>
        <v>Работал</v>
      </c>
      <c r="AH24" s="109" t="str">
        <f t="shared" si="8"/>
        <v>Работал</v>
      </c>
      <c r="AI24" s="109" t="str">
        <f t="shared" si="8"/>
        <v/>
      </c>
      <c r="AJ24" s="109" t="str">
        <f t="shared" si="8"/>
        <v/>
      </c>
    </row>
    <row r="25" spans="1:37" x14ac:dyDescent="0.3">
      <c r="A25" s="102">
        <v>26</v>
      </c>
      <c r="B25" s="107" t="str">
        <f>VLOOKUP($A25,Сотрудники!$A$3:$L$1206,2,0)</f>
        <v>Молчанов Роман</v>
      </c>
      <c r="C25" s="107" t="str">
        <f>VLOOKUP($A25,Сотрудники!$A$3:$L$1206,8,0)</f>
        <v>Москва</v>
      </c>
      <c r="D25" s="108" t="str">
        <f t="shared" si="2"/>
        <v/>
      </c>
      <c r="E25" s="109" t="str">
        <f t="shared" si="3"/>
        <v/>
      </c>
      <c r="F25" s="109" t="str">
        <f t="shared" si="9"/>
        <v/>
      </c>
      <c r="G25" s="109" t="str">
        <f t="shared" si="9"/>
        <v/>
      </c>
      <c r="H25" s="109" t="str">
        <f t="shared" si="9"/>
        <v/>
      </c>
      <c r="I25" s="109" t="str">
        <f t="shared" si="9"/>
        <v/>
      </c>
      <c r="J25" s="108" t="str">
        <f t="shared" si="9"/>
        <v/>
      </c>
      <c r="K25" s="108"/>
      <c r="L25" s="127"/>
      <c r="M25" s="109" t="str">
        <f t="shared" si="8"/>
        <v/>
      </c>
      <c r="N25" s="109" t="str">
        <f t="shared" si="8"/>
        <v/>
      </c>
      <c r="O25" s="109" t="str">
        <f t="shared" si="8"/>
        <v/>
      </c>
      <c r="P25" s="109" t="str">
        <f t="shared" si="8"/>
        <v/>
      </c>
      <c r="Q25" s="127" t="str">
        <f t="shared" si="8"/>
        <v/>
      </c>
      <c r="R25" s="108" t="str">
        <f t="shared" si="8"/>
        <v/>
      </c>
      <c r="S25" s="109" t="str">
        <f t="shared" si="8"/>
        <v/>
      </c>
      <c r="T25" s="109" t="str">
        <f t="shared" si="8"/>
        <v/>
      </c>
      <c r="U25" s="109" t="str">
        <f t="shared" si="8"/>
        <v/>
      </c>
      <c r="V25" s="109" t="str">
        <f t="shared" si="8"/>
        <v/>
      </c>
      <c r="W25" s="109" t="str">
        <f t="shared" si="8"/>
        <v/>
      </c>
      <c r="X25" s="127" t="str">
        <f t="shared" si="8"/>
        <v/>
      </c>
      <c r="Y25" s="127" t="str">
        <f t="shared" si="8"/>
        <v/>
      </c>
      <c r="Z25" s="109" t="str">
        <f t="shared" si="8"/>
        <v/>
      </c>
      <c r="AA25" s="109" t="str">
        <f t="shared" si="8"/>
        <v/>
      </c>
      <c r="AB25" s="109" t="str">
        <f t="shared" si="8"/>
        <v/>
      </c>
      <c r="AC25" s="109" t="str">
        <f t="shared" si="8"/>
        <v/>
      </c>
      <c r="AD25" s="109" t="str">
        <f t="shared" si="8"/>
        <v/>
      </c>
      <c r="AE25" s="127" t="str">
        <f t="shared" si="8"/>
        <v/>
      </c>
      <c r="AF25" s="127" t="str">
        <f t="shared" si="8"/>
        <v/>
      </c>
      <c r="AG25" s="109" t="str">
        <f t="shared" si="8"/>
        <v>Работал</v>
      </c>
      <c r="AH25" s="109" t="str">
        <f t="shared" si="8"/>
        <v>Работал</v>
      </c>
      <c r="AI25" s="109" t="str">
        <f t="shared" si="8"/>
        <v/>
      </c>
      <c r="AJ25" s="109" t="str">
        <f t="shared" si="8"/>
        <v/>
      </c>
    </row>
    <row r="26" spans="1:37" x14ac:dyDescent="0.3">
      <c r="A26" s="102">
        <v>27</v>
      </c>
      <c r="B26" s="107" t="str">
        <f>VLOOKUP($A26,Сотрудники!$A$3:$L$1206,2,0)</f>
        <v>Пузанов Андрей</v>
      </c>
      <c r="C26" s="107" t="str">
        <f>VLOOKUP($A26,Сотрудники!$A$3:$L$1206,8,0)</f>
        <v>Москва</v>
      </c>
      <c r="D26" s="108" t="str">
        <f t="shared" si="2"/>
        <v/>
      </c>
      <c r="E26" s="109" t="str">
        <f t="shared" si="3"/>
        <v/>
      </c>
      <c r="F26" s="109" t="str">
        <f t="shared" si="9"/>
        <v/>
      </c>
      <c r="G26" s="109" t="str">
        <f t="shared" si="9"/>
        <v/>
      </c>
      <c r="H26" s="109" t="str">
        <f t="shared" si="9"/>
        <v/>
      </c>
      <c r="I26" s="109" t="str">
        <f t="shared" si="9"/>
        <v/>
      </c>
      <c r="J26" s="108" t="str">
        <f t="shared" si="9"/>
        <v/>
      </c>
      <c r="K26" s="108"/>
      <c r="L26" s="127"/>
      <c r="M26" s="109" t="str">
        <f t="shared" si="8"/>
        <v/>
      </c>
      <c r="N26" s="109" t="str">
        <f t="shared" si="8"/>
        <v/>
      </c>
      <c r="O26" s="109" t="str">
        <f t="shared" si="8"/>
        <v/>
      </c>
      <c r="P26" s="109" t="str">
        <f t="shared" si="8"/>
        <v/>
      </c>
      <c r="Q26" s="127" t="str">
        <f t="shared" si="8"/>
        <v/>
      </c>
      <c r="R26" s="108" t="str">
        <f t="shared" si="8"/>
        <v/>
      </c>
      <c r="S26" s="109" t="str">
        <f t="shared" si="8"/>
        <v/>
      </c>
      <c r="T26" s="109" t="str">
        <f t="shared" si="8"/>
        <v/>
      </c>
      <c r="U26" s="109" t="str">
        <f t="shared" si="8"/>
        <v/>
      </c>
      <c r="V26" s="109" t="str">
        <f t="shared" si="8"/>
        <v/>
      </c>
      <c r="W26" s="109" t="str">
        <f t="shared" si="8"/>
        <v/>
      </c>
      <c r="X26" s="127" t="str">
        <f t="shared" si="8"/>
        <v/>
      </c>
      <c r="Y26" s="127" t="str">
        <f t="shared" si="8"/>
        <v/>
      </c>
      <c r="Z26" s="109" t="str">
        <f t="shared" si="8"/>
        <v/>
      </c>
      <c r="AA26" s="109" t="str">
        <f t="shared" si="8"/>
        <v/>
      </c>
      <c r="AB26" s="109" t="str">
        <f t="shared" si="8"/>
        <v/>
      </c>
      <c r="AC26" s="109" t="str">
        <f t="shared" si="8"/>
        <v/>
      </c>
      <c r="AD26" s="109" t="str">
        <f t="shared" si="8"/>
        <v/>
      </c>
      <c r="AE26" s="127" t="str">
        <f t="shared" si="8"/>
        <v/>
      </c>
      <c r="AF26" s="127" t="str">
        <f t="shared" si="8"/>
        <v/>
      </c>
      <c r="AG26" s="109" t="str">
        <f t="shared" si="8"/>
        <v>Работал</v>
      </c>
      <c r="AH26" s="109" t="str">
        <f t="shared" si="8"/>
        <v>Работал</v>
      </c>
      <c r="AI26" s="109" t="str">
        <f t="shared" si="8"/>
        <v/>
      </c>
      <c r="AJ26" s="109" t="str">
        <f t="shared" si="8"/>
        <v/>
      </c>
    </row>
    <row r="27" spans="1:37" x14ac:dyDescent="0.3">
      <c r="B27" s="110" t="s">
        <v>642</v>
      </c>
    </row>
    <row r="28" spans="1:37" x14ac:dyDescent="0.3">
      <c r="B28" s="111" t="s">
        <v>643</v>
      </c>
      <c r="C28" s="111" t="s">
        <v>644</v>
      </c>
      <c r="D28" s="111" t="s">
        <v>645</v>
      </c>
    </row>
    <row r="29" spans="1:37" x14ac:dyDescent="0.3">
      <c r="B29" s="110"/>
      <c r="C29" s="112" t="s">
        <v>641</v>
      </c>
      <c r="AK29" s="110" t="s">
        <v>646</v>
      </c>
    </row>
    <row r="30" spans="1:37" x14ac:dyDescent="0.3">
      <c r="A30" s="107">
        <v>1</v>
      </c>
      <c r="B30" s="107" t="str">
        <f>VLOOKUP($A30,Сотрудники!$A$3:$L$1206,2,0)</f>
        <v>Кузьмин Антон</v>
      </c>
      <c r="C30" s="107" t="str">
        <f>VLOOKUP($A30,Сотрудники!$A$3:$L$1206,8,0)</f>
        <v>Москва</v>
      </c>
      <c r="D30" s="108"/>
      <c r="E30" s="109">
        <v>8</v>
      </c>
      <c r="F30" s="109">
        <v>8</v>
      </c>
      <c r="G30" s="109">
        <v>8</v>
      </c>
      <c r="H30" s="109">
        <v>8</v>
      </c>
      <c r="I30" s="109">
        <v>8</v>
      </c>
      <c r="J30" s="108"/>
      <c r="K30" s="108"/>
      <c r="L30" s="127"/>
      <c r="M30" s="109">
        <v>8</v>
      </c>
      <c r="N30" s="109">
        <v>8</v>
      </c>
      <c r="O30" s="109">
        <v>8</v>
      </c>
      <c r="P30" s="109">
        <v>8</v>
      </c>
      <c r="Q30" s="108"/>
      <c r="R30" s="127"/>
      <c r="S30" s="109">
        <v>8</v>
      </c>
      <c r="T30" s="109">
        <v>8</v>
      </c>
      <c r="U30" s="109">
        <v>8</v>
      </c>
      <c r="V30" s="109">
        <v>8</v>
      </c>
      <c r="W30" s="109">
        <v>8</v>
      </c>
      <c r="X30" s="108"/>
      <c r="Y30" s="127"/>
      <c r="Z30" s="109">
        <v>8</v>
      </c>
      <c r="AA30" s="109">
        <v>8</v>
      </c>
      <c r="AB30" s="109">
        <v>8</v>
      </c>
      <c r="AC30" s="109">
        <v>8</v>
      </c>
      <c r="AD30" s="109">
        <v>8</v>
      </c>
      <c r="AE30" s="127"/>
      <c r="AF30" s="127"/>
      <c r="AG30" s="109">
        <v>8</v>
      </c>
      <c r="AH30" s="109">
        <v>8</v>
      </c>
      <c r="AI30" s="109"/>
      <c r="AJ30" s="109"/>
      <c r="AK30" s="110">
        <f t="shared" ref="AK30:AK53" si="10">SUM(D30:AJ30)</f>
        <v>168</v>
      </c>
    </row>
    <row r="31" spans="1:37" x14ac:dyDescent="0.3">
      <c r="A31" s="107">
        <v>2</v>
      </c>
      <c r="B31" s="107" t="str">
        <f>VLOOKUP($A31,Сотрудники!$A$3:$L$1206,2,0)</f>
        <v xml:space="preserve">Крейнделин Борис </v>
      </c>
      <c r="C31" s="107" t="str">
        <f>VLOOKUP($A31,Сотрудники!$A$3:$L$1206,8,0)</f>
        <v>Москва</v>
      </c>
      <c r="D31" s="108"/>
      <c r="E31" s="109">
        <v>8</v>
      </c>
      <c r="F31" s="109">
        <v>8</v>
      </c>
      <c r="G31" s="109">
        <v>8</v>
      </c>
      <c r="H31" s="109">
        <v>8</v>
      </c>
      <c r="I31" s="109">
        <v>8</v>
      </c>
      <c r="J31" s="108"/>
      <c r="K31" s="108"/>
      <c r="L31" s="127"/>
      <c r="M31" s="109">
        <v>8</v>
      </c>
      <c r="N31" s="109">
        <v>8</v>
      </c>
      <c r="O31" s="109">
        <v>8</v>
      </c>
      <c r="P31" s="109">
        <v>8</v>
      </c>
      <c r="Q31" s="108"/>
      <c r="R31" s="127"/>
      <c r="S31" s="109">
        <v>8</v>
      </c>
      <c r="T31" s="109">
        <v>8</v>
      </c>
      <c r="U31" s="109">
        <v>8</v>
      </c>
      <c r="V31" s="109">
        <v>8</v>
      </c>
      <c r="W31" s="109">
        <v>8</v>
      </c>
      <c r="X31" s="108"/>
      <c r="Y31" s="127"/>
      <c r="Z31" s="109">
        <v>0</v>
      </c>
      <c r="AA31" s="109">
        <v>0</v>
      </c>
      <c r="AB31" s="109">
        <v>0</v>
      </c>
      <c r="AC31" s="109">
        <v>0</v>
      </c>
      <c r="AD31" s="109">
        <v>0</v>
      </c>
      <c r="AE31" s="127"/>
      <c r="AF31" s="127"/>
      <c r="AG31" s="109">
        <v>8</v>
      </c>
      <c r="AH31" s="109">
        <v>8</v>
      </c>
      <c r="AI31" s="109"/>
      <c r="AJ31" s="109"/>
      <c r="AK31" s="110">
        <f t="shared" si="10"/>
        <v>128</v>
      </c>
    </row>
    <row r="32" spans="1:37" x14ac:dyDescent="0.3">
      <c r="A32" s="107">
        <v>3</v>
      </c>
      <c r="B32" s="107" t="str">
        <f>VLOOKUP($A32,Сотрудники!$A$3:$L$1206,2,0)</f>
        <v>Асеев Феофан</v>
      </c>
      <c r="C32" s="107" t="str">
        <f>VLOOKUP($A32,Сотрудники!$A$3:$L$1206,8,0)</f>
        <v>Москва</v>
      </c>
      <c r="D32" s="108"/>
      <c r="E32" s="109">
        <v>8</v>
      </c>
      <c r="F32" s="109">
        <v>8</v>
      </c>
      <c r="G32" s="109">
        <v>8</v>
      </c>
      <c r="H32" s="109">
        <v>8</v>
      </c>
      <c r="I32" s="109">
        <v>8</v>
      </c>
      <c r="J32" s="108"/>
      <c r="K32" s="108"/>
      <c r="L32" s="127"/>
      <c r="M32" s="109">
        <v>8</v>
      </c>
      <c r="N32" s="109">
        <v>8</v>
      </c>
      <c r="O32" s="109">
        <v>8</v>
      </c>
      <c r="P32" s="109">
        <v>8</v>
      </c>
      <c r="Q32" s="108"/>
      <c r="R32" s="127"/>
      <c r="S32" s="109">
        <v>8</v>
      </c>
      <c r="T32" s="109">
        <v>8</v>
      </c>
      <c r="U32" s="109">
        <v>8</v>
      </c>
      <c r="V32" s="109">
        <v>8</v>
      </c>
      <c r="W32" s="109">
        <v>8</v>
      </c>
      <c r="X32" s="108"/>
      <c r="Y32" s="127"/>
      <c r="Z32" s="109">
        <v>8</v>
      </c>
      <c r="AA32" s="109">
        <v>8</v>
      </c>
      <c r="AB32" s="109">
        <v>8</v>
      </c>
      <c r="AC32" s="109">
        <v>8</v>
      </c>
      <c r="AD32" s="109">
        <v>8</v>
      </c>
      <c r="AE32" s="127"/>
      <c r="AF32" s="127"/>
      <c r="AG32" s="109">
        <v>8</v>
      </c>
      <c r="AH32" s="109">
        <v>8</v>
      </c>
      <c r="AI32" s="109"/>
      <c r="AJ32" s="109"/>
      <c r="AK32" s="110">
        <f t="shared" si="10"/>
        <v>168</v>
      </c>
    </row>
    <row r="33" spans="1:37" x14ac:dyDescent="0.3">
      <c r="A33" s="102">
        <v>5</v>
      </c>
      <c r="B33" s="107" t="str">
        <f>VLOOKUP($A33,Сотрудники!$A$3:$L$1206,2,0)</f>
        <v>Яковлев Дмитрий</v>
      </c>
      <c r="C33" s="107" t="str">
        <f>VLOOKUP($A33,Сотрудники!$A$3:$L$1206,8,0)</f>
        <v>Москва</v>
      </c>
      <c r="D33" s="108"/>
      <c r="E33" s="109">
        <v>8</v>
      </c>
      <c r="F33" s="109">
        <v>8</v>
      </c>
      <c r="G33" s="109">
        <v>8</v>
      </c>
      <c r="H33" s="109">
        <v>8</v>
      </c>
      <c r="I33" s="109">
        <v>8</v>
      </c>
      <c r="J33" s="108"/>
      <c r="K33" s="108"/>
      <c r="L33" s="127"/>
      <c r="M33" s="109">
        <v>8</v>
      </c>
      <c r="N33" s="109">
        <v>8</v>
      </c>
      <c r="O33" s="109">
        <v>8</v>
      </c>
      <c r="P33" s="109">
        <v>8</v>
      </c>
      <c r="Q33" s="108"/>
      <c r="R33" s="127"/>
      <c r="S33" s="109">
        <v>8</v>
      </c>
      <c r="T33" s="109">
        <v>8</v>
      </c>
      <c r="U33" s="109">
        <v>8</v>
      </c>
      <c r="V33" s="109">
        <v>8</v>
      </c>
      <c r="W33" s="109">
        <v>8</v>
      </c>
      <c r="X33" s="108"/>
      <c r="Y33" s="127"/>
      <c r="Z33" s="109">
        <v>8</v>
      </c>
      <c r="AA33" s="109">
        <v>8</v>
      </c>
      <c r="AB33" s="109">
        <v>8</v>
      </c>
      <c r="AC33" s="109">
        <v>8</v>
      </c>
      <c r="AD33" s="109">
        <v>8</v>
      </c>
      <c r="AE33" s="127"/>
      <c r="AF33" s="127"/>
      <c r="AG33" s="109">
        <v>8</v>
      </c>
      <c r="AH33" s="109">
        <v>8</v>
      </c>
      <c r="AI33" s="109"/>
      <c r="AJ33" s="109"/>
      <c r="AK33" s="110">
        <f t="shared" si="10"/>
        <v>168</v>
      </c>
    </row>
    <row r="34" spans="1:37" x14ac:dyDescent="0.3">
      <c r="A34" s="102">
        <v>8</v>
      </c>
      <c r="B34" s="107" t="str">
        <f>VLOOKUP($A34,Сотрудники!$A$3:$L$1206,2,0)</f>
        <v>Хохлова Крестина</v>
      </c>
      <c r="C34" s="107" t="str">
        <f>VLOOKUP($A34,Сотрудники!$A$3:$L$1206,8,0)</f>
        <v>Москва</v>
      </c>
      <c r="D34" s="108"/>
      <c r="E34" s="109">
        <v>0</v>
      </c>
      <c r="F34" s="109">
        <v>0</v>
      </c>
      <c r="G34" s="109">
        <v>0</v>
      </c>
      <c r="H34" s="109">
        <v>0</v>
      </c>
      <c r="I34" s="109">
        <v>0</v>
      </c>
      <c r="J34" s="108"/>
      <c r="K34" s="108"/>
      <c r="L34" s="127"/>
      <c r="M34" s="109">
        <v>0</v>
      </c>
      <c r="N34" s="109">
        <v>0</v>
      </c>
      <c r="O34" s="109">
        <v>0</v>
      </c>
      <c r="P34" s="109">
        <v>0</v>
      </c>
      <c r="Q34" s="108"/>
      <c r="R34" s="127"/>
      <c r="S34" s="109">
        <v>0</v>
      </c>
      <c r="T34" s="109">
        <v>0</v>
      </c>
      <c r="U34" s="109">
        <v>0</v>
      </c>
      <c r="V34" s="109">
        <v>0</v>
      </c>
      <c r="W34" s="109">
        <v>0</v>
      </c>
      <c r="X34" s="108"/>
      <c r="Y34" s="127"/>
      <c r="Z34" s="109">
        <v>0</v>
      </c>
      <c r="AA34" s="109">
        <v>0</v>
      </c>
      <c r="AB34" s="109">
        <v>0</v>
      </c>
      <c r="AC34" s="109">
        <v>0</v>
      </c>
      <c r="AD34" s="109">
        <v>0</v>
      </c>
      <c r="AE34" s="127"/>
      <c r="AF34" s="127"/>
      <c r="AG34" s="109">
        <v>0</v>
      </c>
      <c r="AH34" s="109">
        <v>0</v>
      </c>
      <c r="AI34" s="109"/>
      <c r="AJ34" s="109"/>
      <c r="AK34" s="110">
        <f t="shared" si="10"/>
        <v>0</v>
      </c>
    </row>
    <row r="35" spans="1:37" x14ac:dyDescent="0.3">
      <c r="A35" s="102">
        <v>9</v>
      </c>
      <c r="B35" s="107" t="str">
        <f>VLOOKUP($A35,Сотрудники!$A$3:$L$1206,2,0)</f>
        <v>Пойш Виталий</v>
      </c>
      <c r="C35" s="107" t="str">
        <f>VLOOKUP($A35,Сотрудники!$A$3:$L$1206,8,0)</f>
        <v>Екатеринбург</v>
      </c>
      <c r="D35" s="108"/>
      <c r="E35" s="109">
        <v>8</v>
      </c>
      <c r="F35" s="109">
        <v>8</v>
      </c>
      <c r="G35" s="109">
        <v>8</v>
      </c>
      <c r="H35" s="109">
        <v>8</v>
      </c>
      <c r="I35" s="109">
        <v>8</v>
      </c>
      <c r="J35" s="108"/>
      <c r="K35" s="108"/>
      <c r="L35" s="127"/>
      <c r="M35" s="109">
        <v>8</v>
      </c>
      <c r="N35" s="109">
        <v>8</v>
      </c>
      <c r="O35" s="109">
        <v>8</v>
      </c>
      <c r="P35" s="109">
        <v>8</v>
      </c>
      <c r="Q35" s="108"/>
      <c r="R35" s="127"/>
      <c r="S35" s="109">
        <v>8</v>
      </c>
      <c r="T35" s="109">
        <v>8</v>
      </c>
      <c r="U35" s="109">
        <v>8</v>
      </c>
      <c r="V35" s="109">
        <v>8</v>
      </c>
      <c r="W35" s="109">
        <v>8</v>
      </c>
      <c r="X35" s="108"/>
      <c r="Y35" s="127"/>
      <c r="Z35" s="109">
        <v>8</v>
      </c>
      <c r="AA35" s="109">
        <v>8</v>
      </c>
      <c r="AB35" s="109">
        <v>8</v>
      </c>
      <c r="AC35" s="109">
        <v>8</v>
      </c>
      <c r="AD35" s="109">
        <v>8</v>
      </c>
      <c r="AE35" s="127"/>
      <c r="AF35" s="127"/>
      <c r="AG35" s="109">
        <v>8</v>
      </c>
      <c r="AH35" s="109">
        <v>8</v>
      </c>
      <c r="AI35" s="107"/>
      <c r="AJ35" s="107"/>
      <c r="AK35" s="110">
        <f t="shared" si="10"/>
        <v>168</v>
      </c>
    </row>
    <row r="36" spans="1:37" x14ac:dyDescent="0.3">
      <c r="A36" s="102">
        <v>10</v>
      </c>
      <c r="B36" s="107" t="str">
        <f>VLOOKUP($A36,Сотрудники!$A$3:$L$1206,2,0)</f>
        <v>Офицеров Дмитрий</v>
      </c>
      <c r="C36" s="107" t="str">
        <f>VLOOKUP($A36,Сотрудники!$A$3:$L$1206,8,0)</f>
        <v>СПБ</v>
      </c>
      <c r="D36" s="108"/>
      <c r="E36" s="109">
        <v>8</v>
      </c>
      <c r="F36" s="109">
        <v>8</v>
      </c>
      <c r="G36" s="109">
        <v>8</v>
      </c>
      <c r="H36" s="109">
        <v>8</v>
      </c>
      <c r="I36" s="109">
        <v>8</v>
      </c>
      <c r="J36" s="108"/>
      <c r="K36" s="108"/>
      <c r="L36" s="127"/>
      <c r="M36" s="109">
        <v>8</v>
      </c>
      <c r="N36" s="109">
        <v>8</v>
      </c>
      <c r="O36" s="109">
        <v>8</v>
      </c>
      <c r="P36" s="109">
        <v>8</v>
      </c>
      <c r="Q36" s="108"/>
      <c r="R36" s="127"/>
      <c r="S36" s="109">
        <v>8</v>
      </c>
      <c r="T36" s="109">
        <v>8</v>
      </c>
      <c r="U36" s="109">
        <v>8</v>
      </c>
      <c r="V36" s="109">
        <v>8</v>
      </c>
      <c r="W36" s="109">
        <v>8</v>
      </c>
      <c r="X36" s="108"/>
      <c r="Y36" s="127"/>
      <c r="Z36" s="109">
        <v>8</v>
      </c>
      <c r="AA36" s="109">
        <v>8</v>
      </c>
      <c r="AB36" s="109">
        <v>8</v>
      </c>
      <c r="AC36" s="109">
        <v>8</v>
      </c>
      <c r="AD36" s="109">
        <v>8</v>
      </c>
      <c r="AE36" s="127"/>
      <c r="AF36" s="127"/>
      <c r="AG36" s="109">
        <v>8</v>
      </c>
      <c r="AH36" s="109">
        <v>8</v>
      </c>
      <c r="AI36" s="107"/>
      <c r="AJ36" s="107"/>
      <c r="AK36" s="110">
        <f t="shared" si="10"/>
        <v>168</v>
      </c>
    </row>
    <row r="37" spans="1:37" x14ac:dyDescent="0.3">
      <c r="A37" s="102">
        <v>11</v>
      </c>
      <c r="B37" s="107" t="str">
        <f>VLOOKUP($A37,Сотрудники!$A$3:$L$1206,2,0)</f>
        <v>Муштекенов Тимур</v>
      </c>
      <c r="C37" s="107" t="str">
        <f>VLOOKUP($A37,Сотрудники!$A$3:$L$1206,8,0)</f>
        <v>СПБ</v>
      </c>
      <c r="D37" s="108"/>
      <c r="E37" s="109">
        <v>8</v>
      </c>
      <c r="F37" s="109">
        <v>8</v>
      </c>
      <c r="G37" s="109">
        <v>8</v>
      </c>
      <c r="H37" s="109">
        <v>8</v>
      </c>
      <c r="I37" s="109">
        <v>8</v>
      </c>
      <c r="J37" s="108"/>
      <c r="K37" s="108"/>
      <c r="L37" s="127"/>
      <c r="M37" s="109">
        <v>8</v>
      </c>
      <c r="N37" s="109">
        <v>8</v>
      </c>
      <c r="O37" s="109">
        <v>8</v>
      </c>
      <c r="P37" s="109">
        <v>8</v>
      </c>
      <c r="Q37" s="108"/>
      <c r="R37" s="108"/>
      <c r="S37" s="109">
        <v>8</v>
      </c>
      <c r="T37" s="109">
        <v>8</v>
      </c>
      <c r="U37" s="109">
        <v>8</v>
      </c>
      <c r="V37" s="109">
        <v>8</v>
      </c>
      <c r="W37" s="109">
        <v>8</v>
      </c>
      <c r="X37" s="108"/>
      <c r="Y37" s="108"/>
      <c r="Z37" s="109">
        <v>8</v>
      </c>
      <c r="AA37" s="109">
        <v>8</v>
      </c>
      <c r="AB37" s="109">
        <v>8</v>
      </c>
      <c r="AC37" s="109">
        <v>8</v>
      </c>
      <c r="AD37" s="109">
        <v>8</v>
      </c>
      <c r="AE37" s="127"/>
      <c r="AF37" s="127"/>
      <c r="AG37" s="109">
        <v>8</v>
      </c>
      <c r="AH37" s="109">
        <v>8</v>
      </c>
      <c r="AI37" s="107"/>
      <c r="AJ37" s="107"/>
      <c r="AK37" s="110">
        <f t="shared" si="10"/>
        <v>168</v>
      </c>
    </row>
    <row r="38" spans="1:37" x14ac:dyDescent="0.3">
      <c r="A38" s="102">
        <v>12</v>
      </c>
      <c r="B38" s="107" t="str">
        <f>VLOOKUP($A38,Сотрудники!$A$3:$L$1206,2,0)</f>
        <v>Нурбаева Елена</v>
      </c>
      <c r="C38" s="107" t="str">
        <f>VLOOKUP($A38,Сотрудники!$A$3:$L$1206,8,0)</f>
        <v>Москва</v>
      </c>
      <c r="D38" s="108"/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8"/>
      <c r="K38" s="108"/>
      <c r="L38" s="127"/>
      <c r="M38" s="109">
        <v>8</v>
      </c>
      <c r="N38" s="109">
        <v>8</v>
      </c>
      <c r="O38" s="109">
        <v>8</v>
      </c>
      <c r="P38" s="109">
        <v>8</v>
      </c>
      <c r="Q38" s="108"/>
      <c r="R38" s="108"/>
      <c r="S38" s="109">
        <v>8</v>
      </c>
      <c r="T38" s="109">
        <v>8</v>
      </c>
      <c r="U38" s="109">
        <v>8</v>
      </c>
      <c r="V38" s="109">
        <v>0</v>
      </c>
      <c r="W38" s="109">
        <v>0</v>
      </c>
      <c r="X38" s="108"/>
      <c r="Y38" s="108"/>
      <c r="Z38" s="109">
        <v>8</v>
      </c>
      <c r="AA38" s="109">
        <v>8</v>
      </c>
      <c r="AB38" s="109">
        <v>8</v>
      </c>
      <c r="AC38" s="109">
        <v>8</v>
      </c>
      <c r="AD38" s="109">
        <v>8</v>
      </c>
      <c r="AE38" s="127"/>
      <c r="AF38" s="127"/>
      <c r="AG38" s="109">
        <v>8</v>
      </c>
      <c r="AH38" s="109">
        <v>8</v>
      </c>
      <c r="AI38" s="107"/>
      <c r="AJ38" s="107"/>
      <c r="AK38" s="110">
        <f t="shared" si="10"/>
        <v>112</v>
      </c>
    </row>
    <row r="39" spans="1:37" x14ac:dyDescent="0.3">
      <c r="A39" s="102">
        <v>13</v>
      </c>
      <c r="B39" s="107" t="str">
        <f>VLOOKUP($A39,Сотрудники!$A$3:$L$1206,2,0)</f>
        <v>Богданов Михаил</v>
      </c>
      <c r="C39" s="107" t="str">
        <f>VLOOKUP($A39,Сотрудники!$A$3:$L$1206,8,0)</f>
        <v>СПБ</v>
      </c>
      <c r="D39" s="108"/>
      <c r="E39" s="109">
        <v>8</v>
      </c>
      <c r="F39" s="109">
        <v>8</v>
      </c>
      <c r="G39" s="109">
        <v>8</v>
      </c>
      <c r="H39" s="109">
        <v>8</v>
      </c>
      <c r="I39" s="109">
        <v>8</v>
      </c>
      <c r="J39" s="108"/>
      <c r="K39" s="108"/>
      <c r="L39" s="127"/>
      <c r="M39" s="109">
        <v>8</v>
      </c>
      <c r="N39" s="109">
        <v>8</v>
      </c>
      <c r="O39" s="109">
        <v>8</v>
      </c>
      <c r="P39" s="109">
        <v>8</v>
      </c>
      <c r="Q39" s="108"/>
      <c r="R39" s="108"/>
      <c r="S39" s="109">
        <v>8</v>
      </c>
      <c r="T39" s="109">
        <v>8</v>
      </c>
      <c r="U39" s="109">
        <v>8</v>
      </c>
      <c r="V39" s="109">
        <v>8</v>
      </c>
      <c r="W39" s="109">
        <v>8</v>
      </c>
      <c r="X39" s="108"/>
      <c r="Y39" s="108"/>
      <c r="Z39" s="109">
        <v>8</v>
      </c>
      <c r="AA39" s="109">
        <v>8</v>
      </c>
      <c r="AB39" s="109">
        <v>8</v>
      </c>
      <c r="AC39" s="109">
        <v>8</v>
      </c>
      <c r="AD39" s="109">
        <v>8</v>
      </c>
      <c r="AE39" s="127"/>
      <c r="AF39" s="127"/>
      <c r="AG39" s="109">
        <v>8</v>
      </c>
      <c r="AH39" s="109">
        <v>8</v>
      </c>
      <c r="AI39" s="107"/>
      <c r="AJ39" s="107"/>
      <c r="AK39" s="110">
        <f t="shared" si="10"/>
        <v>168</v>
      </c>
    </row>
    <row r="40" spans="1:37" x14ac:dyDescent="0.3">
      <c r="A40" s="102">
        <v>14</v>
      </c>
      <c r="B40" s="107" t="str">
        <f>VLOOKUP($A40,Сотрудники!$A$3:$L$1206,2,0)</f>
        <v>Смирнова Екатерина</v>
      </c>
      <c r="C40" s="107" t="str">
        <f>VLOOKUP($A40,Сотрудники!$A$3:$L$1206,8,0)</f>
        <v>Москва</v>
      </c>
      <c r="D40" s="108"/>
      <c r="E40" s="109">
        <v>8</v>
      </c>
      <c r="F40" s="109">
        <v>8</v>
      </c>
      <c r="G40" s="109">
        <v>8</v>
      </c>
      <c r="H40" s="109">
        <v>8</v>
      </c>
      <c r="I40" s="109">
        <v>8</v>
      </c>
      <c r="J40" s="108"/>
      <c r="K40" s="108"/>
      <c r="L40" s="127"/>
      <c r="M40" s="109">
        <v>8</v>
      </c>
      <c r="N40" s="109">
        <v>8</v>
      </c>
      <c r="O40" s="109">
        <v>8</v>
      </c>
      <c r="P40" s="109">
        <v>8</v>
      </c>
      <c r="Q40" s="108"/>
      <c r="R40" s="108"/>
      <c r="S40" s="109">
        <v>8</v>
      </c>
      <c r="T40" s="109">
        <v>8</v>
      </c>
      <c r="U40" s="109">
        <v>8</v>
      </c>
      <c r="V40" s="109">
        <v>8</v>
      </c>
      <c r="W40" s="109">
        <v>8</v>
      </c>
      <c r="X40" s="108"/>
      <c r="Y40" s="108"/>
      <c r="Z40" s="109">
        <v>8</v>
      </c>
      <c r="AA40" s="109">
        <v>8</v>
      </c>
      <c r="AB40" s="109">
        <v>8</v>
      </c>
      <c r="AC40" s="109">
        <v>8</v>
      </c>
      <c r="AD40" s="109">
        <v>8</v>
      </c>
      <c r="AE40" s="127"/>
      <c r="AF40" s="127"/>
      <c r="AG40" s="109">
        <v>8</v>
      </c>
      <c r="AH40" s="109">
        <v>8</v>
      </c>
      <c r="AI40" s="107"/>
      <c r="AJ40" s="107"/>
      <c r="AK40" s="110">
        <f t="shared" si="10"/>
        <v>168</v>
      </c>
    </row>
    <row r="41" spans="1:37" x14ac:dyDescent="0.3">
      <c r="A41" s="102">
        <v>15</v>
      </c>
      <c r="B41" s="107" t="str">
        <f>VLOOKUP($A41,Сотрудники!$A$3:$L$1206,2,0)</f>
        <v>Герасимова Елизавета</v>
      </c>
      <c r="C41" s="107" t="str">
        <f>VLOOKUP($A41,Сотрудники!$A$3:$L$1206,8,0)</f>
        <v>Москва</v>
      </c>
      <c r="D41" s="108"/>
      <c r="E41" s="109">
        <v>8</v>
      </c>
      <c r="F41" s="109">
        <v>8</v>
      </c>
      <c r="G41" s="109">
        <v>8</v>
      </c>
      <c r="H41" s="109">
        <v>8</v>
      </c>
      <c r="I41" s="109">
        <v>8</v>
      </c>
      <c r="J41" s="108"/>
      <c r="K41" s="108"/>
      <c r="L41" s="127"/>
      <c r="M41" s="109">
        <v>8</v>
      </c>
      <c r="N41" s="109">
        <v>8</v>
      </c>
      <c r="O41" s="109">
        <v>8</v>
      </c>
      <c r="P41" s="109">
        <v>8</v>
      </c>
      <c r="Q41" s="108"/>
      <c r="R41" s="108"/>
      <c r="S41" s="109">
        <v>8</v>
      </c>
      <c r="T41" s="109">
        <v>8</v>
      </c>
      <c r="U41" s="109">
        <v>8</v>
      </c>
      <c r="V41" s="109">
        <v>8</v>
      </c>
      <c r="W41" s="109">
        <v>8</v>
      </c>
      <c r="X41" s="108"/>
      <c r="Y41" s="108"/>
      <c r="Z41" s="109">
        <v>8</v>
      </c>
      <c r="AA41" s="109">
        <v>8</v>
      </c>
      <c r="AB41" s="109">
        <v>8</v>
      </c>
      <c r="AC41" s="109">
        <v>8</v>
      </c>
      <c r="AD41" s="109">
        <v>8</v>
      </c>
      <c r="AE41" s="127"/>
      <c r="AF41" s="127"/>
      <c r="AG41" s="109">
        <v>8</v>
      </c>
      <c r="AH41" s="109">
        <v>8</v>
      </c>
      <c r="AI41" s="107"/>
      <c r="AJ41" s="107"/>
      <c r="AK41" s="110">
        <f t="shared" si="10"/>
        <v>168</v>
      </c>
    </row>
    <row r="42" spans="1:37" x14ac:dyDescent="0.3">
      <c r="A42" s="102">
        <v>16</v>
      </c>
      <c r="B42" s="107" t="str">
        <f>VLOOKUP($A42,Сотрудники!$A$3:$L$1206,2,0)</f>
        <v>Абдуллаева Анжелика</v>
      </c>
      <c r="C42" s="107" t="str">
        <f>VLOOKUP($A42,Сотрудники!$A$3:$L$1206,8,0)</f>
        <v>Москва</v>
      </c>
      <c r="D42" s="108"/>
      <c r="E42" s="109">
        <v>8</v>
      </c>
      <c r="F42" s="109">
        <v>8</v>
      </c>
      <c r="G42" s="109">
        <v>8</v>
      </c>
      <c r="H42" s="109">
        <v>8</v>
      </c>
      <c r="I42" s="109">
        <v>8</v>
      </c>
      <c r="J42" s="108"/>
      <c r="K42" s="108"/>
      <c r="L42" s="127"/>
      <c r="M42" s="109">
        <v>8</v>
      </c>
      <c r="N42" s="109">
        <v>8</v>
      </c>
      <c r="O42" s="109">
        <v>8</v>
      </c>
      <c r="P42" s="109">
        <v>8</v>
      </c>
      <c r="Q42" s="108"/>
      <c r="R42" s="108"/>
      <c r="S42" s="109">
        <v>8</v>
      </c>
      <c r="T42" s="109">
        <v>8</v>
      </c>
      <c r="U42" s="109">
        <v>8</v>
      </c>
      <c r="V42" s="109">
        <v>8</v>
      </c>
      <c r="W42" s="109">
        <v>8</v>
      </c>
      <c r="X42" s="108"/>
      <c r="Y42" s="108"/>
      <c r="Z42" s="109">
        <v>8</v>
      </c>
      <c r="AA42" s="109">
        <v>8</v>
      </c>
      <c r="AB42" s="109">
        <v>8</v>
      </c>
      <c r="AC42" s="109">
        <v>8</v>
      </c>
      <c r="AD42" s="109">
        <v>8</v>
      </c>
      <c r="AE42" s="127"/>
      <c r="AF42" s="127"/>
      <c r="AG42" s="109">
        <v>8</v>
      </c>
      <c r="AH42" s="109">
        <v>8</v>
      </c>
      <c r="AI42" s="107"/>
      <c r="AJ42" s="107"/>
      <c r="AK42" s="110">
        <f t="shared" si="10"/>
        <v>168</v>
      </c>
    </row>
    <row r="43" spans="1:37" x14ac:dyDescent="0.3">
      <c r="A43" s="102">
        <v>17</v>
      </c>
      <c r="B43" s="107" t="str">
        <f>VLOOKUP($A43,Сотрудники!$A$3:$L$1206,2,0)</f>
        <v>Наймушин Евгений</v>
      </c>
      <c r="C43" s="107" t="str">
        <f>VLOOKUP($A43,Сотрудники!$A$3:$L$1206,8,0)</f>
        <v>Екатеринбург</v>
      </c>
      <c r="D43" s="108"/>
      <c r="E43" s="109">
        <v>8</v>
      </c>
      <c r="F43" s="109">
        <v>8</v>
      </c>
      <c r="G43" s="109">
        <v>8</v>
      </c>
      <c r="H43" s="109">
        <v>8</v>
      </c>
      <c r="I43" s="109">
        <v>8</v>
      </c>
      <c r="J43" s="108"/>
      <c r="K43" s="108"/>
      <c r="L43" s="127"/>
      <c r="M43" s="109">
        <v>8</v>
      </c>
      <c r="N43" s="109">
        <v>8</v>
      </c>
      <c r="O43" s="109">
        <v>8</v>
      </c>
      <c r="P43" s="109">
        <v>8</v>
      </c>
      <c r="Q43" s="108"/>
      <c r="R43" s="108"/>
      <c r="S43" s="109">
        <v>8</v>
      </c>
      <c r="T43" s="109">
        <v>8</v>
      </c>
      <c r="U43" s="109">
        <v>8</v>
      </c>
      <c r="V43" s="109">
        <v>8</v>
      </c>
      <c r="W43" s="109">
        <v>8</v>
      </c>
      <c r="X43" s="108"/>
      <c r="Y43" s="108"/>
      <c r="Z43" s="109">
        <v>8</v>
      </c>
      <c r="AA43" s="109">
        <v>8</v>
      </c>
      <c r="AB43" s="109">
        <v>8</v>
      </c>
      <c r="AC43" s="109">
        <v>8</v>
      </c>
      <c r="AD43" s="109">
        <v>8</v>
      </c>
      <c r="AE43" s="127"/>
      <c r="AF43" s="127"/>
      <c r="AG43" s="109">
        <v>8</v>
      </c>
      <c r="AH43" s="109">
        <v>8</v>
      </c>
      <c r="AI43" s="107"/>
      <c r="AJ43" s="107"/>
      <c r="AK43" s="110">
        <f t="shared" si="10"/>
        <v>168</v>
      </c>
    </row>
    <row r="44" spans="1:37" x14ac:dyDescent="0.3">
      <c r="A44" s="102">
        <v>18</v>
      </c>
      <c r="B44" s="107" t="str">
        <f>VLOOKUP($A44,Сотрудники!$A$3:$L$1206,2,0)</f>
        <v>Тимиргалеев Иван</v>
      </c>
      <c r="C44" s="107" t="str">
        <f>VLOOKUP($A44,Сотрудники!$A$3:$L$1206,8,0)</f>
        <v>Екатеринбург</v>
      </c>
      <c r="D44" s="108"/>
      <c r="E44" s="109">
        <v>8</v>
      </c>
      <c r="F44" s="109">
        <v>8</v>
      </c>
      <c r="G44" s="109">
        <v>8</v>
      </c>
      <c r="H44" s="109">
        <v>8</v>
      </c>
      <c r="I44" s="109">
        <v>8</v>
      </c>
      <c r="J44" s="108"/>
      <c r="K44" s="108"/>
      <c r="L44" s="127"/>
      <c r="M44" s="109">
        <v>8</v>
      </c>
      <c r="N44" s="109">
        <v>8</v>
      </c>
      <c r="O44" s="109">
        <v>8</v>
      </c>
      <c r="P44" s="109">
        <v>8</v>
      </c>
      <c r="Q44" s="108"/>
      <c r="R44" s="108"/>
      <c r="S44" s="109">
        <v>8</v>
      </c>
      <c r="T44" s="109">
        <v>8</v>
      </c>
      <c r="U44" s="109">
        <v>8</v>
      </c>
      <c r="V44" s="109">
        <v>8</v>
      </c>
      <c r="W44" s="109">
        <v>8</v>
      </c>
      <c r="X44" s="108"/>
      <c r="Y44" s="108"/>
      <c r="Z44" s="109">
        <v>8</v>
      </c>
      <c r="AA44" s="109">
        <v>8</v>
      </c>
      <c r="AB44" s="109">
        <v>8</v>
      </c>
      <c r="AC44" s="109">
        <v>8</v>
      </c>
      <c r="AD44" s="109">
        <v>8</v>
      </c>
      <c r="AE44" s="127"/>
      <c r="AF44" s="127"/>
      <c r="AG44" s="109">
        <v>8</v>
      </c>
      <c r="AH44" s="109">
        <v>8</v>
      </c>
      <c r="AI44" s="107"/>
      <c r="AJ44" s="107"/>
      <c r="AK44" s="110">
        <f t="shared" si="10"/>
        <v>168</v>
      </c>
    </row>
    <row r="45" spans="1:37" x14ac:dyDescent="0.3">
      <c r="A45" s="102">
        <v>19</v>
      </c>
      <c r="B45" s="107" t="str">
        <f>VLOOKUP($A45,Сотрудники!$A$3:$L$1206,2,0)</f>
        <v>Лопатин Максим</v>
      </c>
      <c r="C45" s="107" t="str">
        <f>VLOOKUP($A45,Сотрудники!$A$3:$L$1206,8,0)</f>
        <v>Москва</v>
      </c>
      <c r="D45" s="108"/>
      <c r="E45" s="109">
        <v>8</v>
      </c>
      <c r="F45" s="109">
        <v>8</v>
      </c>
      <c r="G45" s="109">
        <v>8</v>
      </c>
      <c r="H45" s="109">
        <v>8</v>
      </c>
      <c r="I45" s="109">
        <v>8</v>
      </c>
      <c r="J45" s="108"/>
      <c r="K45" s="108"/>
      <c r="L45" s="127"/>
      <c r="M45" s="109">
        <v>8</v>
      </c>
      <c r="N45" s="109">
        <v>8</v>
      </c>
      <c r="O45" s="109">
        <v>8</v>
      </c>
      <c r="P45" s="109">
        <v>8</v>
      </c>
      <c r="Q45" s="108"/>
      <c r="R45" s="108"/>
      <c r="S45" s="109">
        <v>8</v>
      </c>
      <c r="T45" s="109">
        <v>8</v>
      </c>
      <c r="U45" s="109">
        <v>8</v>
      </c>
      <c r="V45" s="109">
        <v>8</v>
      </c>
      <c r="W45" s="109">
        <v>8</v>
      </c>
      <c r="X45" s="108"/>
      <c r="Y45" s="108"/>
      <c r="Z45" s="109">
        <v>8</v>
      </c>
      <c r="AA45" s="109">
        <v>8</v>
      </c>
      <c r="AB45" s="109">
        <v>8</v>
      </c>
      <c r="AC45" s="109">
        <v>8</v>
      </c>
      <c r="AD45" s="109">
        <v>8</v>
      </c>
      <c r="AE45" s="127"/>
      <c r="AF45" s="127"/>
      <c r="AG45" s="109">
        <v>8</v>
      </c>
      <c r="AH45" s="109">
        <v>8</v>
      </c>
      <c r="AI45" s="107"/>
      <c r="AJ45" s="107"/>
      <c r="AK45" s="110">
        <f t="shared" si="10"/>
        <v>168</v>
      </c>
    </row>
    <row r="46" spans="1:37" x14ac:dyDescent="0.3">
      <c r="A46" s="102">
        <v>20</v>
      </c>
      <c r="B46" s="107" t="str">
        <f>VLOOKUP($A46,Сотрудники!$A$3:$L$1206,2,0)</f>
        <v xml:space="preserve">Калмурзаев Руслан </v>
      </c>
      <c r="C46" s="107" t="str">
        <f>VLOOKUP($A46,Сотрудники!$A$3:$L$1206,8,0)</f>
        <v>Москва</v>
      </c>
      <c r="D46" s="108"/>
      <c r="E46" s="109"/>
      <c r="F46" s="109">
        <v>8</v>
      </c>
      <c r="G46" s="109">
        <v>8</v>
      </c>
      <c r="H46" s="109">
        <v>8</v>
      </c>
      <c r="I46" s="109">
        <v>8</v>
      </c>
      <c r="J46" s="108"/>
      <c r="K46" s="108"/>
      <c r="L46" s="127"/>
      <c r="M46" s="109">
        <v>8</v>
      </c>
      <c r="N46" s="109">
        <v>8</v>
      </c>
      <c r="O46" s="109">
        <v>8</v>
      </c>
      <c r="P46" s="109">
        <v>8</v>
      </c>
      <c r="Q46" s="108"/>
      <c r="R46" s="108"/>
      <c r="S46" s="109">
        <v>8</v>
      </c>
      <c r="T46" s="109">
        <v>8</v>
      </c>
      <c r="U46" s="109">
        <v>8</v>
      </c>
      <c r="V46" s="109">
        <v>8</v>
      </c>
      <c r="W46" s="109">
        <v>8</v>
      </c>
      <c r="X46" s="108"/>
      <c r="Y46" s="108"/>
      <c r="Z46" s="109">
        <v>8</v>
      </c>
      <c r="AA46" s="109">
        <v>8</v>
      </c>
      <c r="AB46" s="109">
        <v>8</v>
      </c>
      <c r="AC46" s="109">
        <v>8</v>
      </c>
      <c r="AD46" s="109">
        <v>8</v>
      </c>
      <c r="AE46" s="127"/>
      <c r="AF46" s="127"/>
      <c r="AG46" s="109">
        <v>8</v>
      </c>
      <c r="AH46" s="109">
        <v>8</v>
      </c>
      <c r="AI46" s="107"/>
      <c r="AJ46" s="107"/>
      <c r="AK46" s="110">
        <f t="shared" si="10"/>
        <v>160</v>
      </c>
    </row>
    <row r="47" spans="1:37" x14ac:dyDescent="0.3">
      <c r="A47" s="102">
        <v>21</v>
      </c>
      <c r="B47" s="107" t="str">
        <f>VLOOKUP($A47,Сотрудники!$A$3:$L$1206,2,0)</f>
        <v>Шимберев Борис</v>
      </c>
      <c r="C47" s="107" t="str">
        <f>VLOOKUP($A47,Сотрудники!$A$3:$L$1206,8,0)</f>
        <v>СПБ</v>
      </c>
      <c r="D47" s="108"/>
      <c r="E47" s="109"/>
      <c r="F47" s="109">
        <v>8</v>
      </c>
      <c r="G47" s="109">
        <v>8</v>
      </c>
      <c r="H47" s="109">
        <v>8</v>
      </c>
      <c r="I47" s="109">
        <v>8</v>
      </c>
      <c r="J47" s="108"/>
      <c r="K47" s="108"/>
      <c r="L47" s="127"/>
      <c r="M47" s="109">
        <v>8</v>
      </c>
      <c r="N47" s="109">
        <v>8</v>
      </c>
      <c r="O47" s="109">
        <v>8</v>
      </c>
      <c r="P47" s="109">
        <v>8</v>
      </c>
      <c r="Q47" s="108"/>
      <c r="R47" s="108"/>
      <c r="S47" s="109">
        <v>8</v>
      </c>
      <c r="T47" s="109">
        <v>8</v>
      </c>
      <c r="U47" s="109">
        <v>8</v>
      </c>
      <c r="V47" s="109">
        <v>8</v>
      </c>
      <c r="W47" s="109">
        <v>8</v>
      </c>
      <c r="X47" s="108"/>
      <c r="Y47" s="108"/>
      <c r="Z47" s="109">
        <v>8</v>
      </c>
      <c r="AA47" s="109">
        <v>8</v>
      </c>
      <c r="AB47" s="109">
        <v>8</v>
      </c>
      <c r="AC47" s="109">
        <v>8</v>
      </c>
      <c r="AD47" s="109">
        <v>8</v>
      </c>
      <c r="AE47" s="127"/>
      <c r="AF47" s="127"/>
      <c r="AG47" s="109">
        <v>8</v>
      </c>
      <c r="AH47" s="109">
        <v>8</v>
      </c>
      <c r="AI47" s="107"/>
      <c r="AJ47" s="107"/>
      <c r="AK47" s="110">
        <f t="shared" si="10"/>
        <v>160</v>
      </c>
    </row>
    <row r="48" spans="1:37" x14ac:dyDescent="0.3">
      <c r="A48" s="102">
        <v>22</v>
      </c>
      <c r="B48" s="107" t="str">
        <f>VLOOKUP($A48,Сотрудники!$A$3:$L$1206,2,0)</f>
        <v>Виштак Татьяна</v>
      </c>
      <c r="C48" s="107" t="str">
        <f>VLOOKUP($A48,Сотрудники!$A$3:$L$1206,8,0)</f>
        <v>Москва</v>
      </c>
      <c r="D48" s="108"/>
      <c r="E48" s="109"/>
      <c r="F48" s="109"/>
      <c r="G48" s="107"/>
      <c r="H48" s="107"/>
      <c r="I48" s="107"/>
      <c r="J48" s="108"/>
      <c r="K48" s="108"/>
      <c r="L48" s="127"/>
      <c r="M48" s="107"/>
      <c r="N48" s="107"/>
      <c r="O48" s="107"/>
      <c r="P48" s="107"/>
      <c r="Q48" s="108"/>
      <c r="R48" s="108"/>
      <c r="S48" s="109">
        <v>8</v>
      </c>
      <c r="T48" s="109">
        <v>8</v>
      </c>
      <c r="U48" s="109">
        <v>8</v>
      </c>
      <c r="V48" s="109">
        <v>8</v>
      </c>
      <c r="W48" s="109">
        <v>8</v>
      </c>
      <c r="X48" s="108"/>
      <c r="Y48" s="108"/>
      <c r="Z48" s="109">
        <v>8</v>
      </c>
      <c r="AA48" s="109">
        <v>8</v>
      </c>
      <c r="AB48" s="109">
        <v>8</v>
      </c>
      <c r="AC48" s="109">
        <v>8</v>
      </c>
      <c r="AD48" s="109">
        <v>8</v>
      </c>
      <c r="AE48" s="127"/>
      <c r="AF48" s="127"/>
      <c r="AG48" s="109">
        <v>8</v>
      </c>
      <c r="AH48" s="109">
        <v>8</v>
      </c>
      <c r="AI48" s="107"/>
      <c r="AJ48" s="107"/>
      <c r="AK48" s="110">
        <f t="shared" si="10"/>
        <v>96</v>
      </c>
    </row>
    <row r="49" spans="1:37" x14ac:dyDescent="0.3">
      <c r="A49" s="102">
        <v>23</v>
      </c>
      <c r="B49" s="107" t="str">
        <f>VLOOKUP($A49,Сотрудники!$A$3:$L$1206,2,0)</f>
        <v>Путилов Александр</v>
      </c>
      <c r="C49" s="107" t="str">
        <f>VLOOKUP($A49,Сотрудники!$A$3:$L$1206,8,0)</f>
        <v>Екатеринбург</v>
      </c>
      <c r="D49" s="108"/>
      <c r="E49" s="109"/>
      <c r="F49" s="109"/>
      <c r="G49" s="107"/>
      <c r="H49" s="107"/>
      <c r="I49" s="107"/>
      <c r="J49" s="108"/>
      <c r="K49" s="108"/>
      <c r="L49" s="127"/>
      <c r="M49" s="107"/>
      <c r="N49" s="107"/>
      <c r="O49" s="107"/>
      <c r="P49" s="107"/>
      <c r="Q49" s="108"/>
      <c r="R49" s="108"/>
      <c r="S49" s="109">
        <v>8</v>
      </c>
      <c r="T49" s="109">
        <v>8</v>
      </c>
      <c r="U49" s="109">
        <v>8</v>
      </c>
      <c r="V49" s="109">
        <v>8</v>
      </c>
      <c r="W49" s="109">
        <v>8</v>
      </c>
      <c r="X49" s="108"/>
      <c r="Y49" s="108"/>
      <c r="Z49" s="109">
        <v>8</v>
      </c>
      <c r="AA49" s="109">
        <v>8</v>
      </c>
      <c r="AB49" s="109">
        <v>8</v>
      </c>
      <c r="AC49" s="109">
        <v>8</v>
      </c>
      <c r="AD49" s="109">
        <v>8</v>
      </c>
      <c r="AE49" s="127"/>
      <c r="AF49" s="127"/>
      <c r="AG49" s="109">
        <v>8</v>
      </c>
      <c r="AH49" s="109">
        <v>8</v>
      </c>
      <c r="AI49" s="107"/>
      <c r="AJ49" s="107"/>
      <c r="AK49" s="110">
        <f t="shared" si="10"/>
        <v>96</v>
      </c>
    </row>
    <row r="50" spans="1:37" x14ac:dyDescent="0.3">
      <c r="A50" s="102">
        <v>24</v>
      </c>
      <c r="B50" s="107" t="str">
        <f>VLOOKUP($A50,Сотрудники!$A$3:$L$1206,2,0)</f>
        <v>Цыганкова Анастасия</v>
      </c>
      <c r="C50" s="107" t="str">
        <f>VLOOKUP($A50,Сотрудники!$A$3:$L$1206,8,0)</f>
        <v>Москва</v>
      </c>
      <c r="D50" s="108"/>
      <c r="E50" s="109"/>
      <c r="F50" s="109"/>
      <c r="G50" s="107"/>
      <c r="H50" s="107"/>
      <c r="I50" s="107"/>
      <c r="J50" s="108"/>
      <c r="K50" s="108"/>
      <c r="L50" s="127"/>
      <c r="M50" s="107"/>
      <c r="N50" s="107"/>
      <c r="O50" s="107"/>
      <c r="P50" s="107"/>
      <c r="Q50" s="108"/>
      <c r="R50" s="108"/>
      <c r="S50" s="109"/>
      <c r="T50" s="109"/>
      <c r="U50" s="109"/>
      <c r="V50" s="109"/>
      <c r="W50" s="109"/>
      <c r="X50" s="108"/>
      <c r="Y50" s="108"/>
      <c r="Z50" s="109"/>
      <c r="AA50" s="109"/>
      <c r="AB50" s="109"/>
      <c r="AC50" s="109">
        <v>8</v>
      </c>
      <c r="AD50" s="109">
        <v>8</v>
      </c>
      <c r="AE50" s="127"/>
      <c r="AF50" s="127"/>
      <c r="AG50" s="109">
        <v>8</v>
      </c>
      <c r="AH50" s="109">
        <v>8</v>
      </c>
      <c r="AI50" s="107"/>
      <c r="AJ50" s="107"/>
      <c r="AK50" s="110">
        <f t="shared" si="10"/>
        <v>32</v>
      </c>
    </row>
    <row r="51" spans="1:37" x14ac:dyDescent="0.3">
      <c r="A51" s="102">
        <v>25</v>
      </c>
      <c r="B51" s="107" t="str">
        <f>VLOOKUP($A51,Сотрудники!$A$3:$L$1206,2,0)</f>
        <v>Беседин Игорь</v>
      </c>
      <c r="C51" s="107" t="str">
        <f>VLOOKUP($A51,Сотрудники!$A$3:$L$1206,8,0)</f>
        <v>Нижний Новгород</v>
      </c>
      <c r="D51" s="108"/>
      <c r="E51" s="109"/>
      <c r="F51" s="109"/>
      <c r="G51" s="107"/>
      <c r="H51" s="107"/>
      <c r="I51" s="107"/>
      <c r="J51" s="108"/>
      <c r="K51" s="108"/>
      <c r="L51" s="127"/>
      <c r="M51" s="107"/>
      <c r="N51" s="107"/>
      <c r="O51" s="107"/>
      <c r="P51" s="107"/>
      <c r="Q51" s="108"/>
      <c r="R51" s="108"/>
      <c r="S51" s="109"/>
      <c r="T51" s="109"/>
      <c r="U51" s="109"/>
      <c r="V51" s="109"/>
      <c r="W51" s="109"/>
      <c r="X51" s="108"/>
      <c r="Y51" s="108"/>
      <c r="Z51" s="109"/>
      <c r="AA51" s="109"/>
      <c r="AB51" s="109"/>
      <c r="AC51" s="109">
        <v>8</v>
      </c>
      <c r="AD51" s="109">
        <v>8</v>
      </c>
      <c r="AE51" s="127"/>
      <c r="AF51" s="127"/>
      <c r="AG51" s="109">
        <v>8</v>
      </c>
      <c r="AH51" s="109">
        <v>8</v>
      </c>
      <c r="AI51" s="107"/>
      <c r="AJ51" s="107"/>
      <c r="AK51" s="110">
        <f t="shared" si="10"/>
        <v>32</v>
      </c>
    </row>
    <row r="52" spans="1:37" x14ac:dyDescent="0.3">
      <c r="A52" s="102">
        <v>26</v>
      </c>
      <c r="B52" s="107" t="str">
        <f>VLOOKUP($A52,Сотрудники!$A$3:$L$1206,2,0)</f>
        <v>Молчанов Роман</v>
      </c>
      <c r="C52" s="107" t="str">
        <f>VLOOKUP($A52,Сотрудники!$A$3:$L$1206,8,0)</f>
        <v>Москва</v>
      </c>
      <c r="D52" s="108"/>
      <c r="E52" s="109"/>
      <c r="F52" s="109"/>
      <c r="G52" s="107"/>
      <c r="H52" s="107"/>
      <c r="I52" s="107"/>
      <c r="J52" s="108"/>
      <c r="K52" s="108"/>
      <c r="L52" s="127"/>
      <c r="M52" s="107"/>
      <c r="N52" s="107"/>
      <c r="O52" s="107"/>
      <c r="P52" s="107"/>
      <c r="Q52" s="108"/>
      <c r="R52" s="108"/>
      <c r="S52" s="109"/>
      <c r="T52" s="109"/>
      <c r="U52" s="109"/>
      <c r="V52" s="109"/>
      <c r="W52" s="109"/>
      <c r="X52" s="108"/>
      <c r="Y52" s="108"/>
      <c r="Z52" s="109"/>
      <c r="AA52" s="109"/>
      <c r="AB52" s="109"/>
      <c r="AC52" s="109"/>
      <c r="AD52" s="109"/>
      <c r="AE52" s="127"/>
      <c r="AF52" s="127"/>
      <c r="AG52" s="109">
        <v>8</v>
      </c>
      <c r="AH52" s="109">
        <v>8</v>
      </c>
      <c r="AI52" s="107"/>
      <c r="AJ52" s="107"/>
      <c r="AK52" s="110">
        <f t="shared" si="10"/>
        <v>16</v>
      </c>
    </row>
    <row r="53" spans="1:37" x14ac:dyDescent="0.3">
      <c r="A53" s="102">
        <v>27</v>
      </c>
      <c r="B53" s="107" t="str">
        <f>VLOOKUP($A53,Сотрудники!$A$3:$L$1206,2,0)</f>
        <v>Пузанов Андрей</v>
      </c>
      <c r="C53" s="107" t="str">
        <f>VLOOKUP($A53,Сотрудники!$A$3:$L$1206,8,0)</f>
        <v>Москва</v>
      </c>
      <c r="D53" s="108"/>
      <c r="E53" s="109"/>
      <c r="F53" s="109"/>
      <c r="G53" s="107"/>
      <c r="H53" s="107"/>
      <c r="I53" s="107"/>
      <c r="J53" s="108"/>
      <c r="K53" s="108"/>
      <c r="L53" s="127"/>
      <c r="M53" s="107"/>
      <c r="N53" s="107"/>
      <c r="O53" s="107"/>
      <c r="P53" s="107"/>
      <c r="Q53" s="108"/>
      <c r="R53" s="108"/>
      <c r="S53" s="109"/>
      <c r="T53" s="109"/>
      <c r="U53" s="109"/>
      <c r="V53" s="109"/>
      <c r="W53" s="109"/>
      <c r="X53" s="108"/>
      <c r="Y53" s="108"/>
      <c r="Z53" s="109"/>
      <c r="AA53" s="109"/>
      <c r="AB53" s="109"/>
      <c r="AC53" s="109"/>
      <c r="AD53" s="109"/>
      <c r="AE53" s="127"/>
      <c r="AF53" s="127"/>
      <c r="AG53" s="109">
        <v>8</v>
      </c>
      <c r="AH53" s="109">
        <v>8</v>
      </c>
      <c r="AI53" s="107"/>
      <c r="AJ53" s="107"/>
      <c r="AK53" s="110">
        <f t="shared" si="10"/>
        <v>16</v>
      </c>
    </row>
  </sheetData>
  <pageMargins left="0.7" right="0.7" top="0.75" bottom="0.75" header="0.3" footer="0.3"/>
  <pageSetup paperSize="9" firstPageNumber="2147483648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28"/>
  <sheetViews>
    <sheetView topLeftCell="A4" zoomScale="85" workbookViewId="0">
      <selection activeCell="B7" sqref="B7:B2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659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Таблица256789[[#This Row],[Итого кол-во рабочих часов]]/8</f>
        <v>21</v>
      </c>
      <c r="G5" s="120"/>
      <c r="H5" s="120">
        <v>168</v>
      </c>
      <c r="I5" s="121" t="e">
        <f>VLOOKUP($A5,Сотрудники!$A$3:$L$1206,14,0)</f>
        <v>#REF!</v>
      </c>
      <c r="J5" s="122" t="e">
        <f t="shared" ref="J5:J17" si="0">I5/8</f>
        <v>#REF!</v>
      </c>
      <c r="K5" s="123" t="e">
        <f t="shared" ref="K5:K17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Таблица256789[[#This Row],[Итого кол-во рабочих часов]]/8</f>
        <v>16</v>
      </c>
      <c r="G6" s="120">
        <v>5</v>
      </c>
      <c r="H6" s="120">
        <v>128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Таблица256789[[#This Row],[Итого кол-во рабочих часов]]/8</f>
        <v>21</v>
      </c>
      <c r="G7" s="125"/>
      <c r="H7" s="120">
        <v>168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Таблица256789[[#This Row],[Итого кол-во рабочих часов]]/8</f>
        <v>21</v>
      </c>
      <c r="G8" s="125"/>
      <c r="H8" s="125">
        <v>168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0</v>
      </c>
      <c r="G9" s="125">
        <v>21</v>
      </c>
      <c r="H9" s="125">
        <v>0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28" si="2">H10/8</f>
        <v>21</v>
      </c>
      <c r="G10" s="125"/>
      <c r="H10" s="125">
        <v>168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21</v>
      </c>
      <c r="G11" s="125"/>
      <c r="H11" s="125">
        <v>168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21</v>
      </c>
      <c r="G12" s="125"/>
      <c r="H12" s="125">
        <v>168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12</v>
      </c>
      <c r="B13" s="119" t="str">
        <f>VLOOKUP($A13,Сотрудники!$A$3:$L$1206,2,0)</f>
        <v>Нурбаева Елена</v>
      </c>
      <c r="C13" s="119" t="str">
        <f>VLOOKUP($A13,Сотрудники!$A$3:$L$1206,9,0)</f>
        <v>приземление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14</v>
      </c>
      <c r="G13" s="125">
        <v>9</v>
      </c>
      <c r="H13" s="125">
        <v>112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13</v>
      </c>
      <c r="B14" s="119" t="str">
        <f>VLOOKUP($A14,Сотрудники!$A$3:$L$1206,2,0)</f>
        <v>Богданов Михаил</v>
      </c>
      <c r="C14" s="119" t="str">
        <f>VLOOKUP($A14,Сотрудники!$A$3:$L$1206,9,0)</f>
        <v>LM Риски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21</v>
      </c>
      <c r="G14" s="125"/>
      <c r="H14" s="125">
        <v>168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x14ac:dyDescent="0.3">
      <c r="A15" s="129">
        <v>14</v>
      </c>
      <c r="B15" s="119" t="str">
        <f>VLOOKUP($A15,Сотрудники!$A$3:$L$1206,2,0)</f>
        <v>Смирнова Екатерина</v>
      </c>
      <c r="C15" s="119" t="str">
        <f>VLOOKUP($A15,Сотрудники!$A$3:$L$1206,9,0)</f>
        <v>Tableau</v>
      </c>
      <c r="D15" s="119">
        <f>VLOOKUP($A15,Сотрудники!$A$3:$L$1206,10,0)</f>
        <v>0</v>
      </c>
      <c r="E15" s="119">
        <f>VLOOKUP($A15,Сотрудники!$A$3:$L$1206,11,0)</f>
        <v>0</v>
      </c>
      <c r="F15" s="120">
        <f t="shared" si="2"/>
        <v>21</v>
      </c>
      <c r="G15" s="125"/>
      <c r="H15" s="125">
        <v>168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15</v>
      </c>
      <c r="B16" s="119" t="str">
        <f>VLOOKUP($A16,Сотрудники!$A$3:$L$1206,2,0)</f>
        <v>Герасимова Елизавета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0.15</v>
      </c>
      <c r="E16" s="119">
        <f>VLOOKUP($A16,Сотрудники!$A$3:$L$1206,11,0)</f>
        <v>150000</v>
      </c>
      <c r="F16" s="120">
        <f t="shared" si="2"/>
        <v>21</v>
      </c>
      <c r="G16" s="125"/>
      <c r="H16" s="125">
        <v>168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31.2" x14ac:dyDescent="0.3">
      <c r="A17" s="129">
        <v>16</v>
      </c>
      <c r="B17" s="119" t="str">
        <f>VLOOKUP($A17,Сотрудники!$A$3:$L$1206,2,0)</f>
        <v>Абдуллаева Анжелика</v>
      </c>
      <c r="C17" s="119" t="str">
        <f>VLOOKUP($A17,Сотрудники!$A$3:$L$1206,9,0)</f>
        <v>Ресурсное планирование</v>
      </c>
      <c r="D17" s="119">
        <f>VLOOKUP($A17,Сотрудники!$A$3:$L$1206,10,0)</f>
        <v>0</v>
      </c>
      <c r="E17" s="119">
        <f>VLOOKUP($A17,Сотрудники!$A$3:$L$1206,11,0)</f>
        <v>0</v>
      </c>
      <c r="F17" s="120">
        <f t="shared" si="2"/>
        <v>21</v>
      </c>
      <c r="G17" s="125"/>
      <c r="H17" s="125">
        <v>168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ht="62.4" x14ac:dyDescent="0.3">
      <c r="A18" s="129">
        <v>17</v>
      </c>
      <c r="B18" s="119" t="str">
        <f>VLOOKUP($A18,Сотрудники!$A$3:$L$1206,2,0)</f>
        <v>Наймушин Евгений</v>
      </c>
      <c r="C18" s="119" t="str">
        <f>VLOOKUP($A18,Сотрудники!$A$3:$L$1206,9,0)</f>
        <v>МАПЛ (Модуль автоматизации программ лояльности)</v>
      </c>
      <c r="D18" s="119">
        <f>VLOOKUP($A18,Сотрудники!$A$3:$L$1206,10,0)</f>
        <v>0</v>
      </c>
      <c r="E18" s="119">
        <f>VLOOKUP($A18,Сотрудники!$A$3:$L$1206,11,0)</f>
        <v>344900</v>
      </c>
      <c r="F18" s="120">
        <f t="shared" si="2"/>
        <v>21</v>
      </c>
      <c r="G18" s="125"/>
      <c r="H18" s="125">
        <v>168</v>
      </c>
      <c r="I18" s="121" t="e">
        <f>VLOOKUP($A18,Сотрудники!$A$3:$L$1206,14,0)</f>
        <v>#REF!</v>
      </c>
      <c r="J18" s="122" t="e">
        <f t="shared" ref="J18:J28" si="3">I18/8</f>
        <v>#REF!</v>
      </c>
      <c r="K18" s="126" t="e">
        <f t="shared" ref="K18:K28" si="4">+H18*J18</f>
        <v>#REF!</v>
      </c>
    </row>
    <row r="19" spans="1:11" ht="31.2" x14ac:dyDescent="0.3">
      <c r="A19" s="129">
        <v>18</v>
      </c>
      <c r="B19" s="119" t="str">
        <f>VLOOKUP($A19,Сотрудники!$A$3:$L$1206,2,0)</f>
        <v>Тимиргалеев Иван</v>
      </c>
      <c r="C19" s="119" t="str">
        <f>VLOOKUP($A19,Сотрудники!$A$3:$L$1206,9,0)</f>
        <v>Пообъектный учёт залогов</v>
      </c>
      <c r="D19" s="119">
        <f>VLOOKUP($A19,Сотрудники!$A$3:$L$1206,10,0)</f>
        <v>0</v>
      </c>
      <c r="E19" s="119">
        <f>VLOOKUP($A19,Сотрудники!$A$3:$L$1206,11,0)</f>
        <v>0</v>
      </c>
      <c r="F19" s="120">
        <f t="shared" si="2"/>
        <v>21</v>
      </c>
      <c r="G19" s="125"/>
      <c r="H19" s="125">
        <v>168</v>
      </c>
      <c r="I19" s="121" t="e">
        <f>VLOOKUP($A19,Сотрудники!$A$3:$L$1206,14,0)</f>
        <v>#REF!</v>
      </c>
      <c r="J19" s="122" t="e">
        <f t="shared" si="3"/>
        <v>#REF!</v>
      </c>
      <c r="K19" s="126" t="e">
        <f t="shared" si="4"/>
        <v>#REF!</v>
      </c>
    </row>
    <row r="20" spans="1:11" x14ac:dyDescent="0.3">
      <c r="A20" s="129">
        <v>19</v>
      </c>
      <c r="B20" s="119" t="str">
        <f>VLOOKUP($A20,Сотрудники!$A$3:$L$1206,2,0)</f>
        <v>Лопатин Максим</v>
      </c>
      <c r="C20" s="119">
        <f>VLOOKUP($A20,Сотрудники!$A$3:$L$1206,9,0)</f>
        <v>0</v>
      </c>
      <c r="D20" s="119">
        <f>VLOOKUP($A20,Сотрудники!$A$3:$L$1206,10,0)</f>
        <v>0</v>
      </c>
      <c r="E20" s="119">
        <f>VLOOKUP($A20,Сотрудники!$A$3:$L$1206,11,0)</f>
        <v>0</v>
      </c>
      <c r="F20" s="120">
        <f t="shared" si="2"/>
        <v>21</v>
      </c>
      <c r="G20" s="125"/>
      <c r="H20" s="125">
        <v>168</v>
      </c>
      <c r="I20" s="121" t="e">
        <f>VLOOKUP($A20,Сотрудники!$A$3:$L$1206,14,0)</f>
        <v>#REF!</v>
      </c>
      <c r="J20" s="122" t="e">
        <f t="shared" si="3"/>
        <v>#REF!</v>
      </c>
      <c r="K20" s="126" t="e">
        <f t="shared" si="4"/>
        <v>#REF!</v>
      </c>
    </row>
    <row r="21" spans="1:11" x14ac:dyDescent="0.3">
      <c r="A21" s="129">
        <v>20</v>
      </c>
      <c r="B21" s="119" t="str">
        <f>VLOOKUP($A21,Сотрудники!$A$3:$L$1206,2,0)</f>
        <v xml:space="preserve">Калмурзаев Руслан </v>
      </c>
      <c r="C21" s="119" t="str">
        <f>VLOOKUP($A21,Сотрудники!$A$3:$L$1206,9,0)</f>
        <v>приземление</v>
      </c>
      <c r="D21" s="119">
        <f>VLOOKUP($A21,Сотрудники!$A$3:$L$1206,10,0)</f>
        <v>0</v>
      </c>
      <c r="E21" s="119">
        <f>VLOOKUP($A21,Сотрудники!$A$3:$L$1206,11,0)</f>
        <v>90000</v>
      </c>
      <c r="F21" s="120">
        <f t="shared" si="2"/>
        <v>20</v>
      </c>
      <c r="G21" s="125"/>
      <c r="H21" s="125">
        <v>160</v>
      </c>
      <c r="I21" s="121" t="e">
        <f>VLOOKUP($A21,Сотрудники!$A$3:$L$1206,14,0)</f>
        <v>#REF!</v>
      </c>
      <c r="J21" s="122" t="e">
        <f t="shared" si="3"/>
        <v>#REF!</v>
      </c>
      <c r="K21" s="126" t="e">
        <f t="shared" si="4"/>
        <v>#REF!</v>
      </c>
    </row>
    <row r="22" spans="1:11" x14ac:dyDescent="0.3">
      <c r="A22" s="129">
        <v>21</v>
      </c>
      <c r="B22" s="119" t="str">
        <f>VLOOKUP($A22,Сотрудники!$A$3:$L$1206,2,0)</f>
        <v>Шимберев Борис</v>
      </c>
      <c r="C22" s="119">
        <f>VLOOKUP($A22,Сотрудники!$A$3:$L$1206,9,0)</f>
        <v>0</v>
      </c>
      <c r="D22" s="119">
        <f>VLOOKUP($A22,Сотрудники!$A$3:$L$1206,10,0)</f>
        <v>0</v>
      </c>
      <c r="E22" s="119">
        <f>VLOOKUP($A22,Сотрудники!$A$3:$L$1206,11,0)</f>
        <v>0</v>
      </c>
      <c r="F22" s="120">
        <f t="shared" si="2"/>
        <v>20</v>
      </c>
      <c r="G22" s="125"/>
      <c r="H22" s="125">
        <v>160</v>
      </c>
      <c r="I22" s="121" t="e">
        <f>VLOOKUP($A22,Сотрудники!$A$3:$L$1206,14,0)</f>
        <v>#REF!</v>
      </c>
      <c r="J22" s="122" t="e">
        <f t="shared" si="3"/>
        <v>#REF!</v>
      </c>
      <c r="K22" s="126" t="e">
        <f t="shared" si="4"/>
        <v>#REF!</v>
      </c>
    </row>
    <row r="23" spans="1:11" x14ac:dyDescent="0.3">
      <c r="A23" s="129">
        <v>22</v>
      </c>
      <c r="B23" s="119" t="str">
        <f>VLOOKUP($A23,Сотрудники!$A$3:$L$1206,2,0)</f>
        <v>Виштак Татьяна</v>
      </c>
      <c r="C23" s="119" t="str">
        <f>VLOOKUP($A23,Сотрудники!$A$3:$L$1206,9,0)</f>
        <v>приземление</v>
      </c>
      <c r="D23" s="119">
        <f>VLOOKUP($A23,Сотрудники!$A$3:$L$1206,10,0)</f>
        <v>0</v>
      </c>
      <c r="E23" s="119" t="str">
        <f>VLOOKUP($A23,Сотрудники!$A$3:$L$1206,11,0)</f>
        <v xml:space="preserve">310 400 </v>
      </c>
      <c r="F23" s="120">
        <f t="shared" si="2"/>
        <v>12</v>
      </c>
      <c r="G23" s="125"/>
      <c r="H23" s="125">
        <v>96</v>
      </c>
      <c r="I23" s="121" t="e">
        <f>VLOOKUP($A23,Сотрудники!$A$3:$L$1206,14,0)</f>
        <v>#REF!</v>
      </c>
      <c r="J23" s="122" t="e">
        <f t="shared" si="3"/>
        <v>#REF!</v>
      </c>
      <c r="K23" s="126" t="e">
        <f t="shared" si="4"/>
        <v>#REF!</v>
      </c>
    </row>
    <row r="24" spans="1:11" x14ac:dyDescent="0.3">
      <c r="A24" s="129">
        <v>23</v>
      </c>
      <c r="B24" s="119" t="str">
        <f>VLOOKUP($A24,Сотрудники!$A$3:$L$1206,2,0)</f>
        <v>Путилов Александр</v>
      </c>
      <c r="C24" s="119">
        <f>VLOOKUP($A24,Сотрудники!$A$3:$L$1206,9,0)</f>
        <v>0</v>
      </c>
      <c r="D24" s="119">
        <f>VLOOKUP($A24,Сотрудники!$A$3:$L$1206,10,0)</f>
        <v>0</v>
      </c>
      <c r="E24" s="119">
        <f>VLOOKUP($A24,Сотрудники!$A$3:$L$1206,11,0)</f>
        <v>303500</v>
      </c>
      <c r="F24" s="120">
        <f t="shared" si="2"/>
        <v>12</v>
      </c>
      <c r="G24" s="125"/>
      <c r="H24" s="125">
        <v>96</v>
      </c>
      <c r="I24" s="121" t="e">
        <f>VLOOKUP($A24,Сотрудники!$A$3:$L$1206,14,0)</f>
        <v>#REF!</v>
      </c>
      <c r="J24" s="122" t="e">
        <f t="shared" si="3"/>
        <v>#REF!</v>
      </c>
      <c r="K24" s="126" t="e">
        <f t="shared" si="4"/>
        <v>#REF!</v>
      </c>
    </row>
    <row r="25" spans="1:11" ht="31.2" x14ac:dyDescent="0.3">
      <c r="A25" s="129">
        <v>24</v>
      </c>
      <c r="B25" s="119" t="str">
        <f>VLOOKUP($A25,Сотрудники!$A$3:$L$1206,2,0)</f>
        <v>Цыганкова Анастасия</v>
      </c>
      <c r="C25" s="119" t="str">
        <f>VLOOKUP($A25,Сотрудники!$A$3:$L$1206,9,0)</f>
        <v>Ресурсное планирование</v>
      </c>
      <c r="D25" s="119">
        <f>VLOOKUP($A25,Сотрудники!$A$3:$L$1206,10,0)</f>
        <v>0.15</v>
      </c>
      <c r="E25" s="119">
        <f>VLOOKUP($A25,Сотрудники!$A$3:$L$1206,11,0)</f>
        <v>150000</v>
      </c>
      <c r="F25" s="120">
        <f t="shared" si="2"/>
        <v>4</v>
      </c>
      <c r="G25" s="125"/>
      <c r="H25" s="125">
        <v>32</v>
      </c>
      <c r="I25" s="121" t="e">
        <f>VLOOKUP($A25,Сотрудники!$A$3:$L$1206,14,0)</f>
        <v>#REF!</v>
      </c>
      <c r="J25" s="122" t="e">
        <f t="shared" si="3"/>
        <v>#REF!</v>
      </c>
      <c r="K25" s="126" t="e">
        <f t="shared" si="4"/>
        <v>#REF!</v>
      </c>
    </row>
    <row r="26" spans="1:11" x14ac:dyDescent="0.3">
      <c r="A26" s="129">
        <v>25</v>
      </c>
      <c r="B26" s="119" t="str">
        <f>VLOOKUP($A26,Сотрудники!$A$3:$L$1206,2,0)</f>
        <v>Беседин Игорь</v>
      </c>
      <c r="C26" s="119" t="str">
        <f>VLOOKUP($A26,Сотрудники!$A$3:$L$1206,9,0)</f>
        <v>приземление</v>
      </c>
      <c r="D26" s="119">
        <f>VLOOKUP($A26,Сотрудники!$A$3:$L$1206,10,0)</f>
        <v>0</v>
      </c>
      <c r="E26" s="119">
        <f>VLOOKUP($A26,Сотрудники!$A$3:$L$1206,11,0)</f>
        <v>310000</v>
      </c>
      <c r="F26" s="120">
        <f t="shared" si="2"/>
        <v>4</v>
      </c>
      <c r="G26" s="125"/>
      <c r="H26" s="125">
        <v>32</v>
      </c>
      <c r="I26" s="121" t="e">
        <f>VLOOKUP($A26,Сотрудники!$A$3:$L$1206,14,0)</f>
        <v>#REF!</v>
      </c>
      <c r="J26" s="122" t="e">
        <f t="shared" si="3"/>
        <v>#REF!</v>
      </c>
      <c r="K26" s="126" t="e">
        <f t="shared" si="4"/>
        <v>#REF!</v>
      </c>
    </row>
    <row r="27" spans="1:11" ht="31.2" x14ac:dyDescent="0.3">
      <c r="A27" s="129">
        <v>26</v>
      </c>
      <c r="B27" s="119" t="str">
        <f>VLOOKUP($A27,Сотрудники!$A$3:$L$1206,2,0)</f>
        <v>Молчанов Роман</v>
      </c>
      <c r="C27" s="119" t="str">
        <f>VLOOKUP($A27,Сотрудники!$A$3:$L$1206,9,0)</f>
        <v xml:space="preserve">Кредиты наличными </v>
      </c>
      <c r="D27" s="119">
        <f>VLOOKUP($A27,Сотрудники!$A$3:$L$1206,10,0)</f>
        <v>0</v>
      </c>
      <c r="E27" s="119">
        <f>VLOOKUP($A27,Сотрудники!$A$3:$L$1206,11,0)</f>
        <v>300000</v>
      </c>
      <c r="F27" s="120">
        <f t="shared" si="2"/>
        <v>2</v>
      </c>
      <c r="G27" s="125"/>
      <c r="H27" s="125">
        <v>16</v>
      </c>
      <c r="I27" s="121" t="e">
        <f>VLOOKUP($A27,Сотрудники!$A$3:$L$1206,14,0)</f>
        <v>#REF!</v>
      </c>
      <c r="J27" s="122" t="e">
        <f t="shared" si="3"/>
        <v>#REF!</v>
      </c>
      <c r="K27" s="126" t="e">
        <f t="shared" si="4"/>
        <v>#REF!</v>
      </c>
    </row>
    <row r="28" spans="1:11" x14ac:dyDescent="0.3">
      <c r="A28" s="129">
        <v>27</v>
      </c>
      <c r="B28" s="119" t="str">
        <f>VLOOKUP($A28,Сотрудники!$A$3:$L$1206,2,0)</f>
        <v>Пузанов Андрей</v>
      </c>
      <c r="C28" s="119">
        <f>VLOOKUP($A28,Сотрудники!$A$3:$L$1206,9,0)</f>
        <v>0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2</v>
      </c>
      <c r="G28" s="125"/>
      <c r="H28" s="125">
        <v>16</v>
      </c>
      <c r="I28" s="121" t="e">
        <f>VLOOKUP($A28,Сотрудники!$A$3:$L$1206,14,0)</f>
        <v>#REF!</v>
      </c>
      <c r="J28" s="122" t="e">
        <f t="shared" si="3"/>
        <v>#REF!</v>
      </c>
      <c r="K28" s="126" t="e">
        <f t="shared" si="4"/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K65"/>
  <sheetViews>
    <sheetView zoomScale="79" workbookViewId="0">
      <pane xSplit="2" ySplit="2" topLeftCell="C3" activePane="bottomRight" state="frozen"/>
      <selection activeCell="B68" sqref="B68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3984375" style="102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6">
        <v>43922</v>
      </c>
      <c r="E2" s="106">
        <f>D2+1</f>
        <v>43923</v>
      </c>
      <c r="F2" s="106">
        <f t="shared" ref="F2:G2" si="0">E2+1</f>
        <v>43924</v>
      </c>
      <c r="G2" s="105">
        <f t="shared" si="0"/>
        <v>43925</v>
      </c>
      <c r="H2" s="105">
        <f>G2+1</f>
        <v>43926</v>
      </c>
      <c r="I2" s="106">
        <f t="shared" ref="I2:AF2" si="1">H2+1</f>
        <v>43927</v>
      </c>
      <c r="J2" s="106">
        <f t="shared" si="1"/>
        <v>43928</v>
      </c>
      <c r="K2" s="106">
        <f t="shared" si="1"/>
        <v>43929</v>
      </c>
      <c r="L2" s="106">
        <f t="shared" si="1"/>
        <v>43930</v>
      </c>
      <c r="M2" s="106">
        <f t="shared" si="1"/>
        <v>43931</v>
      </c>
      <c r="N2" s="105">
        <f t="shared" si="1"/>
        <v>43932</v>
      </c>
      <c r="O2" s="105">
        <f t="shared" si="1"/>
        <v>43933</v>
      </c>
      <c r="P2" s="106">
        <f t="shared" si="1"/>
        <v>43934</v>
      </c>
      <c r="Q2" s="106">
        <f t="shared" si="1"/>
        <v>43935</v>
      </c>
      <c r="R2" s="106">
        <f t="shared" si="1"/>
        <v>43936</v>
      </c>
      <c r="S2" s="106">
        <f t="shared" si="1"/>
        <v>43937</v>
      </c>
      <c r="T2" s="106">
        <f t="shared" si="1"/>
        <v>43938</v>
      </c>
      <c r="U2" s="105">
        <f t="shared" si="1"/>
        <v>43939</v>
      </c>
      <c r="V2" s="105">
        <f t="shared" si="1"/>
        <v>43940</v>
      </c>
      <c r="W2" s="106">
        <f t="shared" si="1"/>
        <v>43941</v>
      </c>
      <c r="X2" s="106">
        <f t="shared" si="1"/>
        <v>43942</v>
      </c>
      <c r="Y2" s="106">
        <f t="shared" si="1"/>
        <v>43943</v>
      </c>
      <c r="Z2" s="106">
        <f t="shared" si="1"/>
        <v>43944</v>
      </c>
      <c r="AA2" s="106">
        <f t="shared" si="1"/>
        <v>43945</v>
      </c>
      <c r="AB2" s="105">
        <f t="shared" si="1"/>
        <v>43946</v>
      </c>
      <c r="AC2" s="105">
        <f t="shared" si="1"/>
        <v>43947</v>
      </c>
      <c r="AD2" s="106">
        <f t="shared" si="1"/>
        <v>43948</v>
      </c>
      <c r="AE2" s="106">
        <f t="shared" si="1"/>
        <v>43949</v>
      </c>
      <c r="AF2" s="106">
        <f t="shared" si="1"/>
        <v>43950</v>
      </c>
      <c r="AG2" s="106">
        <f>+AF2+1</f>
        <v>43951</v>
      </c>
      <c r="AH2" s="106">
        <f>+AG2+1</f>
        <v>43952</v>
      </c>
      <c r="AI2" s="106">
        <f>+AH2+1</f>
        <v>43953</v>
      </c>
      <c r="AJ2" s="106">
        <f>+AI2+1</f>
        <v>43954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9" t="str">
        <f t="shared" ref="D3:AJ32" si="2">IF(ISBLANK(D36),"",IF(D36=0,"Выходной",IF(D36&lt;&gt;0,"Работал","")))</f>
        <v>Работал</v>
      </c>
      <c r="E3" s="109" t="str">
        <f t="shared" si="2"/>
        <v>Работал</v>
      </c>
      <c r="F3" s="109" t="str">
        <f t="shared" si="2"/>
        <v>Работал</v>
      </c>
      <c r="G3" s="108" t="str">
        <f t="shared" si="2"/>
        <v/>
      </c>
      <c r="H3" s="108" t="str">
        <f t="shared" si="2"/>
        <v/>
      </c>
      <c r="I3" s="109" t="str">
        <f t="shared" si="2"/>
        <v>Работал</v>
      </c>
      <c r="J3" s="109" t="str">
        <f t="shared" si="2"/>
        <v>Работал</v>
      </c>
      <c r="K3" s="109" t="str">
        <f t="shared" si="2"/>
        <v>Работал</v>
      </c>
      <c r="L3" s="109" t="str">
        <f t="shared" si="2"/>
        <v>Работал</v>
      </c>
      <c r="M3" s="109" t="str">
        <f t="shared" si="2"/>
        <v>Работал</v>
      </c>
      <c r="N3" s="127" t="str">
        <f t="shared" si="2"/>
        <v/>
      </c>
      <c r="O3" s="127" t="str">
        <f t="shared" si="2"/>
        <v/>
      </c>
      <c r="P3" s="109" t="str">
        <f t="shared" si="2"/>
        <v>Работал</v>
      </c>
      <c r="Q3" s="109" t="str">
        <f t="shared" si="2"/>
        <v>Работал</v>
      </c>
      <c r="R3" s="109" t="str">
        <f t="shared" si="2"/>
        <v>Работал</v>
      </c>
      <c r="S3" s="109" t="str">
        <f t="shared" si="2"/>
        <v>Работал</v>
      </c>
      <c r="T3" s="109" t="str">
        <f t="shared" si="2"/>
        <v>Работал</v>
      </c>
      <c r="U3" s="127" t="str">
        <f t="shared" si="2"/>
        <v/>
      </c>
      <c r="V3" s="127" t="str">
        <f t="shared" si="2"/>
        <v/>
      </c>
      <c r="W3" s="109" t="str">
        <f t="shared" si="2"/>
        <v>Работал</v>
      </c>
      <c r="X3" s="109" t="str">
        <f t="shared" si="2"/>
        <v>Работал</v>
      </c>
      <c r="Y3" s="109" t="str">
        <f t="shared" si="2"/>
        <v>Работал</v>
      </c>
      <c r="Z3" s="109" t="str">
        <f t="shared" si="2"/>
        <v>Работал</v>
      </c>
      <c r="AA3" s="109" t="str">
        <f t="shared" si="2"/>
        <v>Работал</v>
      </c>
      <c r="AB3" s="127" t="str">
        <f t="shared" si="2"/>
        <v/>
      </c>
      <c r="AC3" s="127" t="str">
        <f t="shared" si="2"/>
        <v/>
      </c>
      <c r="AD3" s="109" t="str">
        <f t="shared" si="2"/>
        <v>Работал</v>
      </c>
      <c r="AE3" s="109" t="str">
        <f t="shared" si="2"/>
        <v>Работал</v>
      </c>
      <c r="AF3" s="109" t="str">
        <f t="shared" si="2"/>
        <v>Работал</v>
      </c>
      <c r="AG3" s="109" t="str">
        <f t="shared" si="2"/>
        <v>Работал</v>
      </c>
      <c r="AH3" s="109" t="str">
        <f t="shared" si="2"/>
        <v/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9" t="str">
        <f t="shared" si="2"/>
        <v>Работал</v>
      </c>
      <c r="E4" s="109" t="str">
        <f t="shared" si="2"/>
        <v>Работал</v>
      </c>
      <c r="F4" s="109" t="str">
        <f t="shared" si="2"/>
        <v>Работал</v>
      </c>
      <c r="G4" s="108" t="str">
        <f t="shared" si="2"/>
        <v/>
      </c>
      <c r="H4" s="108" t="str">
        <f t="shared" si="2"/>
        <v/>
      </c>
      <c r="I4" s="109" t="str">
        <f t="shared" si="2"/>
        <v>Работал</v>
      </c>
      <c r="J4" s="109" t="str">
        <f t="shared" si="2"/>
        <v>Работал</v>
      </c>
      <c r="K4" s="109" t="str">
        <f t="shared" si="2"/>
        <v>Работал</v>
      </c>
      <c r="L4" s="109" t="str">
        <f t="shared" si="2"/>
        <v>Работал</v>
      </c>
      <c r="M4" s="109" t="str">
        <f t="shared" si="2"/>
        <v>Работал</v>
      </c>
      <c r="N4" s="127" t="str">
        <f t="shared" si="2"/>
        <v/>
      </c>
      <c r="O4" s="127" t="str">
        <f t="shared" si="2"/>
        <v/>
      </c>
      <c r="P4" s="109" t="str">
        <f t="shared" si="2"/>
        <v>Работал</v>
      </c>
      <c r="Q4" s="109" t="str">
        <f t="shared" si="2"/>
        <v>Работал</v>
      </c>
      <c r="R4" s="109" t="str">
        <f t="shared" si="2"/>
        <v>Работал</v>
      </c>
      <c r="S4" s="109" t="str">
        <f t="shared" si="2"/>
        <v>Работал</v>
      </c>
      <c r="T4" s="109" t="str">
        <f t="shared" si="2"/>
        <v>Работал</v>
      </c>
      <c r="U4" s="127" t="str">
        <f t="shared" si="2"/>
        <v/>
      </c>
      <c r="V4" s="127" t="str">
        <f t="shared" si="2"/>
        <v/>
      </c>
      <c r="W4" s="109" t="str">
        <f t="shared" si="2"/>
        <v>Работал</v>
      </c>
      <c r="X4" s="109" t="str">
        <f t="shared" si="2"/>
        <v>Работал</v>
      </c>
      <c r="Y4" s="109" t="str">
        <f t="shared" si="2"/>
        <v>Работал</v>
      </c>
      <c r="Z4" s="109" t="str">
        <f t="shared" si="2"/>
        <v>Работал</v>
      </c>
      <c r="AA4" s="109" t="str">
        <f t="shared" si="2"/>
        <v>Работал</v>
      </c>
      <c r="AB4" s="127" t="str">
        <f t="shared" si="2"/>
        <v/>
      </c>
      <c r="AC4" s="127" t="str">
        <f t="shared" si="2"/>
        <v/>
      </c>
      <c r="AD4" s="109" t="str">
        <f t="shared" si="2"/>
        <v>Работал</v>
      </c>
      <c r="AE4" s="109" t="str">
        <f t="shared" si="2"/>
        <v>Работал</v>
      </c>
      <c r="AF4" s="109" t="str">
        <f t="shared" si="2"/>
        <v>Работал</v>
      </c>
      <c r="AG4" s="109" t="str">
        <f t="shared" si="2"/>
        <v>Работал</v>
      </c>
      <c r="AH4" s="109" t="str">
        <f t="shared" si="2"/>
        <v/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9" t="str">
        <f t="shared" si="2"/>
        <v>Работал</v>
      </c>
      <c r="E5" s="109" t="str">
        <f t="shared" si="2"/>
        <v>Работал</v>
      </c>
      <c r="F5" s="109" t="str">
        <f t="shared" si="2"/>
        <v>Работал</v>
      </c>
      <c r="G5" s="108" t="str">
        <f t="shared" si="2"/>
        <v/>
      </c>
      <c r="H5" s="108" t="str">
        <f t="shared" si="2"/>
        <v/>
      </c>
      <c r="I5" s="109" t="str">
        <f t="shared" si="2"/>
        <v>Работал</v>
      </c>
      <c r="J5" s="109" t="str">
        <f t="shared" ref="J5:L6" si="3">IF(ISBLANK(J38),"",IF(J38=0,"Выходной",IF(J38&lt;&gt;0,"Работал","")))</f>
        <v>Работал</v>
      </c>
      <c r="K5" s="109" t="str">
        <f t="shared" si="3"/>
        <v>Работал</v>
      </c>
      <c r="L5" s="109" t="str">
        <f t="shared" si="3"/>
        <v>Работал</v>
      </c>
      <c r="M5" s="109" t="str">
        <f t="shared" si="2"/>
        <v>Работал</v>
      </c>
      <c r="N5" s="127" t="str">
        <f t="shared" si="2"/>
        <v/>
      </c>
      <c r="O5" s="127" t="str">
        <f t="shared" si="2"/>
        <v/>
      </c>
      <c r="P5" s="109" t="str">
        <f t="shared" si="2"/>
        <v>Работал</v>
      </c>
      <c r="Q5" s="109" t="str">
        <f t="shared" si="2"/>
        <v>Работал</v>
      </c>
      <c r="R5" s="109" t="str">
        <f t="shared" si="2"/>
        <v>Работал</v>
      </c>
      <c r="S5" s="109" t="str">
        <f t="shared" si="2"/>
        <v>Работал</v>
      </c>
      <c r="T5" s="109" t="str">
        <f t="shared" si="2"/>
        <v>Работал</v>
      </c>
      <c r="U5" s="127" t="str">
        <f t="shared" si="2"/>
        <v/>
      </c>
      <c r="V5" s="127" t="str">
        <f t="shared" si="2"/>
        <v/>
      </c>
      <c r="W5" s="109" t="str">
        <f t="shared" si="2"/>
        <v>Работал</v>
      </c>
      <c r="X5" s="109" t="str">
        <f t="shared" si="2"/>
        <v>Работал</v>
      </c>
      <c r="Y5" s="109" t="str">
        <f t="shared" si="2"/>
        <v>Работал</v>
      </c>
      <c r="Z5" s="109" t="str">
        <f t="shared" si="2"/>
        <v>Работал</v>
      </c>
      <c r="AA5" s="109" t="str">
        <f t="shared" si="2"/>
        <v>Работал</v>
      </c>
      <c r="AB5" s="127" t="str">
        <f t="shared" si="2"/>
        <v/>
      </c>
      <c r="AC5" s="127" t="str">
        <f t="shared" si="2"/>
        <v/>
      </c>
      <c r="AD5" s="109" t="str">
        <f t="shared" si="2"/>
        <v>Работал</v>
      </c>
      <c r="AE5" s="109" t="str">
        <f t="shared" si="2"/>
        <v>Работал</v>
      </c>
      <c r="AF5" s="109" t="str">
        <f t="shared" si="2"/>
        <v>Работал</v>
      </c>
      <c r="AG5" s="109" t="str">
        <f t="shared" si="2"/>
        <v>Работал</v>
      </c>
      <c r="AH5" s="109" t="str">
        <f t="shared" si="2"/>
        <v/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09" t="str">
        <f t="shared" si="2"/>
        <v>Работал</v>
      </c>
      <c r="E6" s="109" t="str">
        <f t="shared" si="2"/>
        <v>Работал</v>
      </c>
      <c r="F6" s="109" t="str">
        <f t="shared" si="2"/>
        <v>Работал</v>
      </c>
      <c r="G6" s="108" t="str">
        <f t="shared" si="2"/>
        <v/>
      </c>
      <c r="H6" s="108" t="str">
        <f t="shared" si="2"/>
        <v/>
      </c>
      <c r="I6" s="109" t="str">
        <f t="shared" si="2"/>
        <v>Работал</v>
      </c>
      <c r="J6" s="109" t="str">
        <f t="shared" si="3"/>
        <v>Работал</v>
      </c>
      <c r="K6" s="109" t="str">
        <f t="shared" si="3"/>
        <v>Работал</v>
      </c>
      <c r="L6" s="109" t="str">
        <f t="shared" si="3"/>
        <v>Работал</v>
      </c>
      <c r="M6" s="109" t="str">
        <f t="shared" si="2"/>
        <v>Работал</v>
      </c>
      <c r="N6" s="127" t="str">
        <f t="shared" si="2"/>
        <v/>
      </c>
      <c r="O6" s="127" t="str">
        <f t="shared" si="2"/>
        <v/>
      </c>
      <c r="P6" s="109" t="str">
        <f t="shared" si="2"/>
        <v>Работал</v>
      </c>
      <c r="Q6" s="109" t="str">
        <f t="shared" si="2"/>
        <v>Работал</v>
      </c>
      <c r="R6" s="109" t="str">
        <f t="shared" si="2"/>
        <v>Работал</v>
      </c>
      <c r="S6" s="109" t="str">
        <f t="shared" si="2"/>
        <v>Работал</v>
      </c>
      <c r="T6" s="109" t="str">
        <f t="shared" si="2"/>
        <v>Работал</v>
      </c>
      <c r="U6" s="127" t="str">
        <f t="shared" si="2"/>
        <v/>
      </c>
      <c r="V6" s="127" t="str">
        <f t="shared" si="2"/>
        <v/>
      </c>
      <c r="W6" s="109" t="str">
        <f t="shared" si="2"/>
        <v>Работал</v>
      </c>
      <c r="X6" s="109" t="str">
        <f t="shared" si="2"/>
        <v>Работал</v>
      </c>
      <c r="Y6" s="109" t="str">
        <f t="shared" si="2"/>
        <v>Работал</v>
      </c>
      <c r="Z6" s="109" t="str">
        <f t="shared" si="2"/>
        <v>Работал</v>
      </c>
      <c r="AA6" s="109" t="str">
        <f t="shared" si="2"/>
        <v>Работал</v>
      </c>
      <c r="AB6" s="127" t="str">
        <f t="shared" si="2"/>
        <v/>
      </c>
      <c r="AC6" s="127" t="str">
        <f t="shared" si="2"/>
        <v/>
      </c>
      <c r="AD6" s="109" t="str">
        <f t="shared" si="2"/>
        <v>Работал</v>
      </c>
      <c r="AE6" s="109" t="str">
        <f t="shared" si="2"/>
        <v>Работал</v>
      </c>
      <c r="AF6" s="109" t="str">
        <f t="shared" si="2"/>
        <v>Работал</v>
      </c>
      <c r="AG6" s="109" t="str">
        <f t="shared" si="2"/>
        <v>Работал</v>
      </c>
      <c r="AH6" s="109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09" t="str">
        <f t="shared" si="2"/>
        <v>Выходной</v>
      </c>
      <c r="E7" s="109" t="str">
        <f t="shared" si="2"/>
        <v>Выходной</v>
      </c>
      <c r="F7" s="109" t="str">
        <f t="shared" si="2"/>
        <v>Выходной</v>
      </c>
      <c r="G7" s="108" t="str">
        <f t="shared" ref="G7:H13" si="4">IF(ISBLANK(G40),"",IF(G40=0,"Выходной",IF(G40&lt;&gt;0,"Работал","")))</f>
        <v/>
      </c>
      <c r="H7" s="108" t="str">
        <f t="shared" si="4"/>
        <v/>
      </c>
      <c r="I7" s="109" t="str">
        <f t="shared" ref="I7:M18" si="5">IF(ISBLANK(I40),"",IF(I40=0,"Выходной",IF(I40&lt;&gt;0,"Работал","")))</f>
        <v>Выходной</v>
      </c>
      <c r="J7" s="109" t="str">
        <f t="shared" si="5"/>
        <v>Выходной</v>
      </c>
      <c r="K7" s="109" t="str">
        <f t="shared" si="5"/>
        <v>Выходной</v>
      </c>
      <c r="L7" s="109" t="str">
        <f t="shared" si="5"/>
        <v>Выходной</v>
      </c>
      <c r="M7" s="109" t="str">
        <f t="shared" si="5"/>
        <v>Выходной</v>
      </c>
      <c r="N7" s="127" t="str">
        <f t="shared" ref="N7:AJ29" si="6">IF(ISBLANK(N40),"",IF(N40=0,"Выходной",IF(N40&lt;&gt;0,"Работал","")))</f>
        <v/>
      </c>
      <c r="O7" s="127" t="str">
        <f t="shared" si="6"/>
        <v/>
      </c>
      <c r="P7" s="109" t="str">
        <f t="shared" si="6"/>
        <v>Работал</v>
      </c>
      <c r="Q7" s="109" t="str">
        <f t="shared" si="6"/>
        <v>Работал</v>
      </c>
      <c r="R7" s="109" t="str">
        <f t="shared" si="6"/>
        <v>Работал</v>
      </c>
      <c r="S7" s="109" t="str">
        <f t="shared" si="6"/>
        <v>Работал</v>
      </c>
      <c r="T7" s="109" t="str">
        <f t="shared" si="6"/>
        <v>Работал</v>
      </c>
      <c r="U7" s="127" t="str">
        <f t="shared" si="6"/>
        <v/>
      </c>
      <c r="V7" s="127" t="str">
        <f t="shared" si="6"/>
        <v/>
      </c>
      <c r="W7" s="109" t="str">
        <f t="shared" si="6"/>
        <v>Работал</v>
      </c>
      <c r="X7" s="109" t="str">
        <f t="shared" si="6"/>
        <v>Работал</v>
      </c>
      <c r="Y7" s="109" t="str">
        <f t="shared" si="6"/>
        <v>Работал</v>
      </c>
      <c r="Z7" s="109" t="str">
        <f t="shared" si="6"/>
        <v>Работал</v>
      </c>
      <c r="AA7" s="109" t="str">
        <f t="shared" si="6"/>
        <v>Работал</v>
      </c>
      <c r="AB7" s="127" t="str">
        <f t="shared" si="6"/>
        <v/>
      </c>
      <c r="AC7" s="127" t="str">
        <f t="shared" si="6"/>
        <v/>
      </c>
      <c r="AD7" s="109" t="str">
        <f t="shared" si="6"/>
        <v>Работал</v>
      </c>
      <c r="AE7" s="109" t="str">
        <f t="shared" si="6"/>
        <v>Работал</v>
      </c>
      <c r="AF7" s="109" t="str">
        <f t="shared" si="6"/>
        <v>Работал</v>
      </c>
      <c r="AG7" s="109" t="str">
        <f t="shared" si="6"/>
        <v>Работал</v>
      </c>
      <c r="AH7" s="109" t="str">
        <f t="shared" si="6"/>
        <v/>
      </c>
      <c r="AI7" s="109" t="str">
        <f t="shared" si="6"/>
        <v/>
      </c>
      <c r="AJ7" s="109" t="str">
        <f t="shared" si="6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09" t="str">
        <f t="shared" si="2"/>
        <v>Работал</v>
      </c>
      <c r="E8" s="109" t="str">
        <f t="shared" si="2"/>
        <v>Работал</v>
      </c>
      <c r="F8" s="109" t="str">
        <f t="shared" si="2"/>
        <v>Работал</v>
      </c>
      <c r="G8" s="108" t="str">
        <f t="shared" si="4"/>
        <v/>
      </c>
      <c r="H8" s="108" t="str">
        <f t="shared" si="4"/>
        <v/>
      </c>
      <c r="I8" s="109" t="str">
        <f t="shared" si="5"/>
        <v>Работал</v>
      </c>
      <c r="J8" s="109" t="str">
        <f t="shared" si="5"/>
        <v>Работал</v>
      </c>
      <c r="K8" s="109" t="str">
        <f t="shared" si="5"/>
        <v>Работал</v>
      </c>
      <c r="L8" s="109" t="str">
        <f t="shared" si="5"/>
        <v>Работал</v>
      </c>
      <c r="M8" s="109" t="str">
        <f t="shared" si="5"/>
        <v>Работал</v>
      </c>
      <c r="N8" s="127" t="str">
        <f t="shared" si="6"/>
        <v/>
      </c>
      <c r="O8" s="127" t="str">
        <f t="shared" si="6"/>
        <v/>
      </c>
      <c r="P8" s="109" t="str">
        <f t="shared" si="6"/>
        <v>Работал</v>
      </c>
      <c r="Q8" s="109" t="str">
        <f t="shared" si="6"/>
        <v>Работал</v>
      </c>
      <c r="R8" s="109" t="str">
        <f t="shared" si="6"/>
        <v>Работал</v>
      </c>
      <c r="S8" s="109" t="str">
        <f t="shared" si="6"/>
        <v>Работал</v>
      </c>
      <c r="T8" s="109" t="str">
        <f t="shared" si="6"/>
        <v>Работал</v>
      </c>
      <c r="U8" s="127" t="str">
        <f t="shared" si="6"/>
        <v/>
      </c>
      <c r="V8" s="127" t="str">
        <f t="shared" si="6"/>
        <v/>
      </c>
      <c r="W8" s="109" t="str">
        <f t="shared" si="6"/>
        <v>Работал</v>
      </c>
      <c r="X8" s="109" t="str">
        <f t="shared" si="6"/>
        <v>Работал</v>
      </c>
      <c r="Y8" s="109" t="str">
        <f t="shared" si="6"/>
        <v>Работал</v>
      </c>
      <c r="Z8" s="109" t="str">
        <f t="shared" si="6"/>
        <v>Работал</v>
      </c>
      <c r="AA8" s="109" t="str">
        <f t="shared" si="6"/>
        <v>Работал</v>
      </c>
      <c r="AB8" s="127" t="str">
        <f t="shared" si="6"/>
        <v/>
      </c>
      <c r="AC8" s="127" t="str">
        <f t="shared" si="6"/>
        <v/>
      </c>
      <c r="AD8" s="109" t="str">
        <f t="shared" si="6"/>
        <v>Работал</v>
      </c>
      <c r="AE8" s="109" t="str">
        <f t="shared" si="6"/>
        <v>Работал</v>
      </c>
      <c r="AF8" s="109" t="str">
        <f t="shared" si="6"/>
        <v>Работал</v>
      </c>
      <c r="AG8" s="109" t="str">
        <f t="shared" si="6"/>
        <v>Работал</v>
      </c>
      <c r="AH8" s="109" t="str">
        <f t="shared" si="6"/>
        <v/>
      </c>
      <c r="AI8" s="109" t="str">
        <f t="shared" si="6"/>
        <v/>
      </c>
      <c r="AJ8" s="109" t="str">
        <f t="shared" si="6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09" t="str">
        <f t="shared" si="2"/>
        <v>Работал</v>
      </c>
      <c r="E9" s="109" t="str">
        <f t="shared" si="2"/>
        <v>Работал</v>
      </c>
      <c r="F9" s="109" t="str">
        <f t="shared" si="2"/>
        <v>Работал</v>
      </c>
      <c r="G9" s="108" t="str">
        <f t="shared" si="4"/>
        <v/>
      </c>
      <c r="H9" s="108" t="str">
        <f t="shared" si="4"/>
        <v/>
      </c>
      <c r="I9" s="109" t="str">
        <f t="shared" si="5"/>
        <v>Работал</v>
      </c>
      <c r="J9" s="109" t="str">
        <f t="shared" si="5"/>
        <v>Работал</v>
      </c>
      <c r="K9" s="109" t="str">
        <f t="shared" si="5"/>
        <v>Работал</v>
      </c>
      <c r="L9" s="109" t="str">
        <f t="shared" si="5"/>
        <v>Работал</v>
      </c>
      <c r="M9" s="109" t="str">
        <f t="shared" si="5"/>
        <v>Работал</v>
      </c>
      <c r="N9" s="127" t="str">
        <f t="shared" si="6"/>
        <v/>
      </c>
      <c r="O9" s="127" t="str">
        <f t="shared" si="6"/>
        <v/>
      </c>
      <c r="P9" s="109" t="str">
        <f t="shared" si="6"/>
        <v>Работал</v>
      </c>
      <c r="Q9" s="109" t="str">
        <f t="shared" si="6"/>
        <v>Работал</v>
      </c>
      <c r="R9" s="109" t="str">
        <f t="shared" si="6"/>
        <v>Работал</v>
      </c>
      <c r="S9" s="109" t="str">
        <f t="shared" si="6"/>
        <v>Работал</v>
      </c>
      <c r="T9" s="109" t="str">
        <f t="shared" si="6"/>
        <v>Работал</v>
      </c>
      <c r="U9" s="127" t="str">
        <f t="shared" si="6"/>
        <v/>
      </c>
      <c r="V9" s="127" t="str">
        <f t="shared" si="6"/>
        <v/>
      </c>
      <c r="W9" s="109" t="str">
        <f t="shared" si="6"/>
        <v>Работал</v>
      </c>
      <c r="X9" s="109" t="str">
        <f t="shared" si="6"/>
        <v>Работал</v>
      </c>
      <c r="Y9" s="109" t="str">
        <f t="shared" si="6"/>
        <v>Работал</v>
      </c>
      <c r="Z9" s="109" t="str">
        <f t="shared" si="6"/>
        <v>Работал</v>
      </c>
      <c r="AA9" s="109" t="str">
        <f t="shared" si="6"/>
        <v>Работал</v>
      </c>
      <c r="AB9" s="127" t="str">
        <f t="shared" si="6"/>
        <v/>
      </c>
      <c r="AC9" s="127" t="str">
        <f t="shared" si="6"/>
        <v/>
      </c>
      <c r="AD9" s="109" t="str">
        <f t="shared" si="6"/>
        <v>Работал</v>
      </c>
      <c r="AE9" s="109" t="str">
        <f t="shared" si="6"/>
        <v>Работал</v>
      </c>
      <c r="AF9" s="109" t="str">
        <f t="shared" si="6"/>
        <v>Работал</v>
      </c>
      <c r="AG9" s="109" t="str">
        <f t="shared" si="6"/>
        <v>Работал</v>
      </c>
      <c r="AH9" s="109" t="str">
        <f t="shared" si="6"/>
        <v/>
      </c>
      <c r="AI9" s="109" t="str">
        <f t="shared" si="6"/>
        <v/>
      </c>
      <c r="AJ9" s="109" t="str">
        <f>IF(ISBLANK(AJ42),"",IF(AJ42=0,"Выходной",IF(AJ42&lt;&gt;0,"Работал","")))</f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09" t="str">
        <f t="shared" si="2"/>
        <v>Работал</v>
      </c>
      <c r="E10" s="109" t="str">
        <f t="shared" si="2"/>
        <v>Работал</v>
      </c>
      <c r="F10" s="109" t="str">
        <f t="shared" si="2"/>
        <v>Работал</v>
      </c>
      <c r="G10" s="108" t="str">
        <f t="shared" si="4"/>
        <v/>
      </c>
      <c r="H10" s="108" t="str">
        <f t="shared" si="4"/>
        <v/>
      </c>
      <c r="I10" s="109" t="str">
        <f t="shared" si="5"/>
        <v>Работал</v>
      </c>
      <c r="J10" s="109" t="str">
        <f t="shared" si="5"/>
        <v>Работал</v>
      </c>
      <c r="K10" s="109" t="str">
        <f t="shared" si="5"/>
        <v>Работал</v>
      </c>
      <c r="L10" s="109" t="str">
        <f t="shared" si="5"/>
        <v>Работал</v>
      </c>
      <c r="M10" s="109" t="str">
        <f t="shared" si="5"/>
        <v>Работал</v>
      </c>
      <c r="N10" s="127" t="str">
        <f t="shared" si="6"/>
        <v/>
      </c>
      <c r="O10" s="127" t="str">
        <f t="shared" si="6"/>
        <v/>
      </c>
      <c r="P10" s="109" t="str">
        <f t="shared" si="6"/>
        <v>Работал</v>
      </c>
      <c r="Q10" s="109" t="str">
        <f t="shared" si="6"/>
        <v>Работал</v>
      </c>
      <c r="R10" s="109" t="str">
        <f t="shared" si="6"/>
        <v>Работал</v>
      </c>
      <c r="S10" s="109" t="str">
        <f t="shared" si="6"/>
        <v>Работал</v>
      </c>
      <c r="T10" s="109" t="str">
        <f t="shared" si="6"/>
        <v>Работал</v>
      </c>
      <c r="U10" s="127" t="str">
        <f t="shared" si="6"/>
        <v/>
      </c>
      <c r="V10" s="127" t="str">
        <f t="shared" si="6"/>
        <v/>
      </c>
      <c r="W10" s="109" t="str">
        <f t="shared" ref="W10:AA24" si="7">IF(ISBLANK(W43),"",IF(W43=0,"Выходной",IF(W43&lt;&gt;0,"Работал","")))</f>
        <v>Работал</v>
      </c>
      <c r="X10" s="109" t="str">
        <f t="shared" si="7"/>
        <v>Работал</v>
      </c>
      <c r="Y10" s="109" t="str">
        <f t="shared" si="7"/>
        <v>Работал</v>
      </c>
      <c r="Z10" s="109" t="str">
        <f t="shared" si="7"/>
        <v>Работал</v>
      </c>
      <c r="AA10" s="109" t="str">
        <f t="shared" si="7"/>
        <v>Работал</v>
      </c>
      <c r="AB10" s="127" t="str">
        <f t="shared" ref="AB10:AJ14" si="8">IF(ISBLANK(AB43),"",IF(AB43=0,"Выходной",IF(AB43&lt;&gt;0,"Работал","")))</f>
        <v/>
      </c>
      <c r="AC10" s="127" t="str">
        <f t="shared" si="8"/>
        <v/>
      </c>
      <c r="AD10" s="109" t="str">
        <f t="shared" si="8"/>
        <v>Работал</v>
      </c>
      <c r="AE10" s="109" t="str">
        <f t="shared" si="8"/>
        <v>Работал</v>
      </c>
      <c r="AF10" s="109" t="str">
        <f t="shared" si="8"/>
        <v>Работал</v>
      </c>
      <c r="AG10" s="109" t="str">
        <f t="shared" si="8"/>
        <v>Работал</v>
      </c>
      <c r="AH10" s="109" t="str">
        <f t="shared" si="8"/>
        <v/>
      </c>
      <c r="AI10" s="109" t="str">
        <f t="shared" si="8"/>
        <v/>
      </c>
      <c r="AJ10" s="109" t="str">
        <f t="shared" si="8"/>
        <v/>
      </c>
    </row>
    <row r="11" spans="1:36" x14ac:dyDescent="0.3">
      <c r="A11" s="102">
        <v>12</v>
      </c>
      <c r="B11" s="107" t="str">
        <f>VLOOKUP($A11,Сотрудники!$A$3:$L$1206,2,0)</f>
        <v>Нурбаева Елена</v>
      </c>
      <c r="C11" s="107" t="str">
        <f>VLOOKUP($A11,Сотрудники!$A$3:$L$1206,8,0)</f>
        <v>Москва</v>
      </c>
      <c r="D11" s="109" t="str">
        <f t="shared" si="2"/>
        <v>Работал</v>
      </c>
      <c r="E11" s="109" t="str">
        <f t="shared" si="2"/>
        <v>Работал</v>
      </c>
      <c r="F11" s="109" t="str">
        <f t="shared" si="2"/>
        <v>Работал</v>
      </c>
      <c r="G11" s="108" t="str">
        <f t="shared" si="4"/>
        <v/>
      </c>
      <c r="H11" s="108" t="str">
        <f t="shared" si="4"/>
        <v/>
      </c>
      <c r="I11" s="109" t="str">
        <f t="shared" si="5"/>
        <v>Работал</v>
      </c>
      <c r="J11" s="109" t="str">
        <f t="shared" si="5"/>
        <v>Работал</v>
      </c>
      <c r="K11" s="109" t="str">
        <f t="shared" si="5"/>
        <v>Работал</v>
      </c>
      <c r="L11" s="109" t="str">
        <f t="shared" si="5"/>
        <v>Работал</v>
      </c>
      <c r="M11" s="109" t="str">
        <f t="shared" si="5"/>
        <v>Работал</v>
      </c>
      <c r="N11" s="127" t="str">
        <f t="shared" si="6"/>
        <v/>
      </c>
      <c r="O11" s="127" t="str">
        <f t="shared" si="6"/>
        <v/>
      </c>
      <c r="P11" s="109" t="str">
        <f t="shared" ref="P11:T24" si="9">IF(ISBLANK(P44),"",IF(P44=0,"Выходной",IF(P44&lt;&gt;0,"Работал","")))</f>
        <v>Работал</v>
      </c>
      <c r="Q11" s="109" t="str">
        <f t="shared" si="9"/>
        <v>Работал</v>
      </c>
      <c r="R11" s="109" t="str">
        <f t="shared" si="9"/>
        <v/>
      </c>
      <c r="S11" s="109" t="str">
        <f t="shared" si="9"/>
        <v/>
      </c>
      <c r="T11" s="109" t="str">
        <f t="shared" si="9"/>
        <v/>
      </c>
      <c r="U11" s="127" t="str">
        <f t="shared" ref="U11:V14" si="10">IF(ISBLANK(U44),"",IF(U44=0,"Выходной",IF(U44&lt;&gt;0,"Работал","")))</f>
        <v/>
      </c>
      <c r="V11" s="127" t="str">
        <f t="shared" si="10"/>
        <v/>
      </c>
      <c r="W11" s="109" t="str">
        <f t="shared" si="7"/>
        <v/>
      </c>
      <c r="X11" s="109" t="str">
        <f t="shared" si="7"/>
        <v/>
      </c>
      <c r="Y11" s="109" t="str">
        <f t="shared" si="7"/>
        <v/>
      </c>
      <c r="Z11" s="109" t="str">
        <f t="shared" si="7"/>
        <v/>
      </c>
      <c r="AA11" s="109" t="str">
        <f t="shared" si="7"/>
        <v/>
      </c>
      <c r="AB11" s="127" t="str">
        <f t="shared" si="8"/>
        <v/>
      </c>
      <c r="AC11" s="127" t="str">
        <f t="shared" si="8"/>
        <v/>
      </c>
      <c r="AD11" s="109" t="str">
        <f t="shared" ref="AD11:AG32" si="11">IF(ISBLANK(AD44),"",IF(AD44=0,"Выходной",IF(AD44&lt;&gt;0,"Работал","")))</f>
        <v/>
      </c>
      <c r="AE11" s="109" t="str">
        <f t="shared" si="11"/>
        <v/>
      </c>
      <c r="AF11" s="109" t="str">
        <f t="shared" si="11"/>
        <v/>
      </c>
      <c r="AG11" s="109" t="str">
        <f t="shared" si="11"/>
        <v/>
      </c>
      <c r="AH11" s="109" t="str">
        <f t="shared" ref="AH11:AJ14" si="12">IF(ISBLANK(AH44),"",IF(AH44=0,"Выходной",IF(AH44&lt;&gt;0,"Работал","")))</f>
        <v/>
      </c>
      <c r="AI11" s="109" t="str">
        <f t="shared" si="12"/>
        <v/>
      </c>
      <c r="AJ11" s="109" t="str">
        <f t="shared" si="12"/>
        <v/>
      </c>
    </row>
    <row r="12" spans="1:36" x14ac:dyDescent="0.3">
      <c r="A12" s="102">
        <v>13</v>
      </c>
      <c r="B12" s="107" t="str">
        <f>VLOOKUP($A12,Сотрудники!$A$3:$L$1206,2,0)</f>
        <v>Богданов Михаил</v>
      </c>
      <c r="C12" s="107" t="str">
        <f>VLOOKUP($A12,Сотрудники!$A$3:$L$1206,8,0)</f>
        <v>СПБ</v>
      </c>
      <c r="D12" s="109" t="str">
        <f t="shared" si="2"/>
        <v>Работал</v>
      </c>
      <c r="E12" s="109" t="str">
        <f t="shared" si="2"/>
        <v>Работал</v>
      </c>
      <c r="F12" s="109" t="str">
        <f t="shared" si="2"/>
        <v>Работал</v>
      </c>
      <c r="G12" s="108" t="str">
        <f t="shared" si="4"/>
        <v/>
      </c>
      <c r="H12" s="108" t="str">
        <f t="shared" si="4"/>
        <v/>
      </c>
      <c r="I12" s="109" t="str">
        <f t="shared" si="5"/>
        <v>Работал</v>
      </c>
      <c r="J12" s="109" t="str">
        <f t="shared" si="5"/>
        <v>Работал</v>
      </c>
      <c r="K12" s="109" t="str">
        <f t="shared" si="5"/>
        <v>Работал</v>
      </c>
      <c r="L12" s="109" t="str">
        <f t="shared" si="5"/>
        <v>Работал</v>
      </c>
      <c r="M12" s="109" t="str">
        <f t="shared" si="5"/>
        <v>Работал</v>
      </c>
      <c r="N12" s="127" t="str">
        <f t="shared" si="6"/>
        <v/>
      </c>
      <c r="O12" s="127" t="str">
        <f t="shared" si="6"/>
        <v/>
      </c>
      <c r="P12" s="109" t="str">
        <f t="shared" si="9"/>
        <v>Работал</v>
      </c>
      <c r="Q12" s="109" t="str">
        <f t="shared" si="9"/>
        <v>Работал</v>
      </c>
      <c r="R12" s="109" t="str">
        <f t="shared" si="9"/>
        <v>Работал</v>
      </c>
      <c r="S12" s="109" t="str">
        <f t="shared" si="9"/>
        <v>Работал</v>
      </c>
      <c r="T12" s="109" t="str">
        <f t="shared" si="9"/>
        <v>Работал</v>
      </c>
      <c r="U12" s="127" t="str">
        <f t="shared" si="10"/>
        <v/>
      </c>
      <c r="V12" s="127" t="str">
        <f t="shared" si="10"/>
        <v/>
      </c>
      <c r="W12" s="109" t="str">
        <f t="shared" si="7"/>
        <v>Работал</v>
      </c>
      <c r="X12" s="109" t="str">
        <f t="shared" si="7"/>
        <v>Работал</v>
      </c>
      <c r="Y12" s="109" t="str">
        <f t="shared" si="7"/>
        <v>Работал</v>
      </c>
      <c r="Z12" s="109" t="str">
        <f t="shared" si="7"/>
        <v>Работал</v>
      </c>
      <c r="AA12" s="109" t="str">
        <f t="shared" si="7"/>
        <v>Работал</v>
      </c>
      <c r="AB12" s="127" t="str">
        <f t="shared" si="8"/>
        <v/>
      </c>
      <c r="AC12" s="127" t="str">
        <f t="shared" si="8"/>
        <v/>
      </c>
      <c r="AD12" s="109" t="str">
        <f t="shared" si="11"/>
        <v>Работал</v>
      </c>
      <c r="AE12" s="109" t="str">
        <f t="shared" si="11"/>
        <v>Работал</v>
      </c>
      <c r="AF12" s="109" t="str">
        <f t="shared" si="11"/>
        <v>Работал</v>
      </c>
      <c r="AG12" s="109" t="str">
        <f t="shared" si="11"/>
        <v>Работал</v>
      </c>
      <c r="AH12" s="109" t="str">
        <f t="shared" si="12"/>
        <v/>
      </c>
      <c r="AI12" s="109" t="str">
        <f t="shared" si="12"/>
        <v/>
      </c>
      <c r="AJ12" s="109" t="str">
        <f t="shared" si="12"/>
        <v/>
      </c>
    </row>
    <row r="13" spans="1:36" x14ac:dyDescent="0.3">
      <c r="A13" s="102">
        <v>14</v>
      </c>
      <c r="B13" s="107" t="str">
        <f>VLOOKUP($A13,Сотрудники!$A$3:$L$1206,2,0)</f>
        <v>Смирнова Екатерина</v>
      </c>
      <c r="C13" s="107" t="str">
        <f>VLOOKUP($A13,Сотрудники!$A$3:$L$1206,8,0)</f>
        <v>Москва</v>
      </c>
      <c r="D13" s="109" t="str">
        <f t="shared" si="2"/>
        <v>Работал</v>
      </c>
      <c r="E13" s="109" t="str">
        <f t="shared" si="2"/>
        <v>Работал</v>
      </c>
      <c r="F13" s="109" t="str">
        <f t="shared" si="2"/>
        <v>Работал</v>
      </c>
      <c r="G13" s="108" t="str">
        <f t="shared" si="4"/>
        <v/>
      </c>
      <c r="H13" s="108" t="str">
        <f t="shared" si="4"/>
        <v/>
      </c>
      <c r="I13" s="109" t="str">
        <f t="shared" si="5"/>
        <v>Работал</v>
      </c>
      <c r="J13" s="109" t="str">
        <f t="shared" si="5"/>
        <v>Работал</v>
      </c>
      <c r="K13" s="109" t="str">
        <f t="shared" si="5"/>
        <v>Работал</v>
      </c>
      <c r="L13" s="109" t="str">
        <f t="shared" si="5"/>
        <v>Работал</v>
      </c>
      <c r="M13" s="109" t="str">
        <f t="shared" si="5"/>
        <v>Работал</v>
      </c>
      <c r="N13" s="127" t="str">
        <f t="shared" si="6"/>
        <v/>
      </c>
      <c r="O13" s="127" t="str">
        <f t="shared" si="6"/>
        <v/>
      </c>
      <c r="P13" s="109" t="str">
        <f t="shared" si="9"/>
        <v>Работал</v>
      </c>
      <c r="Q13" s="109" t="str">
        <f t="shared" si="9"/>
        <v>Работал</v>
      </c>
      <c r="R13" s="109" t="str">
        <f t="shared" si="9"/>
        <v>Работал</v>
      </c>
      <c r="S13" s="109" t="str">
        <f t="shared" si="9"/>
        <v>Работал</v>
      </c>
      <c r="T13" s="109" t="str">
        <f t="shared" si="9"/>
        <v>Работал</v>
      </c>
      <c r="U13" s="127" t="str">
        <f t="shared" si="10"/>
        <v/>
      </c>
      <c r="V13" s="127" t="str">
        <f t="shared" si="10"/>
        <v/>
      </c>
      <c r="W13" s="109" t="str">
        <f t="shared" si="7"/>
        <v>Работал</v>
      </c>
      <c r="X13" s="109" t="str">
        <f t="shared" si="7"/>
        <v>Работал</v>
      </c>
      <c r="Y13" s="109" t="str">
        <f t="shared" si="7"/>
        <v>Работал</v>
      </c>
      <c r="Z13" s="109" t="str">
        <f t="shared" si="7"/>
        <v>Работал</v>
      </c>
      <c r="AA13" s="109" t="str">
        <f t="shared" si="7"/>
        <v>Работал</v>
      </c>
      <c r="AB13" s="127" t="str">
        <f t="shared" si="8"/>
        <v/>
      </c>
      <c r="AC13" s="127" t="str">
        <f t="shared" si="8"/>
        <v/>
      </c>
      <c r="AD13" s="109" t="str">
        <f t="shared" si="11"/>
        <v>Работал</v>
      </c>
      <c r="AE13" s="109" t="str">
        <f t="shared" si="11"/>
        <v>Работал</v>
      </c>
      <c r="AF13" s="109" t="str">
        <f t="shared" si="11"/>
        <v>Работал</v>
      </c>
      <c r="AG13" s="109" t="str">
        <f t="shared" si="11"/>
        <v>Работал</v>
      </c>
      <c r="AH13" s="109" t="str">
        <f t="shared" si="12"/>
        <v/>
      </c>
      <c r="AI13" s="109" t="str">
        <f t="shared" si="12"/>
        <v/>
      </c>
      <c r="AJ13" s="109" t="str">
        <f t="shared" si="12"/>
        <v/>
      </c>
    </row>
    <row r="14" spans="1:36" x14ac:dyDescent="0.3">
      <c r="A14" s="102">
        <v>15</v>
      </c>
      <c r="B14" s="107" t="str">
        <f>VLOOKUP($A14,Сотрудники!$A$3:$L$1206,2,0)</f>
        <v>Герасимова Елизавета</v>
      </c>
      <c r="C14" s="107" t="str">
        <f>VLOOKUP($A14,Сотрудники!$A$3:$L$1206,8,0)</f>
        <v>Москва</v>
      </c>
      <c r="D14" s="109" t="str">
        <f t="shared" si="2"/>
        <v>Работал</v>
      </c>
      <c r="E14" s="109" t="str">
        <f t="shared" si="2"/>
        <v>Работал</v>
      </c>
      <c r="F14" s="109" t="str">
        <f t="shared" si="2"/>
        <v>Работал</v>
      </c>
      <c r="G14" s="108" t="str">
        <f t="shared" si="2"/>
        <v/>
      </c>
      <c r="H14" s="108" t="str">
        <f t="shared" si="2"/>
        <v/>
      </c>
      <c r="I14" s="109" t="str">
        <f t="shared" si="5"/>
        <v>Работал</v>
      </c>
      <c r="J14" s="109" t="str">
        <f t="shared" si="5"/>
        <v>Работал</v>
      </c>
      <c r="K14" s="109" t="str">
        <f t="shared" si="5"/>
        <v>Работал</v>
      </c>
      <c r="L14" s="109" t="str">
        <f t="shared" si="5"/>
        <v>Работал</v>
      </c>
      <c r="M14" s="109" t="str">
        <f t="shared" si="5"/>
        <v>Работал</v>
      </c>
      <c r="N14" s="127" t="str">
        <f t="shared" si="6"/>
        <v/>
      </c>
      <c r="O14" s="127" t="str">
        <f t="shared" si="6"/>
        <v/>
      </c>
      <c r="P14" s="109" t="str">
        <f t="shared" si="9"/>
        <v>Работал</v>
      </c>
      <c r="Q14" s="109" t="str">
        <f t="shared" si="9"/>
        <v>Работал</v>
      </c>
      <c r="R14" s="109" t="str">
        <f t="shared" si="9"/>
        <v>Работал</v>
      </c>
      <c r="S14" s="109" t="str">
        <f t="shared" si="9"/>
        <v>Работал</v>
      </c>
      <c r="T14" s="109" t="str">
        <f t="shared" si="9"/>
        <v>Работал</v>
      </c>
      <c r="U14" s="127" t="str">
        <f t="shared" si="10"/>
        <v/>
      </c>
      <c r="V14" s="127" t="str">
        <f t="shared" si="10"/>
        <v/>
      </c>
      <c r="W14" s="109" t="str">
        <f t="shared" si="7"/>
        <v>Работал</v>
      </c>
      <c r="X14" s="109" t="str">
        <f t="shared" si="7"/>
        <v>Работал</v>
      </c>
      <c r="Y14" s="109" t="str">
        <f t="shared" si="7"/>
        <v>Работал</v>
      </c>
      <c r="Z14" s="109" t="str">
        <f t="shared" si="7"/>
        <v>Работал</v>
      </c>
      <c r="AA14" s="109" t="str">
        <f t="shared" si="7"/>
        <v>Работал</v>
      </c>
      <c r="AB14" s="127" t="str">
        <f t="shared" si="8"/>
        <v/>
      </c>
      <c r="AC14" s="127" t="str">
        <f t="shared" si="8"/>
        <v/>
      </c>
      <c r="AD14" s="109" t="str">
        <f t="shared" si="11"/>
        <v>Работал</v>
      </c>
      <c r="AE14" s="109" t="str">
        <f t="shared" si="11"/>
        <v>Работал</v>
      </c>
      <c r="AF14" s="109" t="str">
        <f t="shared" si="11"/>
        <v>Работал</v>
      </c>
      <c r="AG14" s="109" t="str">
        <f t="shared" si="11"/>
        <v>Работал</v>
      </c>
      <c r="AH14" s="109" t="str">
        <f t="shared" si="12"/>
        <v/>
      </c>
      <c r="AI14" s="109" t="str">
        <f t="shared" si="12"/>
        <v/>
      </c>
      <c r="AJ14" s="109" t="str">
        <f t="shared" si="12"/>
        <v/>
      </c>
    </row>
    <row r="15" spans="1:36" x14ac:dyDescent="0.3">
      <c r="A15" s="102">
        <v>16</v>
      </c>
      <c r="B15" s="107" t="str">
        <f>VLOOKUP($A15,Сотрудники!$A$3:$L$1206,2,0)</f>
        <v>Абдуллаева Анжелика</v>
      </c>
      <c r="C15" s="107" t="str">
        <f>VLOOKUP($A15,Сотрудники!$A$3:$L$1206,8,0)</f>
        <v>Москва</v>
      </c>
      <c r="D15" s="109" t="str">
        <f t="shared" si="2"/>
        <v>Работал</v>
      </c>
      <c r="E15" s="109" t="str">
        <f t="shared" si="2"/>
        <v>Работал</v>
      </c>
      <c r="F15" s="109" t="str">
        <f t="shared" si="2"/>
        <v>Работал</v>
      </c>
      <c r="G15" s="108" t="str">
        <f t="shared" si="2"/>
        <v/>
      </c>
      <c r="H15" s="108" t="str">
        <f t="shared" si="2"/>
        <v/>
      </c>
      <c r="I15" s="109" t="str">
        <f t="shared" si="5"/>
        <v>Работал</v>
      </c>
      <c r="J15" s="109" t="str">
        <f t="shared" si="5"/>
        <v>Работал</v>
      </c>
      <c r="K15" s="109" t="str">
        <f t="shared" si="5"/>
        <v>Работал</v>
      </c>
      <c r="L15" s="109" t="str">
        <f t="shared" si="5"/>
        <v>Работал</v>
      </c>
      <c r="M15" s="109" t="str">
        <f t="shared" si="5"/>
        <v>Работал</v>
      </c>
      <c r="N15" s="127" t="str">
        <f t="shared" si="6"/>
        <v/>
      </c>
      <c r="O15" s="127" t="str">
        <f t="shared" si="6"/>
        <v/>
      </c>
      <c r="P15" s="109" t="str">
        <f t="shared" si="9"/>
        <v>Работал</v>
      </c>
      <c r="Q15" s="109" t="str">
        <f t="shared" si="9"/>
        <v>Работал</v>
      </c>
      <c r="R15" s="109" t="str">
        <f t="shared" si="9"/>
        <v>Работал</v>
      </c>
      <c r="S15" s="109" t="str">
        <f t="shared" si="9"/>
        <v>Работал</v>
      </c>
      <c r="T15" s="109" t="str">
        <f t="shared" si="9"/>
        <v>Работал</v>
      </c>
      <c r="U15" s="127" t="str">
        <f t="shared" si="6"/>
        <v/>
      </c>
      <c r="V15" s="127" t="str">
        <f t="shared" si="6"/>
        <v/>
      </c>
      <c r="W15" s="109" t="str">
        <f t="shared" si="7"/>
        <v>Работал</v>
      </c>
      <c r="X15" s="109" t="str">
        <f t="shared" si="7"/>
        <v>Работал</v>
      </c>
      <c r="Y15" s="109" t="str">
        <f t="shared" si="7"/>
        <v>Работал</v>
      </c>
      <c r="Z15" s="109" t="str">
        <f t="shared" si="7"/>
        <v>Работал</v>
      </c>
      <c r="AA15" s="109" t="str">
        <f t="shared" si="7"/>
        <v>Работал</v>
      </c>
      <c r="AB15" s="127" t="str">
        <f t="shared" si="6"/>
        <v/>
      </c>
      <c r="AC15" s="127" t="str">
        <f t="shared" si="6"/>
        <v/>
      </c>
      <c r="AD15" s="109" t="str">
        <f t="shared" si="11"/>
        <v>Работал</v>
      </c>
      <c r="AE15" s="109" t="str">
        <f t="shared" si="11"/>
        <v>Работал</v>
      </c>
      <c r="AF15" s="109" t="str">
        <f t="shared" si="11"/>
        <v>Работал</v>
      </c>
      <c r="AG15" s="109" t="str">
        <f t="shared" si="11"/>
        <v>Работал</v>
      </c>
      <c r="AH15" s="109" t="str">
        <f t="shared" si="6"/>
        <v/>
      </c>
      <c r="AI15" s="109" t="str">
        <f t="shared" si="6"/>
        <v/>
      </c>
      <c r="AJ15" s="109" t="str">
        <f t="shared" si="6"/>
        <v/>
      </c>
    </row>
    <row r="16" spans="1:36" x14ac:dyDescent="0.3">
      <c r="A16" s="102">
        <v>17</v>
      </c>
      <c r="B16" s="107" t="str">
        <f>VLOOKUP($A16,Сотрудники!$A$3:$L$1206,2,0)</f>
        <v>Наймушин Евгений</v>
      </c>
      <c r="C16" s="107" t="str">
        <f>VLOOKUP($A16,Сотрудники!$A$3:$L$1206,8,0)</f>
        <v>Екатеринбург</v>
      </c>
      <c r="D16" s="109" t="str">
        <f t="shared" si="2"/>
        <v>Работал</v>
      </c>
      <c r="E16" s="109" t="str">
        <f t="shared" si="2"/>
        <v>Работал</v>
      </c>
      <c r="F16" s="109" t="str">
        <f t="shared" si="2"/>
        <v>Работал</v>
      </c>
      <c r="G16" s="108" t="str">
        <f t="shared" si="2"/>
        <v/>
      </c>
      <c r="H16" s="108" t="str">
        <f t="shared" si="2"/>
        <v/>
      </c>
      <c r="I16" s="109" t="str">
        <f t="shared" si="5"/>
        <v>Работал</v>
      </c>
      <c r="J16" s="109" t="str">
        <f t="shared" si="5"/>
        <v>Работал</v>
      </c>
      <c r="K16" s="109" t="str">
        <f t="shared" si="5"/>
        <v>Работал</v>
      </c>
      <c r="L16" s="109" t="str">
        <f t="shared" si="5"/>
        <v>Работал</v>
      </c>
      <c r="M16" s="109" t="str">
        <f t="shared" si="5"/>
        <v>Работал</v>
      </c>
      <c r="N16" s="127" t="str">
        <f t="shared" si="6"/>
        <v/>
      </c>
      <c r="O16" s="127" t="str">
        <f t="shared" si="6"/>
        <v/>
      </c>
      <c r="P16" s="109" t="str">
        <f t="shared" si="9"/>
        <v>Работал</v>
      </c>
      <c r="Q16" s="109" t="str">
        <f t="shared" si="9"/>
        <v>Работал</v>
      </c>
      <c r="R16" s="109" t="str">
        <f t="shared" si="9"/>
        <v>Работал</v>
      </c>
      <c r="S16" s="109" t="str">
        <f t="shared" si="9"/>
        <v>Работал</v>
      </c>
      <c r="T16" s="109" t="str">
        <f t="shared" si="9"/>
        <v>Работал</v>
      </c>
      <c r="U16" s="127" t="str">
        <f t="shared" si="6"/>
        <v/>
      </c>
      <c r="V16" s="127" t="str">
        <f t="shared" si="6"/>
        <v/>
      </c>
      <c r="W16" s="109" t="str">
        <f t="shared" si="7"/>
        <v>Работал</v>
      </c>
      <c r="X16" s="109" t="str">
        <f t="shared" si="7"/>
        <v>Работал</v>
      </c>
      <c r="Y16" s="109" t="str">
        <f t="shared" si="7"/>
        <v>Работал</v>
      </c>
      <c r="Z16" s="109" t="str">
        <f t="shared" si="7"/>
        <v>Работал</v>
      </c>
      <c r="AA16" s="109" t="str">
        <f t="shared" si="7"/>
        <v>Работал</v>
      </c>
      <c r="AB16" s="127" t="str">
        <f t="shared" si="6"/>
        <v/>
      </c>
      <c r="AC16" s="127" t="str">
        <f t="shared" si="6"/>
        <v/>
      </c>
      <c r="AD16" s="109" t="str">
        <f t="shared" si="11"/>
        <v>Работал</v>
      </c>
      <c r="AE16" s="109" t="str">
        <f t="shared" si="11"/>
        <v>Работал</v>
      </c>
      <c r="AF16" s="109" t="str">
        <f t="shared" si="11"/>
        <v>Работал</v>
      </c>
      <c r="AG16" s="109" t="str">
        <f t="shared" si="11"/>
        <v>Работал</v>
      </c>
      <c r="AH16" s="109" t="str">
        <f t="shared" si="6"/>
        <v/>
      </c>
      <c r="AI16" s="109" t="str">
        <f t="shared" si="6"/>
        <v/>
      </c>
      <c r="AJ16" s="109" t="str">
        <f t="shared" si="6"/>
        <v/>
      </c>
    </row>
    <row r="17" spans="1:36" x14ac:dyDescent="0.3">
      <c r="A17" s="102">
        <v>18</v>
      </c>
      <c r="B17" s="107" t="str">
        <f>VLOOKUP($A17,Сотрудники!$A$3:$L$1206,2,0)</f>
        <v>Тимиргалеев Иван</v>
      </c>
      <c r="C17" s="107" t="str">
        <f>VLOOKUP($A17,Сотрудники!$A$3:$L$1206,8,0)</f>
        <v>Екатеринбург</v>
      </c>
      <c r="D17" s="109" t="str">
        <f t="shared" si="2"/>
        <v>Работал</v>
      </c>
      <c r="E17" s="109" t="str">
        <f t="shared" si="2"/>
        <v>Работал</v>
      </c>
      <c r="F17" s="109" t="str">
        <f t="shared" si="2"/>
        <v>Работал</v>
      </c>
      <c r="G17" s="108" t="str">
        <f t="shared" si="2"/>
        <v/>
      </c>
      <c r="H17" s="108" t="str">
        <f t="shared" si="2"/>
        <v/>
      </c>
      <c r="I17" s="109" t="str">
        <f t="shared" si="5"/>
        <v>Работал</v>
      </c>
      <c r="J17" s="109" t="str">
        <f t="shared" si="5"/>
        <v>Работал</v>
      </c>
      <c r="K17" s="109" t="str">
        <f t="shared" si="5"/>
        <v>Работал</v>
      </c>
      <c r="L17" s="109" t="str">
        <f t="shared" si="5"/>
        <v>Работал</v>
      </c>
      <c r="M17" s="109" t="str">
        <f t="shared" si="5"/>
        <v>Работал</v>
      </c>
      <c r="N17" s="127" t="str">
        <f t="shared" si="6"/>
        <v/>
      </c>
      <c r="O17" s="127" t="str">
        <f t="shared" si="6"/>
        <v/>
      </c>
      <c r="P17" s="109" t="str">
        <f t="shared" si="9"/>
        <v>Работал</v>
      </c>
      <c r="Q17" s="109" t="str">
        <f t="shared" si="9"/>
        <v>Работал</v>
      </c>
      <c r="R17" s="109" t="str">
        <f t="shared" si="9"/>
        <v>Работал</v>
      </c>
      <c r="S17" s="109" t="str">
        <f t="shared" si="9"/>
        <v>Работал</v>
      </c>
      <c r="T17" s="109" t="str">
        <f t="shared" si="9"/>
        <v>Работал</v>
      </c>
      <c r="U17" s="127" t="str">
        <f t="shared" si="6"/>
        <v/>
      </c>
      <c r="V17" s="127" t="str">
        <f t="shared" si="6"/>
        <v/>
      </c>
      <c r="W17" s="109" t="str">
        <f t="shared" si="7"/>
        <v>Работал</v>
      </c>
      <c r="X17" s="109" t="str">
        <f t="shared" si="7"/>
        <v>Работал</v>
      </c>
      <c r="Y17" s="109" t="str">
        <f t="shared" si="7"/>
        <v>Работал</v>
      </c>
      <c r="Z17" s="109" t="str">
        <f t="shared" si="7"/>
        <v>Работал</v>
      </c>
      <c r="AA17" s="109" t="str">
        <f t="shared" si="7"/>
        <v>Работал</v>
      </c>
      <c r="AB17" s="127" t="str">
        <f t="shared" si="6"/>
        <v/>
      </c>
      <c r="AC17" s="127" t="str">
        <f t="shared" si="6"/>
        <v/>
      </c>
      <c r="AD17" s="109" t="str">
        <f t="shared" si="11"/>
        <v>Работал</v>
      </c>
      <c r="AE17" s="109" t="str">
        <f t="shared" si="11"/>
        <v>Работал</v>
      </c>
      <c r="AF17" s="109" t="str">
        <f t="shared" si="11"/>
        <v>Работал</v>
      </c>
      <c r="AG17" s="109" t="str">
        <f t="shared" si="11"/>
        <v>Работал</v>
      </c>
      <c r="AH17" s="109" t="str">
        <f t="shared" si="6"/>
        <v/>
      </c>
      <c r="AI17" s="109" t="str">
        <f t="shared" si="6"/>
        <v/>
      </c>
      <c r="AJ17" s="109" t="str">
        <f t="shared" si="6"/>
        <v/>
      </c>
    </row>
    <row r="18" spans="1:36" x14ac:dyDescent="0.3">
      <c r="A18" s="102">
        <v>19</v>
      </c>
      <c r="B18" s="107" t="str">
        <f>VLOOKUP($A18,Сотрудники!$A$3:$L$1206,2,0)</f>
        <v>Лопатин Максим</v>
      </c>
      <c r="C18" s="107" t="str">
        <f>VLOOKUP($A18,Сотрудники!$A$3:$L$1206,8,0)</f>
        <v>Москва</v>
      </c>
      <c r="D18" s="109" t="str">
        <f t="shared" si="2"/>
        <v>Работал</v>
      </c>
      <c r="E18" s="109" t="str">
        <f t="shared" si="2"/>
        <v>Работал</v>
      </c>
      <c r="F18" s="109" t="str">
        <f t="shared" si="2"/>
        <v>Работал</v>
      </c>
      <c r="G18" s="108" t="str">
        <f t="shared" si="2"/>
        <v/>
      </c>
      <c r="H18" s="108" t="str">
        <f t="shared" si="2"/>
        <v/>
      </c>
      <c r="I18" s="109" t="str">
        <f t="shared" si="5"/>
        <v>Работал</v>
      </c>
      <c r="J18" s="109" t="str">
        <f t="shared" si="5"/>
        <v>Работал</v>
      </c>
      <c r="K18" s="109" t="str">
        <f t="shared" si="5"/>
        <v>Работал</v>
      </c>
      <c r="L18" s="109" t="str">
        <f t="shared" si="5"/>
        <v>Работал</v>
      </c>
      <c r="M18" s="109" t="str">
        <f t="shared" si="5"/>
        <v>Работал</v>
      </c>
      <c r="N18" s="127" t="str">
        <f t="shared" si="6"/>
        <v/>
      </c>
      <c r="O18" s="127" t="str">
        <f t="shared" si="6"/>
        <v/>
      </c>
      <c r="P18" s="109" t="str">
        <f t="shared" si="9"/>
        <v>Работал</v>
      </c>
      <c r="Q18" s="109" t="str">
        <f t="shared" si="9"/>
        <v>Работал</v>
      </c>
      <c r="R18" s="109" t="str">
        <f t="shared" si="9"/>
        <v>Работал</v>
      </c>
      <c r="S18" s="109" t="str">
        <f t="shared" si="9"/>
        <v>Работал</v>
      </c>
      <c r="T18" s="109" t="str">
        <f t="shared" si="9"/>
        <v>Работал</v>
      </c>
      <c r="U18" s="127" t="str">
        <f t="shared" si="6"/>
        <v/>
      </c>
      <c r="V18" s="127" t="str">
        <f t="shared" si="6"/>
        <v/>
      </c>
      <c r="W18" s="109" t="str">
        <f t="shared" si="7"/>
        <v>Работал</v>
      </c>
      <c r="X18" s="109" t="str">
        <f t="shared" si="7"/>
        <v>Работал</v>
      </c>
      <c r="Y18" s="109" t="str">
        <f t="shared" si="7"/>
        <v>Работал</v>
      </c>
      <c r="Z18" s="109" t="str">
        <f t="shared" si="7"/>
        <v>Работал</v>
      </c>
      <c r="AA18" s="109" t="str">
        <f t="shared" si="7"/>
        <v>Работал</v>
      </c>
      <c r="AB18" s="127" t="str">
        <f t="shared" si="6"/>
        <v/>
      </c>
      <c r="AC18" s="127" t="str">
        <f t="shared" si="6"/>
        <v/>
      </c>
      <c r="AD18" s="109" t="str">
        <f t="shared" si="11"/>
        <v>Работал</v>
      </c>
      <c r="AE18" s="109" t="str">
        <f t="shared" si="11"/>
        <v>Работал</v>
      </c>
      <c r="AF18" s="109" t="str">
        <f t="shared" si="11"/>
        <v>Работал</v>
      </c>
      <c r="AG18" s="109" t="str">
        <f t="shared" si="11"/>
        <v>Работал</v>
      </c>
      <c r="AH18" s="109" t="str">
        <f t="shared" si="6"/>
        <v/>
      </c>
      <c r="AI18" s="109" t="str">
        <f t="shared" si="6"/>
        <v/>
      </c>
      <c r="AJ18" s="109" t="str">
        <f t="shared" si="6"/>
        <v/>
      </c>
    </row>
    <row r="19" spans="1:36" x14ac:dyDescent="0.3">
      <c r="A19" s="102">
        <v>20</v>
      </c>
      <c r="B19" s="107" t="str">
        <f>VLOOKUP($A19,Сотрудники!$A$3:$L$1206,2,0)</f>
        <v xml:space="preserve">Калмурзаев Руслан </v>
      </c>
      <c r="C19" s="107" t="str">
        <f>VLOOKUP($A19,Сотрудники!$A$3:$L$1206,8,0)</f>
        <v>Москва</v>
      </c>
      <c r="D19" s="109" t="str">
        <f t="shared" si="2"/>
        <v>Работал</v>
      </c>
      <c r="E19" s="109" t="str">
        <f t="shared" si="2"/>
        <v>Работал</v>
      </c>
      <c r="F19" s="109" t="str">
        <f t="shared" si="2"/>
        <v>Работал</v>
      </c>
      <c r="G19" s="108" t="str">
        <f t="shared" ref="G19:M32" si="13">IF(ISBLANK(G52),"",IF(G52=0,"Выходной",IF(G52&lt;&gt;0,"Работал","")))</f>
        <v/>
      </c>
      <c r="H19" s="108" t="str">
        <f t="shared" si="13"/>
        <v/>
      </c>
      <c r="I19" s="109" t="str">
        <f t="shared" si="13"/>
        <v>Работал</v>
      </c>
      <c r="J19" s="109" t="str">
        <f t="shared" si="13"/>
        <v>Работал</v>
      </c>
      <c r="K19" s="109" t="str">
        <f t="shared" si="13"/>
        <v>Работал</v>
      </c>
      <c r="L19" s="109" t="str">
        <f t="shared" si="13"/>
        <v>Работал</v>
      </c>
      <c r="M19" s="109" t="str">
        <f t="shared" si="13"/>
        <v>Работал</v>
      </c>
      <c r="N19" s="127" t="str">
        <f t="shared" si="6"/>
        <v/>
      </c>
      <c r="O19" s="127" t="str">
        <f t="shared" si="6"/>
        <v/>
      </c>
      <c r="P19" s="109" t="str">
        <f t="shared" si="9"/>
        <v>Работал</v>
      </c>
      <c r="Q19" s="109" t="str">
        <f t="shared" si="9"/>
        <v>Работал</v>
      </c>
      <c r="R19" s="109" t="str">
        <f t="shared" si="9"/>
        <v>Работал</v>
      </c>
      <c r="S19" s="109" t="str">
        <f t="shared" si="9"/>
        <v>Работал</v>
      </c>
      <c r="T19" s="109" t="str">
        <f t="shared" si="9"/>
        <v>Работал</v>
      </c>
      <c r="U19" s="127" t="str">
        <f t="shared" si="6"/>
        <v/>
      </c>
      <c r="V19" s="127" t="str">
        <f t="shared" si="6"/>
        <v/>
      </c>
      <c r="W19" s="109" t="str">
        <f t="shared" si="7"/>
        <v>Работал</v>
      </c>
      <c r="X19" s="109" t="str">
        <f t="shared" si="7"/>
        <v>Работал</v>
      </c>
      <c r="Y19" s="109" t="str">
        <f t="shared" si="7"/>
        <v>Работал</v>
      </c>
      <c r="Z19" s="109" t="str">
        <f t="shared" si="7"/>
        <v>Работал</v>
      </c>
      <c r="AA19" s="109" t="str">
        <f t="shared" si="7"/>
        <v>Работал</v>
      </c>
      <c r="AB19" s="127" t="str">
        <f t="shared" si="6"/>
        <v/>
      </c>
      <c r="AC19" s="127" t="str">
        <f t="shared" si="6"/>
        <v/>
      </c>
      <c r="AD19" s="109" t="str">
        <f t="shared" si="11"/>
        <v>Работал</v>
      </c>
      <c r="AE19" s="109" t="str">
        <f t="shared" si="11"/>
        <v>Работал</v>
      </c>
      <c r="AF19" s="109" t="str">
        <f t="shared" si="11"/>
        <v>Работал</v>
      </c>
      <c r="AG19" s="109" t="str">
        <f t="shared" si="11"/>
        <v>Работал</v>
      </c>
      <c r="AH19" s="109" t="str">
        <f t="shared" si="6"/>
        <v/>
      </c>
      <c r="AI19" s="109" t="str">
        <f t="shared" si="6"/>
        <v/>
      </c>
      <c r="AJ19" s="109" t="str">
        <f t="shared" si="6"/>
        <v/>
      </c>
    </row>
    <row r="20" spans="1:36" x14ac:dyDescent="0.3">
      <c r="A20" s="102">
        <v>21</v>
      </c>
      <c r="B20" s="107" t="str">
        <f>VLOOKUP($A20,Сотрудники!$A$3:$L$1206,2,0)</f>
        <v>Шимберев Борис</v>
      </c>
      <c r="C20" s="107" t="str">
        <f>VLOOKUP($A20,Сотрудники!$A$3:$L$1206,8,0)</f>
        <v>СПБ</v>
      </c>
      <c r="D20" s="109" t="str">
        <f t="shared" si="2"/>
        <v>Работал</v>
      </c>
      <c r="E20" s="109" t="str">
        <f t="shared" si="2"/>
        <v>Работал</v>
      </c>
      <c r="F20" s="109" t="str">
        <f t="shared" si="2"/>
        <v>Работал</v>
      </c>
      <c r="G20" s="108" t="str">
        <f t="shared" si="13"/>
        <v/>
      </c>
      <c r="H20" s="108" t="str">
        <f t="shared" si="13"/>
        <v/>
      </c>
      <c r="I20" s="109" t="str">
        <f t="shared" si="13"/>
        <v>Работал</v>
      </c>
      <c r="J20" s="109" t="str">
        <f t="shared" si="13"/>
        <v>Работал</v>
      </c>
      <c r="K20" s="109" t="str">
        <f t="shared" si="13"/>
        <v>Работал</v>
      </c>
      <c r="L20" s="109" t="str">
        <f t="shared" si="13"/>
        <v>Работал</v>
      </c>
      <c r="M20" s="109" t="str">
        <f t="shared" si="13"/>
        <v>Работал</v>
      </c>
      <c r="N20" s="127" t="str">
        <f t="shared" si="6"/>
        <v/>
      </c>
      <c r="O20" s="127" t="str">
        <f t="shared" si="6"/>
        <v/>
      </c>
      <c r="P20" s="109" t="str">
        <f t="shared" si="9"/>
        <v>Работал</v>
      </c>
      <c r="Q20" s="109" t="str">
        <f t="shared" si="9"/>
        <v>Работал</v>
      </c>
      <c r="R20" s="109" t="str">
        <f t="shared" si="9"/>
        <v>Работал</v>
      </c>
      <c r="S20" s="109" t="str">
        <f t="shared" si="9"/>
        <v>Работал</v>
      </c>
      <c r="T20" s="109" t="str">
        <f t="shared" si="9"/>
        <v>Работал</v>
      </c>
      <c r="U20" s="127" t="str">
        <f t="shared" si="6"/>
        <v/>
      </c>
      <c r="V20" s="127" t="str">
        <f t="shared" si="6"/>
        <v/>
      </c>
      <c r="W20" s="109" t="str">
        <f t="shared" si="7"/>
        <v>Работал</v>
      </c>
      <c r="X20" s="109" t="str">
        <f t="shared" si="7"/>
        <v>Работал</v>
      </c>
      <c r="Y20" s="109" t="str">
        <f t="shared" si="7"/>
        <v>Работал</v>
      </c>
      <c r="Z20" s="109" t="str">
        <f t="shared" si="7"/>
        <v>Работал</v>
      </c>
      <c r="AA20" s="109" t="str">
        <f t="shared" si="7"/>
        <v>Работал</v>
      </c>
      <c r="AB20" s="127" t="str">
        <f t="shared" si="6"/>
        <v/>
      </c>
      <c r="AC20" s="127" t="str">
        <f t="shared" si="6"/>
        <v/>
      </c>
      <c r="AD20" s="109" t="str">
        <f t="shared" si="11"/>
        <v>Работал</v>
      </c>
      <c r="AE20" s="109" t="str">
        <f t="shared" si="11"/>
        <v>Работал</v>
      </c>
      <c r="AF20" s="109" t="str">
        <f t="shared" si="11"/>
        <v>Работал</v>
      </c>
      <c r="AG20" s="109" t="str">
        <f t="shared" si="11"/>
        <v>Работал</v>
      </c>
      <c r="AH20" s="109" t="str">
        <f t="shared" si="6"/>
        <v/>
      </c>
      <c r="AI20" s="109" t="str">
        <f t="shared" si="6"/>
        <v/>
      </c>
      <c r="AJ20" s="109" t="str">
        <f t="shared" si="6"/>
        <v/>
      </c>
    </row>
    <row r="21" spans="1:36" x14ac:dyDescent="0.3">
      <c r="A21" s="102">
        <v>22</v>
      </c>
      <c r="B21" s="107" t="str">
        <f>VLOOKUP($A21,Сотрудники!$A$3:$L$1206,2,0)</f>
        <v>Виштак Татьяна</v>
      </c>
      <c r="C21" s="107" t="str">
        <f>VLOOKUP($A21,Сотрудники!$A$3:$L$1206,8,0)</f>
        <v>Москва</v>
      </c>
      <c r="D21" s="109" t="str">
        <f t="shared" si="2"/>
        <v>Работал</v>
      </c>
      <c r="E21" s="109" t="str">
        <f t="shared" si="2"/>
        <v>Работал</v>
      </c>
      <c r="F21" s="109" t="str">
        <f t="shared" si="2"/>
        <v>Работал</v>
      </c>
      <c r="G21" s="108" t="str">
        <f t="shared" si="13"/>
        <v/>
      </c>
      <c r="H21" s="108" t="str">
        <f t="shared" si="13"/>
        <v/>
      </c>
      <c r="I21" s="109" t="str">
        <f t="shared" si="13"/>
        <v>Работал</v>
      </c>
      <c r="J21" s="109" t="str">
        <f t="shared" si="13"/>
        <v>Работал</v>
      </c>
      <c r="K21" s="109" t="str">
        <f t="shared" si="13"/>
        <v>Работал</v>
      </c>
      <c r="L21" s="109" t="str">
        <f t="shared" si="13"/>
        <v>Работал</v>
      </c>
      <c r="M21" s="109" t="str">
        <f t="shared" si="13"/>
        <v>Работал</v>
      </c>
      <c r="N21" s="127" t="str">
        <f t="shared" si="6"/>
        <v/>
      </c>
      <c r="O21" s="127" t="str">
        <f t="shared" si="6"/>
        <v/>
      </c>
      <c r="P21" s="109" t="str">
        <f t="shared" si="9"/>
        <v>Работал</v>
      </c>
      <c r="Q21" s="109" t="str">
        <f t="shared" si="9"/>
        <v>Работал</v>
      </c>
      <c r="R21" s="109" t="str">
        <f t="shared" si="9"/>
        <v>Работал</v>
      </c>
      <c r="S21" s="109" t="str">
        <f t="shared" si="9"/>
        <v>Работал</v>
      </c>
      <c r="T21" s="109" t="str">
        <f t="shared" si="9"/>
        <v>Работал</v>
      </c>
      <c r="U21" s="127" t="str">
        <f t="shared" si="6"/>
        <v/>
      </c>
      <c r="V21" s="127" t="str">
        <f t="shared" si="6"/>
        <v/>
      </c>
      <c r="W21" s="109" t="str">
        <f t="shared" si="7"/>
        <v>Работал</v>
      </c>
      <c r="X21" s="109" t="str">
        <f t="shared" si="7"/>
        <v>Работал</v>
      </c>
      <c r="Y21" s="109" t="str">
        <f t="shared" si="7"/>
        <v>Работал</v>
      </c>
      <c r="Z21" s="109" t="str">
        <f t="shared" si="7"/>
        <v>Работал</v>
      </c>
      <c r="AA21" s="109" t="str">
        <f t="shared" si="7"/>
        <v>Работал</v>
      </c>
      <c r="AB21" s="127" t="str">
        <f t="shared" si="6"/>
        <v/>
      </c>
      <c r="AC21" s="127" t="str">
        <f t="shared" si="6"/>
        <v/>
      </c>
      <c r="AD21" s="109" t="str">
        <f t="shared" si="11"/>
        <v>Работал</v>
      </c>
      <c r="AE21" s="109" t="str">
        <f t="shared" si="11"/>
        <v>Работал</v>
      </c>
      <c r="AF21" s="109" t="str">
        <f t="shared" si="11"/>
        <v>Работал</v>
      </c>
      <c r="AG21" s="109" t="str">
        <f t="shared" si="11"/>
        <v>Работал</v>
      </c>
      <c r="AH21" s="109" t="str">
        <f t="shared" si="6"/>
        <v/>
      </c>
      <c r="AI21" s="109" t="str">
        <f t="shared" si="6"/>
        <v/>
      </c>
      <c r="AJ21" s="109" t="str">
        <f t="shared" si="6"/>
        <v/>
      </c>
    </row>
    <row r="22" spans="1:36" x14ac:dyDescent="0.3">
      <c r="A22" s="102">
        <v>23</v>
      </c>
      <c r="B22" s="107" t="str">
        <f>VLOOKUP($A22,Сотрудники!$A$3:$L$1206,2,0)</f>
        <v>Путилов Александр</v>
      </c>
      <c r="C22" s="107" t="str">
        <f>VLOOKUP($A22,Сотрудники!$A$3:$L$1206,8,0)</f>
        <v>Екатеринбург</v>
      </c>
      <c r="D22" s="109" t="str">
        <f t="shared" si="2"/>
        <v>Работал</v>
      </c>
      <c r="E22" s="109" t="str">
        <f t="shared" si="2"/>
        <v>Работал</v>
      </c>
      <c r="F22" s="109" t="str">
        <f t="shared" si="2"/>
        <v>Работал</v>
      </c>
      <c r="G22" s="108" t="str">
        <f t="shared" si="13"/>
        <v/>
      </c>
      <c r="H22" s="108" t="str">
        <f t="shared" si="13"/>
        <v/>
      </c>
      <c r="I22" s="109" t="str">
        <f t="shared" si="13"/>
        <v>Работал</v>
      </c>
      <c r="J22" s="109" t="str">
        <f t="shared" si="13"/>
        <v>Работал</v>
      </c>
      <c r="K22" s="109" t="str">
        <f t="shared" si="13"/>
        <v>Работал</v>
      </c>
      <c r="L22" s="109" t="str">
        <f t="shared" si="13"/>
        <v>Работал</v>
      </c>
      <c r="M22" s="109" t="str">
        <f t="shared" si="13"/>
        <v>Работал</v>
      </c>
      <c r="N22" s="127" t="str">
        <f t="shared" si="6"/>
        <v/>
      </c>
      <c r="O22" s="127" t="str">
        <f t="shared" si="6"/>
        <v/>
      </c>
      <c r="P22" s="109" t="str">
        <f t="shared" si="9"/>
        <v>Работал</v>
      </c>
      <c r="Q22" s="109" t="str">
        <f t="shared" si="9"/>
        <v>Работал</v>
      </c>
      <c r="R22" s="109" t="str">
        <f t="shared" si="9"/>
        <v>Работал</v>
      </c>
      <c r="S22" s="109" t="str">
        <f t="shared" si="9"/>
        <v>Работал</v>
      </c>
      <c r="T22" s="109" t="str">
        <f t="shared" si="9"/>
        <v>Работал</v>
      </c>
      <c r="U22" s="127" t="str">
        <f t="shared" si="6"/>
        <v/>
      </c>
      <c r="V22" s="127" t="str">
        <f t="shared" si="6"/>
        <v/>
      </c>
      <c r="W22" s="109" t="str">
        <f t="shared" si="7"/>
        <v>Работал</v>
      </c>
      <c r="X22" s="109" t="str">
        <f t="shared" si="7"/>
        <v>Работал</v>
      </c>
      <c r="Y22" s="109" t="str">
        <f t="shared" si="7"/>
        <v>Работал</v>
      </c>
      <c r="Z22" s="109" t="str">
        <f t="shared" si="7"/>
        <v>Работал</v>
      </c>
      <c r="AA22" s="109" t="str">
        <f t="shared" si="7"/>
        <v>Работал</v>
      </c>
      <c r="AB22" s="127" t="str">
        <f t="shared" si="6"/>
        <v/>
      </c>
      <c r="AC22" s="127" t="str">
        <f t="shared" si="6"/>
        <v/>
      </c>
      <c r="AD22" s="109" t="str">
        <f t="shared" si="11"/>
        <v>Работал</v>
      </c>
      <c r="AE22" s="109" t="str">
        <f t="shared" si="11"/>
        <v>Работал</v>
      </c>
      <c r="AF22" s="109" t="str">
        <f t="shared" si="11"/>
        <v>Работал</v>
      </c>
      <c r="AG22" s="109" t="str">
        <f t="shared" si="11"/>
        <v>Работал</v>
      </c>
      <c r="AH22" s="109" t="str">
        <f t="shared" si="6"/>
        <v/>
      </c>
      <c r="AI22" s="109" t="str">
        <f t="shared" si="6"/>
        <v/>
      </c>
      <c r="AJ22" s="109" t="str">
        <f t="shared" si="6"/>
        <v/>
      </c>
    </row>
    <row r="23" spans="1:36" x14ac:dyDescent="0.3">
      <c r="A23" s="102">
        <v>24</v>
      </c>
      <c r="B23" s="107" t="str">
        <f>VLOOKUP($A23,Сотрудники!$A$3:$L$1206,2,0)</f>
        <v>Цыганкова Анастасия</v>
      </c>
      <c r="C23" s="107" t="str">
        <f>VLOOKUP($A23,Сотрудники!$A$3:$L$1206,8,0)</f>
        <v>Москва</v>
      </c>
      <c r="D23" s="109" t="str">
        <f t="shared" si="2"/>
        <v>Работал</v>
      </c>
      <c r="E23" s="109" t="str">
        <f t="shared" si="2"/>
        <v>Работал</v>
      </c>
      <c r="F23" s="109" t="str">
        <f t="shared" si="2"/>
        <v>Работал</v>
      </c>
      <c r="G23" s="108" t="str">
        <f t="shared" si="13"/>
        <v/>
      </c>
      <c r="H23" s="108" t="str">
        <f t="shared" si="13"/>
        <v/>
      </c>
      <c r="I23" s="109" t="str">
        <f t="shared" si="13"/>
        <v>Работал</v>
      </c>
      <c r="J23" s="109" t="str">
        <f t="shared" si="13"/>
        <v>Работал</v>
      </c>
      <c r="K23" s="109" t="str">
        <f t="shared" si="13"/>
        <v>Работал</v>
      </c>
      <c r="L23" s="109" t="str">
        <f t="shared" si="13"/>
        <v>Работал</v>
      </c>
      <c r="M23" s="109" t="str">
        <f t="shared" si="13"/>
        <v>Работал</v>
      </c>
      <c r="N23" s="127" t="str">
        <f t="shared" si="6"/>
        <v/>
      </c>
      <c r="O23" s="127" t="str">
        <f t="shared" si="6"/>
        <v/>
      </c>
      <c r="P23" s="109" t="str">
        <f t="shared" si="9"/>
        <v>Работал</v>
      </c>
      <c r="Q23" s="109" t="str">
        <f t="shared" si="9"/>
        <v>Работал</v>
      </c>
      <c r="R23" s="109" t="str">
        <f t="shared" si="9"/>
        <v>Работал</v>
      </c>
      <c r="S23" s="109" t="str">
        <f t="shared" si="9"/>
        <v>Работал</v>
      </c>
      <c r="T23" s="109" t="str">
        <f t="shared" si="9"/>
        <v>Работал</v>
      </c>
      <c r="U23" s="127" t="str">
        <f t="shared" si="6"/>
        <v/>
      </c>
      <c r="V23" s="127" t="str">
        <f t="shared" si="6"/>
        <v/>
      </c>
      <c r="W23" s="109" t="str">
        <f t="shared" si="7"/>
        <v>Работал</v>
      </c>
      <c r="X23" s="109" t="str">
        <f t="shared" si="7"/>
        <v>Работал</v>
      </c>
      <c r="Y23" s="109" t="str">
        <f t="shared" si="7"/>
        <v>Работал</v>
      </c>
      <c r="Z23" s="109" t="str">
        <f t="shared" si="7"/>
        <v>Работал</v>
      </c>
      <c r="AA23" s="109" t="str">
        <f t="shared" si="7"/>
        <v>Работал</v>
      </c>
      <c r="AB23" s="127" t="str">
        <f t="shared" si="6"/>
        <v/>
      </c>
      <c r="AC23" s="127" t="str">
        <f t="shared" si="6"/>
        <v/>
      </c>
      <c r="AD23" s="109" t="str">
        <f t="shared" si="11"/>
        <v>Работал</v>
      </c>
      <c r="AE23" s="109" t="str">
        <f t="shared" si="11"/>
        <v>Работал</v>
      </c>
      <c r="AF23" s="109" t="str">
        <f t="shared" si="11"/>
        <v>Работал</v>
      </c>
      <c r="AG23" s="109" t="str">
        <f t="shared" si="11"/>
        <v>Работал</v>
      </c>
      <c r="AH23" s="109" t="str">
        <f t="shared" si="6"/>
        <v/>
      </c>
      <c r="AI23" s="109" t="str">
        <f t="shared" si="6"/>
        <v/>
      </c>
      <c r="AJ23" s="109" t="str">
        <f t="shared" si="6"/>
        <v/>
      </c>
    </row>
    <row r="24" spans="1:36" x14ac:dyDescent="0.3">
      <c r="A24" s="102">
        <v>25</v>
      </c>
      <c r="B24" s="107" t="str">
        <f>VLOOKUP($A24,Сотрудники!$A$3:$L$1206,2,0)</f>
        <v>Беседин Игорь</v>
      </c>
      <c r="C24" s="107" t="str">
        <f>VLOOKUP($A24,Сотрудники!$A$3:$L$1206,8,0)</f>
        <v>Нижний Новгород</v>
      </c>
      <c r="D24" s="109" t="str">
        <f t="shared" si="2"/>
        <v>Работал</v>
      </c>
      <c r="E24" s="109" t="str">
        <f t="shared" si="2"/>
        <v>Работал</v>
      </c>
      <c r="F24" s="109" t="str">
        <f t="shared" si="2"/>
        <v>Работал</v>
      </c>
      <c r="G24" s="108" t="str">
        <f t="shared" si="13"/>
        <v/>
      </c>
      <c r="H24" s="108" t="str">
        <f t="shared" si="13"/>
        <v/>
      </c>
      <c r="I24" s="109" t="str">
        <f t="shared" si="13"/>
        <v>Работал</v>
      </c>
      <c r="J24" s="109" t="str">
        <f t="shared" si="13"/>
        <v>Работал</v>
      </c>
      <c r="K24" s="109" t="str">
        <f t="shared" si="13"/>
        <v>Работал</v>
      </c>
      <c r="L24" s="109" t="str">
        <f t="shared" si="13"/>
        <v>Работал</v>
      </c>
      <c r="M24" s="109" t="str">
        <f t="shared" si="13"/>
        <v>Работал</v>
      </c>
      <c r="N24" s="127" t="str">
        <f t="shared" si="6"/>
        <v/>
      </c>
      <c r="O24" s="127" t="str">
        <f t="shared" si="6"/>
        <v/>
      </c>
      <c r="P24" s="109" t="str">
        <f t="shared" si="9"/>
        <v>Работал</v>
      </c>
      <c r="Q24" s="109" t="str">
        <f t="shared" si="9"/>
        <v>Работал</v>
      </c>
      <c r="R24" s="109" t="str">
        <f t="shared" si="9"/>
        <v>Работал</v>
      </c>
      <c r="S24" s="109" t="str">
        <f t="shared" si="9"/>
        <v>Работал</v>
      </c>
      <c r="T24" s="109" t="str">
        <f t="shared" si="9"/>
        <v>Работал</v>
      </c>
      <c r="U24" s="127" t="str">
        <f t="shared" si="6"/>
        <v/>
      </c>
      <c r="V24" s="127" t="str">
        <f t="shared" si="6"/>
        <v/>
      </c>
      <c r="W24" s="109" t="str">
        <f t="shared" si="7"/>
        <v>Работал</v>
      </c>
      <c r="X24" s="109" t="str">
        <f t="shared" si="7"/>
        <v>Работал</v>
      </c>
      <c r="Y24" s="109" t="str">
        <f t="shared" si="7"/>
        <v>Работал</v>
      </c>
      <c r="Z24" s="109" t="str">
        <f t="shared" si="7"/>
        <v>Работал</v>
      </c>
      <c r="AA24" s="109" t="str">
        <f t="shared" si="7"/>
        <v>Работал</v>
      </c>
      <c r="AB24" s="127" t="str">
        <f t="shared" si="6"/>
        <v/>
      </c>
      <c r="AC24" s="127" t="str">
        <f t="shared" si="6"/>
        <v/>
      </c>
      <c r="AD24" s="109" t="str">
        <f t="shared" si="11"/>
        <v>Работал</v>
      </c>
      <c r="AE24" s="109" t="str">
        <f t="shared" si="11"/>
        <v>Работал</v>
      </c>
      <c r="AF24" s="109" t="str">
        <f t="shared" si="11"/>
        <v>Работал</v>
      </c>
      <c r="AG24" s="109" t="str">
        <f t="shared" si="11"/>
        <v>Работал</v>
      </c>
      <c r="AH24" s="109" t="str">
        <f t="shared" si="6"/>
        <v/>
      </c>
      <c r="AI24" s="109" t="str">
        <f t="shared" si="6"/>
        <v/>
      </c>
      <c r="AJ24" s="109" t="str">
        <f t="shared" si="6"/>
        <v/>
      </c>
    </row>
    <row r="25" spans="1:36" x14ac:dyDescent="0.3">
      <c r="A25" s="102">
        <v>26</v>
      </c>
      <c r="B25" s="107" t="str">
        <f>VLOOKUP($A25,Сотрудники!$A$3:$L$1206,2,0)</f>
        <v>Молчанов Роман</v>
      </c>
      <c r="C25" s="107" t="str">
        <f>VLOOKUP($A25,Сотрудники!$A$3:$L$1206,8,0)</f>
        <v>Москва</v>
      </c>
      <c r="D25" s="109" t="str">
        <f t="shared" si="2"/>
        <v>Работал</v>
      </c>
      <c r="E25" s="109" t="str">
        <f t="shared" si="2"/>
        <v>Работал</v>
      </c>
      <c r="F25" s="109" t="str">
        <f t="shared" si="2"/>
        <v>Работал</v>
      </c>
      <c r="G25" s="108" t="str">
        <f t="shared" si="13"/>
        <v/>
      </c>
      <c r="H25" s="108" t="str">
        <f t="shared" si="13"/>
        <v/>
      </c>
      <c r="I25" s="109" t="str">
        <f t="shared" si="13"/>
        <v>Работал</v>
      </c>
      <c r="J25" s="109" t="str">
        <f t="shared" si="13"/>
        <v>Работал</v>
      </c>
      <c r="K25" s="109" t="str">
        <f t="shared" si="13"/>
        <v>Работал</v>
      </c>
      <c r="L25" s="109" t="str">
        <f t="shared" si="13"/>
        <v>Работал</v>
      </c>
      <c r="M25" s="109" t="str">
        <f t="shared" si="13"/>
        <v>Работал</v>
      </c>
      <c r="N25" s="127" t="str">
        <f t="shared" si="6"/>
        <v/>
      </c>
      <c r="O25" s="127" t="str">
        <f t="shared" si="6"/>
        <v/>
      </c>
      <c r="P25" s="109" t="str">
        <f t="shared" si="6"/>
        <v>Работал</v>
      </c>
      <c r="Q25" s="109" t="str">
        <f t="shared" si="6"/>
        <v>Работал</v>
      </c>
      <c r="R25" s="109" t="str">
        <f t="shared" si="6"/>
        <v>Работал</v>
      </c>
      <c r="S25" s="109" t="str">
        <f t="shared" si="6"/>
        <v>Работал</v>
      </c>
      <c r="T25" s="109" t="str">
        <f t="shared" si="6"/>
        <v>Работал</v>
      </c>
      <c r="U25" s="127" t="str">
        <f t="shared" si="6"/>
        <v/>
      </c>
      <c r="V25" s="127" t="str">
        <f t="shared" si="6"/>
        <v/>
      </c>
      <c r="W25" s="109" t="str">
        <f t="shared" si="6"/>
        <v>Работал</v>
      </c>
      <c r="X25" s="109" t="str">
        <f t="shared" si="6"/>
        <v>Работал</v>
      </c>
      <c r="Y25" s="109" t="str">
        <f t="shared" si="6"/>
        <v>Работал</v>
      </c>
      <c r="Z25" s="109" t="str">
        <f t="shared" si="6"/>
        <v>Работал</v>
      </c>
      <c r="AA25" s="109" t="str">
        <f t="shared" si="6"/>
        <v>Работал</v>
      </c>
      <c r="AB25" s="127" t="str">
        <f t="shared" si="6"/>
        <v/>
      </c>
      <c r="AC25" s="127" t="str">
        <f t="shared" si="6"/>
        <v/>
      </c>
      <c r="AD25" s="109" t="str">
        <f t="shared" si="11"/>
        <v>Работал</v>
      </c>
      <c r="AE25" s="109" t="str">
        <f t="shared" si="11"/>
        <v>Работал</v>
      </c>
      <c r="AF25" s="109" t="str">
        <f t="shared" si="11"/>
        <v>Работал</v>
      </c>
      <c r="AG25" s="109" t="str">
        <f t="shared" si="11"/>
        <v>Работал</v>
      </c>
      <c r="AH25" s="109" t="str">
        <f t="shared" si="6"/>
        <v/>
      </c>
      <c r="AI25" s="109" t="str">
        <f t="shared" si="6"/>
        <v/>
      </c>
      <c r="AJ25" s="109" t="str">
        <f t="shared" si="6"/>
        <v/>
      </c>
    </row>
    <row r="26" spans="1:36" x14ac:dyDescent="0.3">
      <c r="A26" s="102">
        <v>27</v>
      </c>
      <c r="B26" s="107" t="str">
        <f>VLOOKUP($A26,Сотрудники!$A$3:$L$1206,2,0)</f>
        <v>Пузанов Андрей</v>
      </c>
      <c r="C26" s="107" t="str">
        <f>VLOOKUP($A26,Сотрудники!$A$3:$L$1206,8,0)</f>
        <v>Москва</v>
      </c>
      <c r="D26" s="109" t="str">
        <f t="shared" si="2"/>
        <v>Работал</v>
      </c>
      <c r="E26" s="109" t="str">
        <f t="shared" si="2"/>
        <v>Работал</v>
      </c>
      <c r="F26" s="109" t="str">
        <f t="shared" si="2"/>
        <v>Работал</v>
      </c>
      <c r="G26" s="108" t="str">
        <f t="shared" si="13"/>
        <v/>
      </c>
      <c r="H26" s="108" t="str">
        <f t="shared" si="13"/>
        <v/>
      </c>
      <c r="I26" s="109" t="str">
        <f t="shared" si="13"/>
        <v>Работал</v>
      </c>
      <c r="J26" s="109" t="str">
        <f t="shared" si="13"/>
        <v>Работал</v>
      </c>
      <c r="K26" s="109" t="str">
        <f t="shared" si="13"/>
        <v>Работал</v>
      </c>
      <c r="L26" s="109" t="str">
        <f t="shared" si="13"/>
        <v>Работал</v>
      </c>
      <c r="M26" s="109" t="str">
        <f t="shared" si="13"/>
        <v>Работал</v>
      </c>
      <c r="N26" s="127" t="str">
        <f t="shared" si="6"/>
        <v/>
      </c>
      <c r="O26" s="127" t="str">
        <f t="shared" si="6"/>
        <v/>
      </c>
      <c r="P26" s="109" t="str">
        <f t="shared" si="6"/>
        <v>Работал</v>
      </c>
      <c r="Q26" s="109" t="str">
        <f t="shared" si="6"/>
        <v>Работал</v>
      </c>
      <c r="R26" s="109" t="str">
        <f t="shared" si="6"/>
        <v>Работал</v>
      </c>
      <c r="S26" s="109" t="str">
        <f t="shared" si="6"/>
        <v>Работал</v>
      </c>
      <c r="T26" s="109" t="str">
        <f t="shared" si="6"/>
        <v>Работал</v>
      </c>
      <c r="U26" s="127" t="str">
        <f t="shared" si="6"/>
        <v/>
      </c>
      <c r="V26" s="127" t="str">
        <f t="shared" si="6"/>
        <v/>
      </c>
      <c r="W26" s="109" t="str">
        <f t="shared" si="6"/>
        <v>Работал</v>
      </c>
      <c r="X26" s="109" t="str">
        <f t="shared" si="6"/>
        <v>Работал</v>
      </c>
      <c r="Y26" s="109" t="str">
        <f t="shared" si="6"/>
        <v>Работал</v>
      </c>
      <c r="Z26" s="109" t="str">
        <f t="shared" si="6"/>
        <v>Работал</v>
      </c>
      <c r="AA26" s="109" t="str">
        <f t="shared" si="6"/>
        <v>Работал</v>
      </c>
      <c r="AB26" s="127" t="str">
        <f t="shared" si="6"/>
        <v/>
      </c>
      <c r="AC26" s="127" t="str">
        <f t="shared" si="6"/>
        <v/>
      </c>
      <c r="AD26" s="109" t="str">
        <f t="shared" si="11"/>
        <v>Работал</v>
      </c>
      <c r="AE26" s="109" t="str">
        <f t="shared" si="11"/>
        <v>Работал</v>
      </c>
      <c r="AF26" s="109" t="str">
        <f t="shared" si="11"/>
        <v>Работал</v>
      </c>
      <c r="AG26" s="109" t="str">
        <f t="shared" si="11"/>
        <v>Работал</v>
      </c>
      <c r="AH26" s="109" t="str">
        <f t="shared" si="6"/>
        <v/>
      </c>
      <c r="AI26" s="109" t="str">
        <f t="shared" si="6"/>
        <v/>
      </c>
      <c r="AJ26" s="109" t="str">
        <f t="shared" si="6"/>
        <v/>
      </c>
    </row>
    <row r="27" spans="1:36" x14ac:dyDescent="0.3">
      <c r="A27" s="102">
        <v>28</v>
      </c>
      <c r="B27" s="107" t="str">
        <f>VLOOKUP($A27,Сотрудники!$A$3:$L$1206,2,0)</f>
        <v>Хотулев Дмитрий</v>
      </c>
      <c r="C27" s="107" t="str">
        <f>VLOOKUP($A27,Сотрудники!$A$3:$L$1206,8,0)</f>
        <v>Саратов</v>
      </c>
      <c r="D27" s="109" t="str">
        <f t="shared" si="2"/>
        <v>Работал</v>
      </c>
      <c r="E27" s="109" t="str">
        <f t="shared" si="2"/>
        <v>Работал</v>
      </c>
      <c r="F27" s="109" t="str">
        <f t="shared" si="2"/>
        <v>Работал</v>
      </c>
      <c r="G27" s="108" t="str">
        <f t="shared" si="13"/>
        <v/>
      </c>
      <c r="H27" s="108" t="str">
        <f t="shared" si="13"/>
        <v/>
      </c>
      <c r="I27" s="109" t="str">
        <f t="shared" si="13"/>
        <v>Работал</v>
      </c>
      <c r="J27" s="109" t="str">
        <f t="shared" si="13"/>
        <v>Работал</v>
      </c>
      <c r="K27" s="109" t="str">
        <f t="shared" si="13"/>
        <v>Работал</v>
      </c>
      <c r="L27" s="109" t="str">
        <f t="shared" si="13"/>
        <v>Работал</v>
      </c>
      <c r="M27" s="109" t="str">
        <f t="shared" si="13"/>
        <v>Работал</v>
      </c>
      <c r="N27" s="127" t="str">
        <f t="shared" si="6"/>
        <v/>
      </c>
      <c r="O27" s="127" t="str">
        <f t="shared" si="6"/>
        <v/>
      </c>
      <c r="P27" s="109" t="str">
        <f t="shared" si="6"/>
        <v>Работал</v>
      </c>
      <c r="Q27" s="109" t="str">
        <f t="shared" si="6"/>
        <v>Работал</v>
      </c>
      <c r="R27" s="109" t="str">
        <f t="shared" si="6"/>
        <v>Работал</v>
      </c>
      <c r="S27" s="109" t="str">
        <f t="shared" si="6"/>
        <v>Работал</v>
      </c>
      <c r="T27" s="109" t="str">
        <f t="shared" si="6"/>
        <v>Работал</v>
      </c>
      <c r="U27" s="127" t="str">
        <f t="shared" si="6"/>
        <v/>
      </c>
      <c r="V27" s="127" t="str">
        <f t="shared" si="6"/>
        <v/>
      </c>
      <c r="W27" s="109" t="str">
        <f t="shared" si="6"/>
        <v>Работал</v>
      </c>
      <c r="X27" s="109" t="str">
        <f t="shared" si="6"/>
        <v>Работал</v>
      </c>
      <c r="Y27" s="109" t="str">
        <f t="shared" si="6"/>
        <v>Работал</v>
      </c>
      <c r="Z27" s="109" t="str">
        <f t="shared" si="6"/>
        <v>Работал</v>
      </c>
      <c r="AA27" s="109" t="str">
        <f t="shared" si="6"/>
        <v>Работал</v>
      </c>
      <c r="AB27" s="127" t="str">
        <f t="shared" si="6"/>
        <v/>
      </c>
      <c r="AC27" s="127" t="str">
        <f t="shared" si="6"/>
        <v/>
      </c>
      <c r="AD27" s="109" t="str">
        <f t="shared" si="11"/>
        <v>Работал</v>
      </c>
      <c r="AE27" s="109" t="str">
        <f t="shared" si="11"/>
        <v>Работал</v>
      </c>
      <c r="AF27" s="109" t="str">
        <f t="shared" si="11"/>
        <v>Работал</v>
      </c>
      <c r="AG27" s="109" t="str">
        <f t="shared" si="11"/>
        <v>Работал</v>
      </c>
      <c r="AH27" s="109" t="str">
        <f t="shared" si="6"/>
        <v/>
      </c>
      <c r="AI27" s="109" t="str">
        <f t="shared" si="6"/>
        <v/>
      </c>
      <c r="AJ27" s="109" t="str">
        <f t="shared" si="6"/>
        <v/>
      </c>
    </row>
    <row r="28" spans="1:36" x14ac:dyDescent="0.3">
      <c r="A28" s="102">
        <v>29</v>
      </c>
      <c r="B28" s="107" t="str">
        <f>VLOOKUP($A28,Сотрудники!$A$3:$L$1206,2,0)</f>
        <v>Воронцов Григорий</v>
      </c>
      <c r="C28" s="107" t="str">
        <f>VLOOKUP($A28,Сотрудники!$A$3:$L$1206,8,0)</f>
        <v>Екатеринбург</v>
      </c>
      <c r="D28" s="109" t="str">
        <f t="shared" si="2"/>
        <v/>
      </c>
      <c r="E28" s="109" t="str">
        <f t="shared" si="2"/>
        <v/>
      </c>
      <c r="F28" s="109" t="str">
        <f t="shared" si="2"/>
        <v/>
      </c>
      <c r="G28" s="108" t="str">
        <f t="shared" si="13"/>
        <v/>
      </c>
      <c r="H28" s="108" t="str">
        <f t="shared" si="13"/>
        <v/>
      </c>
      <c r="I28" s="109" t="str">
        <f t="shared" si="13"/>
        <v>Работал</v>
      </c>
      <c r="J28" s="109" t="str">
        <f t="shared" si="13"/>
        <v>Работал</v>
      </c>
      <c r="K28" s="109" t="str">
        <f t="shared" si="13"/>
        <v>Работал</v>
      </c>
      <c r="L28" s="109" t="str">
        <f t="shared" si="13"/>
        <v>Работал</v>
      </c>
      <c r="M28" s="109" t="str">
        <f t="shared" si="13"/>
        <v>Работал</v>
      </c>
      <c r="N28" s="127" t="str">
        <f t="shared" si="6"/>
        <v/>
      </c>
      <c r="O28" s="127" t="str">
        <f t="shared" si="6"/>
        <v/>
      </c>
      <c r="P28" s="109" t="str">
        <f t="shared" si="6"/>
        <v>Работал</v>
      </c>
      <c r="Q28" s="109" t="str">
        <f t="shared" si="6"/>
        <v>Работал</v>
      </c>
      <c r="R28" s="109" t="str">
        <f t="shared" si="6"/>
        <v>Работал</v>
      </c>
      <c r="S28" s="109" t="str">
        <f t="shared" si="6"/>
        <v>Работал</v>
      </c>
      <c r="T28" s="109" t="str">
        <f t="shared" si="6"/>
        <v>Работал</v>
      </c>
      <c r="U28" s="127" t="str">
        <f t="shared" si="6"/>
        <v/>
      </c>
      <c r="V28" s="127" t="str">
        <f t="shared" si="6"/>
        <v/>
      </c>
      <c r="W28" s="109" t="str">
        <f t="shared" si="6"/>
        <v>Работал</v>
      </c>
      <c r="X28" s="109" t="str">
        <f t="shared" si="6"/>
        <v>Работал</v>
      </c>
      <c r="Y28" s="109" t="str">
        <f t="shared" si="6"/>
        <v>Работал</v>
      </c>
      <c r="Z28" s="109" t="str">
        <f t="shared" si="6"/>
        <v>Работал</v>
      </c>
      <c r="AA28" s="109" t="str">
        <f t="shared" si="6"/>
        <v>Работал</v>
      </c>
      <c r="AB28" s="127" t="str">
        <f t="shared" si="6"/>
        <v/>
      </c>
      <c r="AC28" s="127" t="str">
        <f t="shared" si="6"/>
        <v/>
      </c>
      <c r="AD28" s="109" t="str">
        <f t="shared" si="11"/>
        <v>Работал</v>
      </c>
      <c r="AE28" s="109" t="str">
        <f t="shared" si="11"/>
        <v>Работал</v>
      </c>
      <c r="AF28" s="109" t="str">
        <f t="shared" si="11"/>
        <v>Работал</v>
      </c>
      <c r="AG28" s="109" t="str">
        <f t="shared" si="11"/>
        <v>Работал</v>
      </c>
      <c r="AH28" s="109" t="str">
        <f t="shared" si="6"/>
        <v/>
      </c>
      <c r="AI28" s="109" t="str">
        <f t="shared" si="6"/>
        <v/>
      </c>
      <c r="AJ28" s="109" t="str">
        <f t="shared" si="6"/>
        <v/>
      </c>
    </row>
    <row r="29" spans="1:36" x14ac:dyDescent="0.3">
      <c r="A29" s="102">
        <v>30</v>
      </c>
      <c r="B29" s="107" t="str">
        <f>VLOOKUP($A29,Сотрудники!$A$3:$L$1206,2,0)</f>
        <v>Тарасов Алексей</v>
      </c>
      <c r="C29" s="107" t="str">
        <f>VLOOKUP($A29,Сотрудники!$A$3:$L$1206,8,0)</f>
        <v>СПБ</v>
      </c>
      <c r="D29" s="109" t="str">
        <f t="shared" si="2"/>
        <v/>
      </c>
      <c r="E29" s="109" t="str">
        <f t="shared" si="2"/>
        <v/>
      </c>
      <c r="F29" s="109" t="str">
        <f t="shared" si="2"/>
        <v/>
      </c>
      <c r="G29" s="108" t="str">
        <f t="shared" si="13"/>
        <v/>
      </c>
      <c r="H29" s="108" t="str">
        <f t="shared" si="13"/>
        <v/>
      </c>
      <c r="I29" s="109" t="str">
        <f t="shared" si="13"/>
        <v/>
      </c>
      <c r="J29" s="109" t="str">
        <f t="shared" si="13"/>
        <v/>
      </c>
      <c r="K29" s="109" t="str">
        <f t="shared" si="13"/>
        <v/>
      </c>
      <c r="L29" s="109" t="str">
        <f t="shared" si="13"/>
        <v/>
      </c>
      <c r="M29" s="109" t="str">
        <f t="shared" si="13"/>
        <v/>
      </c>
      <c r="N29" s="127" t="str">
        <f t="shared" si="6"/>
        <v/>
      </c>
      <c r="O29" s="127" t="str">
        <f t="shared" si="6"/>
        <v/>
      </c>
      <c r="P29" s="109" t="str">
        <f t="shared" si="6"/>
        <v/>
      </c>
      <c r="Q29" s="109" t="str">
        <f t="shared" si="6"/>
        <v>Работал</v>
      </c>
      <c r="R29" s="109" t="str">
        <f t="shared" ref="N29:AJ32" si="14">IF(ISBLANK(R62),"",IF(R62=0,"Выходной",IF(R62&lt;&gt;0,"Работал","")))</f>
        <v>Работал</v>
      </c>
      <c r="S29" s="109" t="str">
        <f t="shared" si="14"/>
        <v>Работал</v>
      </c>
      <c r="T29" s="109" t="str">
        <f t="shared" si="14"/>
        <v>Работал</v>
      </c>
      <c r="U29" s="127" t="str">
        <f t="shared" si="14"/>
        <v/>
      </c>
      <c r="V29" s="127" t="str">
        <f t="shared" si="14"/>
        <v/>
      </c>
      <c r="W29" s="109" t="str">
        <f t="shared" si="14"/>
        <v>Работал</v>
      </c>
      <c r="X29" s="109" t="str">
        <f t="shared" si="14"/>
        <v>Работал</v>
      </c>
      <c r="Y29" s="109" t="str">
        <f t="shared" si="14"/>
        <v>Работал</v>
      </c>
      <c r="Z29" s="109" t="str">
        <f t="shared" ref="Z29:AA29" si="15">IF(ISBLANK(Z62),"",IF(Z62=0,"Выходной",IF(Z62&lt;&gt;0,"Работал","")))</f>
        <v>Работал</v>
      </c>
      <c r="AA29" s="109" t="str">
        <f t="shared" si="15"/>
        <v>Работал</v>
      </c>
      <c r="AB29" s="127" t="str">
        <f t="shared" si="14"/>
        <v/>
      </c>
      <c r="AC29" s="127" t="str">
        <f t="shared" si="14"/>
        <v/>
      </c>
      <c r="AD29" s="109" t="str">
        <f t="shared" si="11"/>
        <v>Работал</v>
      </c>
      <c r="AE29" s="109" t="str">
        <f t="shared" si="11"/>
        <v>Работал</v>
      </c>
      <c r="AF29" s="109" t="str">
        <f t="shared" si="11"/>
        <v>Работал</v>
      </c>
      <c r="AG29" s="109" t="str">
        <f t="shared" si="11"/>
        <v>Работал</v>
      </c>
      <c r="AH29" s="109" t="str">
        <f t="shared" si="14"/>
        <v/>
      </c>
      <c r="AI29" s="109" t="str">
        <f t="shared" si="14"/>
        <v/>
      </c>
      <c r="AJ29" s="109" t="str">
        <f t="shared" si="14"/>
        <v/>
      </c>
    </row>
    <row r="30" spans="1:36" x14ac:dyDescent="0.3">
      <c r="A30" s="102">
        <v>31</v>
      </c>
      <c r="B30" s="107" t="str">
        <f>VLOOKUP($A30,Сотрудники!$A$3:$L$1206,2,0)</f>
        <v>Саринков Андрей</v>
      </c>
      <c r="C30" s="107" t="str">
        <f>VLOOKUP($A30,Сотрудники!$A$3:$L$1206,8,0)</f>
        <v>Москва</v>
      </c>
      <c r="D30" s="109" t="str">
        <f t="shared" si="2"/>
        <v/>
      </c>
      <c r="E30" s="109" t="str">
        <f t="shared" si="2"/>
        <v/>
      </c>
      <c r="F30" s="109" t="str">
        <f t="shared" si="2"/>
        <v/>
      </c>
      <c r="G30" s="108" t="str">
        <f t="shared" si="13"/>
        <v/>
      </c>
      <c r="H30" s="108" t="str">
        <f t="shared" si="13"/>
        <v/>
      </c>
      <c r="I30" s="109" t="str">
        <f t="shared" si="13"/>
        <v/>
      </c>
      <c r="J30" s="109" t="str">
        <f t="shared" si="13"/>
        <v/>
      </c>
      <c r="K30" s="109" t="str">
        <f t="shared" si="13"/>
        <v/>
      </c>
      <c r="L30" s="109" t="str">
        <f t="shared" si="13"/>
        <v/>
      </c>
      <c r="M30" s="109" t="str">
        <f t="shared" si="13"/>
        <v/>
      </c>
      <c r="N30" s="127" t="str">
        <f t="shared" si="14"/>
        <v/>
      </c>
      <c r="O30" s="127" t="str">
        <f t="shared" si="14"/>
        <v/>
      </c>
      <c r="P30" s="109" t="str">
        <f t="shared" si="14"/>
        <v/>
      </c>
      <c r="Q30" s="109" t="str">
        <f t="shared" si="14"/>
        <v/>
      </c>
      <c r="R30" s="109" t="str">
        <f t="shared" si="14"/>
        <v/>
      </c>
      <c r="S30" s="109" t="str">
        <f t="shared" si="14"/>
        <v/>
      </c>
      <c r="T30" s="109" t="str">
        <f t="shared" si="14"/>
        <v/>
      </c>
      <c r="U30" s="127" t="str">
        <f t="shared" si="14"/>
        <v/>
      </c>
      <c r="V30" s="127" t="str">
        <f t="shared" si="14"/>
        <v/>
      </c>
      <c r="W30" s="109" t="str">
        <f t="shared" ref="W30:AA32" si="16">IF(ISBLANK(W63),"",IF(W63=0,"Выходной",IF(W63&lt;&gt;0,"Работал","")))</f>
        <v>Работал</v>
      </c>
      <c r="X30" s="109" t="str">
        <f t="shared" si="16"/>
        <v>Работал</v>
      </c>
      <c r="Y30" s="109" t="str">
        <f t="shared" si="16"/>
        <v>Работал</v>
      </c>
      <c r="Z30" s="109" t="str">
        <f t="shared" si="16"/>
        <v>Работал</v>
      </c>
      <c r="AA30" s="109" t="str">
        <f t="shared" si="16"/>
        <v>Работал</v>
      </c>
      <c r="AB30" s="127" t="str">
        <f t="shared" si="14"/>
        <v/>
      </c>
      <c r="AC30" s="127" t="str">
        <f t="shared" si="14"/>
        <v/>
      </c>
      <c r="AD30" s="109" t="str">
        <f t="shared" si="11"/>
        <v>Работал</v>
      </c>
      <c r="AE30" s="109" t="str">
        <f t="shared" si="11"/>
        <v>Работал</v>
      </c>
      <c r="AF30" s="109" t="str">
        <f t="shared" si="11"/>
        <v>Работал</v>
      </c>
      <c r="AG30" s="109" t="str">
        <f t="shared" si="11"/>
        <v>Работал</v>
      </c>
      <c r="AH30" s="109" t="str">
        <f t="shared" si="14"/>
        <v/>
      </c>
      <c r="AI30" s="109" t="str">
        <f t="shared" si="14"/>
        <v/>
      </c>
      <c r="AJ30" s="109" t="str">
        <f t="shared" si="14"/>
        <v/>
      </c>
    </row>
    <row r="31" spans="1:36" x14ac:dyDescent="0.3">
      <c r="A31" s="102">
        <v>32</v>
      </c>
      <c r="B31" s="107" t="str">
        <f>VLOOKUP($A31,Сотрудники!$A$3:$L$1206,2,0)</f>
        <v>Смердов Алексей</v>
      </c>
      <c r="C31" s="107" t="str">
        <f>VLOOKUP($A31,Сотрудники!$A$3:$L$1206,8,0)</f>
        <v>Екатеринбург</v>
      </c>
      <c r="D31" s="109" t="str">
        <f t="shared" si="2"/>
        <v/>
      </c>
      <c r="E31" s="109" t="str">
        <f t="shared" si="2"/>
        <v/>
      </c>
      <c r="F31" s="109" t="str">
        <f t="shared" si="2"/>
        <v/>
      </c>
      <c r="G31" s="108" t="str">
        <f t="shared" si="13"/>
        <v/>
      </c>
      <c r="H31" s="108" t="str">
        <f t="shared" si="13"/>
        <v/>
      </c>
      <c r="I31" s="109" t="str">
        <f t="shared" si="13"/>
        <v/>
      </c>
      <c r="J31" s="109" t="str">
        <f t="shared" si="13"/>
        <v/>
      </c>
      <c r="K31" s="109" t="str">
        <f t="shared" si="13"/>
        <v/>
      </c>
      <c r="L31" s="109" t="str">
        <f t="shared" si="13"/>
        <v/>
      </c>
      <c r="M31" s="109" t="str">
        <f t="shared" si="13"/>
        <v/>
      </c>
      <c r="N31" s="127" t="str">
        <f t="shared" si="14"/>
        <v/>
      </c>
      <c r="O31" s="127" t="str">
        <f t="shared" si="14"/>
        <v/>
      </c>
      <c r="P31" s="109" t="str">
        <f t="shared" si="14"/>
        <v/>
      </c>
      <c r="Q31" s="109" t="str">
        <f t="shared" si="14"/>
        <v/>
      </c>
      <c r="R31" s="109" t="str">
        <f t="shared" si="14"/>
        <v/>
      </c>
      <c r="S31" s="109" t="str">
        <f t="shared" si="14"/>
        <v/>
      </c>
      <c r="T31" s="109" t="str">
        <f t="shared" si="14"/>
        <v/>
      </c>
      <c r="U31" s="127" t="str">
        <f t="shared" si="14"/>
        <v/>
      </c>
      <c r="V31" s="127" t="str">
        <f t="shared" si="14"/>
        <v/>
      </c>
      <c r="W31" s="109" t="str">
        <f t="shared" si="16"/>
        <v/>
      </c>
      <c r="X31" s="109" t="str">
        <f t="shared" si="16"/>
        <v/>
      </c>
      <c r="Y31" s="109" t="str">
        <f t="shared" si="16"/>
        <v>Выходной</v>
      </c>
      <c r="Z31" s="109" t="str">
        <f t="shared" si="16"/>
        <v>Работал</v>
      </c>
      <c r="AA31" s="109" t="str">
        <f t="shared" si="16"/>
        <v>Работал</v>
      </c>
      <c r="AB31" s="127" t="str">
        <f t="shared" si="14"/>
        <v/>
      </c>
      <c r="AC31" s="127" t="str">
        <f t="shared" si="14"/>
        <v/>
      </c>
      <c r="AD31" s="109" t="str">
        <f t="shared" si="11"/>
        <v>Работал</v>
      </c>
      <c r="AE31" s="109" t="str">
        <f t="shared" si="11"/>
        <v>Работал</v>
      </c>
      <c r="AF31" s="109" t="str">
        <f t="shared" si="11"/>
        <v>Работал</v>
      </c>
      <c r="AG31" s="109" t="str">
        <f t="shared" si="11"/>
        <v>Работал</v>
      </c>
      <c r="AH31" s="109" t="str">
        <f t="shared" si="14"/>
        <v/>
      </c>
      <c r="AI31" s="109" t="str">
        <f t="shared" si="14"/>
        <v/>
      </c>
      <c r="AJ31" s="109" t="str">
        <f t="shared" si="14"/>
        <v/>
      </c>
    </row>
    <row r="32" spans="1:36" x14ac:dyDescent="0.3">
      <c r="A32" s="102">
        <v>33</v>
      </c>
      <c r="B32" s="107" t="str">
        <f>VLOOKUP($A32,Сотрудники!$A$3:$L$1206,2,0)</f>
        <v>Киевский Сергей</v>
      </c>
      <c r="C32" s="107" t="str">
        <f>VLOOKUP($A32,Сотрудники!$A$3:$L$1206,8,0)</f>
        <v>Москва</v>
      </c>
      <c r="D32" s="109" t="str">
        <f t="shared" si="2"/>
        <v/>
      </c>
      <c r="E32" s="109" t="str">
        <f t="shared" si="2"/>
        <v/>
      </c>
      <c r="F32" s="109" t="str">
        <f t="shared" si="2"/>
        <v/>
      </c>
      <c r="G32" s="108" t="str">
        <f t="shared" si="13"/>
        <v/>
      </c>
      <c r="H32" s="108" t="str">
        <f t="shared" si="13"/>
        <v/>
      </c>
      <c r="I32" s="109" t="str">
        <f t="shared" si="13"/>
        <v/>
      </c>
      <c r="J32" s="109" t="str">
        <f t="shared" si="13"/>
        <v/>
      </c>
      <c r="K32" s="109" t="str">
        <f t="shared" si="13"/>
        <v/>
      </c>
      <c r="L32" s="109" t="str">
        <f t="shared" si="13"/>
        <v/>
      </c>
      <c r="M32" s="109" t="str">
        <f t="shared" si="13"/>
        <v/>
      </c>
      <c r="N32" s="127" t="str">
        <f t="shared" si="14"/>
        <v/>
      </c>
      <c r="O32" s="127" t="str">
        <f t="shared" si="14"/>
        <v/>
      </c>
      <c r="P32" s="109" t="str">
        <f t="shared" si="14"/>
        <v/>
      </c>
      <c r="Q32" s="109" t="str">
        <f t="shared" si="14"/>
        <v/>
      </c>
      <c r="R32" s="109" t="str">
        <f t="shared" si="14"/>
        <v/>
      </c>
      <c r="S32" s="109" t="str">
        <f t="shared" si="14"/>
        <v/>
      </c>
      <c r="T32" s="109" t="str">
        <f t="shared" si="14"/>
        <v/>
      </c>
      <c r="U32" s="127" t="str">
        <f t="shared" si="14"/>
        <v/>
      </c>
      <c r="V32" s="127" t="str">
        <f t="shared" si="14"/>
        <v/>
      </c>
      <c r="W32" s="109" t="str">
        <f t="shared" si="16"/>
        <v/>
      </c>
      <c r="X32" s="109" t="str">
        <f t="shared" si="16"/>
        <v/>
      </c>
      <c r="Y32" s="109" t="str">
        <f t="shared" si="16"/>
        <v/>
      </c>
      <c r="Z32" s="109" t="str">
        <f t="shared" si="16"/>
        <v/>
      </c>
      <c r="AA32" s="109" t="str">
        <f t="shared" si="16"/>
        <v/>
      </c>
      <c r="AB32" s="127" t="str">
        <f t="shared" si="14"/>
        <v/>
      </c>
      <c r="AC32" s="127" t="str">
        <f t="shared" si="14"/>
        <v/>
      </c>
      <c r="AD32" s="109" t="str">
        <f t="shared" si="11"/>
        <v>Работал</v>
      </c>
      <c r="AE32" s="109" t="str">
        <f t="shared" si="11"/>
        <v>Работал</v>
      </c>
      <c r="AF32" s="109" t="str">
        <f t="shared" si="11"/>
        <v>Работал</v>
      </c>
      <c r="AG32" s="109" t="str">
        <f t="shared" si="11"/>
        <v>Работал</v>
      </c>
      <c r="AH32" s="109" t="str">
        <f t="shared" si="14"/>
        <v/>
      </c>
      <c r="AI32" s="109" t="str">
        <f t="shared" si="14"/>
        <v/>
      </c>
      <c r="AJ32" s="109" t="str">
        <f t="shared" si="14"/>
        <v/>
      </c>
    </row>
    <row r="33" spans="1:37" x14ac:dyDescent="0.3">
      <c r="B33" s="110" t="s">
        <v>642</v>
      </c>
    </row>
    <row r="34" spans="1:37" x14ac:dyDescent="0.3">
      <c r="B34" s="111" t="s">
        <v>643</v>
      </c>
      <c r="C34" s="111" t="s">
        <v>644</v>
      </c>
      <c r="D34" s="111" t="s">
        <v>645</v>
      </c>
    </row>
    <row r="35" spans="1:37" x14ac:dyDescent="0.3">
      <c r="B35" s="110"/>
      <c r="C35" s="112" t="s">
        <v>641</v>
      </c>
      <c r="AK35" s="110" t="s">
        <v>646</v>
      </c>
    </row>
    <row r="36" spans="1:37" x14ac:dyDescent="0.3">
      <c r="A36" s="107">
        <v>1</v>
      </c>
      <c r="B36" s="107" t="str">
        <f>VLOOKUP($A36,Сотрудники!$A$3:$L$1206,2,0)</f>
        <v>Кузьмин Антон</v>
      </c>
      <c r="C36" s="107" t="str">
        <f>VLOOKUP($A36,Сотрудники!$A$3:$L$1206,8,0)</f>
        <v>Москва</v>
      </c>
      <c r="D36" s="109">
        <v>8</v>
      </c>
      <c r="E36" s="109">
        <v>8</v>
      </c>
      <c r="F36" s="109">
        <v>8</v>
      </c>
      <c r="G36" s="108"/>
      <c r="H36" s="108"/>
      <c r="I36" s="109">
        <v>8</v>
      </c>
      <c r="J36" s="109">
        <v>8</v>
      </c>
      <c r="K36" s="109">
        <v>8</v>
      </c>
      <c r="L36" s="109">
        <v>8</v>
      </c>
      <c r="M36" s="109">
        <v>8</v>
      </c>
      <c r="N36" s="127"/>
      <c r="O36" s="127"/>
      <c r="P36" s="109">
        <v>8</v>
      </c>
      <c r="Q36" s="109">
        <v>8</v>
      </c>
      <c r="R36" s="109">
        <v>8</v>
      </c>
      <c r="S36" s="109">
        <v>8</v>
      </c>
      <c r="T36" s="109">
        <v>8</v>
      </c>
      <c r="U36" s="127"/>
      <c r="V36" s="127"/>
      <c r="W36" s="109">
        <v>8</v>
      </c>
      <c r="X36" s="109">
        <v>8</v>
      </c>
      <c r="Y36" s="109">
        <v>8</v>
      </c>
      <c r="Z36" s="109">
        <v>8</v>
      </c>
      <c r="AA36" s="109">
        <v>8</v>
      </c>
      <c r="AB36" s="127"/>
      <c r="AC36" s="127"/>
      <c r="AD36" s="109">
        <v>8</v>
      </c>
      <c r="AE36" s="109">
        <v>8</v>
      </c>
      <c r="AF36" s="109">
        <v>8</v>
      </c>
      <c r="AG36" s="109">
        <v>7</v>
      </c>
      <c r="AH36" s="109"/>
      <c r="AI36" s="109"/>
      <c r="AJ36" s="109"/>
      <c r="AK36" s="110">
        <f t="shared" ref="AK36:AK65" si="17">SUM(D36:AJ36)</f>
        <v>175</v>
      </c>
    </row>
    <row r="37" spans="1:37" x14ac:dyDescent="0.3">
      <c r="A37" s="107">
        <v>2</v>
      </c>
      <c r="B37" s="107" t="str">
        <f>VLOOKUP($A37,Сотрудники!$A$3:$L$1206,2,0)</f>
        <v xml:space="preserve">Крейнделин Борис </v>
      </c>
      <c r="C37" s="107" t="str">
        <f>VLOOKUP($A37,Сотрудники!$A$3:$L$1206,8,0)</f>
        <v>Москва</v>
      </c>
      <c r="D37" s="109">
        <v>8</v>
      </c>
      <c r="E37" s="109">
        <v>8</v>
      </c>
      <c r="F37" s="109">
        <v>8</v>
      </c>
      <c r="G37" s="108"/>
      <c r="H37" s="108"/>
      <c r="I37" s="109">
        <v>8</v>
      </c>
      <c r="J37" s="109">
        <v>8</v>
      </c>
      <c r="K37" s="109">
        <v>8</v>
      </c>
      <c r="L37" s="109">
        <v>8</v>
      </c>
      <c r="M37" s="109">
        <v>8</v>
      </c>
      <c r="N37" s="127"/>
      <c r="O37" s="127"/>
      <c r="P37" s="109">
        <v>8</v>
      </c>
      <c r="Q37" s="109">
        <v>8</v>
      </c>
      <c r="R37" s="109">
        <v>8</v>
      </c>
      <c r="S37" s="109">
        <v>8</v>
      </c>
      <c r="T37" s="109">
        <v>8</v>
      </c>
      <c r="U37" s="127"/>
      <c r="V37" s="127"/>
      <c r="W37" s="109">
        <v>8</v>
      </c>
      <c r="X37" s="109">
        <v>8</v>
      </c>
      <c r="Y37" s="109">
        <v>8</v>
      </c>
      <c r="Z37" s="109">
        <v>8</v>
      </c>
      <c r="AA37" s="109">
        <v>8</v>
      </c>
      <c r="AB37" s="127"/>
      <c r="AC37" s="127"/>
      <c r="AD37" s="109">
        <v>8</v>
      </c>
      <c r="AE37" s="109">
        <v>8</v>
      </c>
      <c r="AF37" s="109">
        <v>8</v>
      </c>
      <c r="AG37" s="109">
        <v>7</v>
      </c>
      <c r="AH37" s="109"/>
      <c r="AI37" s="109"/>
      <c r="AJ37" s="109"/>
      <c r="AK37" s="110">
        <f t="shared" si="17"/>
        <v>175</v>
      </c>
    </row>
    <row r="38" spans="1:37" x14ac:dyDescent="0.3">
      <c r="A38" s="107">
        <v>3</v>
      </c>
      <c r="B38" s="107" t="str">
        <f>VLOOKUP($A38,Сотрудники!$A$3:$L$1206,2,0)</f>
        <v>Асеев Феофан</v>
      </c>
      <c r="C38" s="107" t="str">
        <f>VLOOKUP($A38,Сотрудники!$A$3:$L$1206,8,0)</f>
        <v>Москва</v>
      </c>
      <c r="D38" s="109">
        <v>8</v>
      </c>
      <c r="E38" s="109">
        <v>8</v>
      </c>
      <c r="F38" s="109">
        <v>8</v>
      </c>
      <c r="G38" s="108"/>
      <c r="H38" s="108"/>
      <c r="I38" s="109">
        <v>8</v>
      </c>
      <c r="J38" s="109">
        <v>8</v>
      </c>
      <c r="K38" s="109">
        <v>8</v>
      </c>
      <c r="L38" s="109">
        <v>8</v>
      </c>
      <c r="M38" s="109">
        <v>8</v>
      </c>
      <c r="N38" s="127"/>
      <c r="O38" s="127"/>
      <c r="P38" s="109">
        <v>8</v>
      </c>
      <c r="Q38" s="109">
        <v>8</v>
      </c>
      <c r="R38" s="109">
        <v>8</v>
      </c>
      <c r="S38" s="109">
        <v>8</v>
      </c>
      <c r="T38" s="109">
        <v>8</v>
      </c>
      <c r="U38" s="127"/>
      <c r="V38" s="127"/>
      <c r="W38" s="109">
        <v>8</v>
      </c>
      <c r="X38" s="109">
        <v>8</v>
      </c>
      <c r="Y38" s="109">
        <v>8</v>
      </c>
      <c r="Z38" s="109">
        <v>8</v>
      </c>
      <c r="AA38" s="109">
        <v>8</v>
      </c>
      <c r="AB38" s="127"/>
      <c r="AC38" s="127"/>
      <c r="AD38" s="109">
        <v>8</v>
      </c>
      <c r="AE38" s="109">
        <v>8</v>
      </c>
      <c r="AF38" s="109">
        <v>8</v>
      </c>
      <c r="AG38" s="109">
        <v>7</v>
      </c>
      <c r="AH38" s="109"/>
      <c r="AI38" s="109"/>
      <c r="AJ38" s="109"/>
      <c r="AK38" s="110">
        <f t="shared" si="17"/>
        <v>175</v>
      </c>
    </row>
    <row r="39" spans="1:37" x14ac:dyDescent="0.3">
      <c r="A39" s="102">
        <v>5</v>
      </c>
      <c r="B39" s="107" t="str">
        <f>VLOOKUP($A39,Сотрудники!$A$3:$L$1206,2,0)</f>
        <v>Яковлев Дмитрий</v>
      </c>
      <c r="C39" s="107" t="str">
        <f>VLOOKUP($A39,Сотрудники!$A$3:$L$1206,8,0)</f>
        <v>Москва</v>
      </c>
      <c r="D39" s="109">
        <v>8</v>
      </c>
      <c r="E39" s="109">
        <v>8</v>
      </c>
      <c r="F39" s="109">
        <v>8</v>
      </c>
      <c r="G39" s="108"/>
      <c r="H39" s="108"/>
      <c r="I39" s="109">
        <v>8</v>
      </c>
      <c r="J39" s="109">
        <v>8</v>
      </c>
      <c r="K39" s="109">
        <v>8</v>
      </c>
      <c r="L39" s="109">
        <v>8</v>
      </c>
      <c r="M39" s="109">
        <v>8</v>
      </c>
      <c r="N39" s="127"/>
      <c r="O39" s="127"/>
      <c r="P39" s="109">
        <v>8</v>
      </c>
      <c r="Q39" s="109">
        <v>8</v>
      </c>
      <c r="R39" s="109">
        <v>8</v>
      </c>
      <c r="S39" s="109">
        <v>8</v>
      </c>
      <c r="T39" s="109">
        <v>8</v>
      </c>
      <c r="U39" s="127"/>
      <c r="V39" s="127"/>
      <c r="W39" s="109">
        <v>8</v>
      </c>
      <c r="X39" s="109">
        <v>8</v>
      </c>
      <c r="Y39" s="109">
        <v>8</v>
      </c>
      <c r="Z39" s="109">
        <v>8</v>
      </c>
      <c r="AA39" s="109">
        <v>8</v>
      </c>
      <c r="AB39" s="127"/>
      <c r="AC39" s="127"/>
      <c r="AD39" s="109">
        <v>8</v>
      </c>
      <c r="AE39" s="109">
        <v>8</v>
      </c>
      <c r="AF39" s="109">
        <v>8</v>
      </c>
      <c r="AG39" s="109">
        <v>7</v>
      </c>
      <c r="AH39" s="109"/>
      <c r="AI39" s="109"/>
      <c r="AJ39" s="109"/>
      <c r="AK39" s="110">
        <f t="shared" si="17"/>
        <v>175</v>
      </c>
    </row>
    <row r="40" spans="1:37" x14ac:dyDescent="0.3">
      <c r="A40" s="102">
        <v>8</v>
      </c>
      <c r="B40" s="107" t="str">
        <f>VLOOKUP($A40,Сотрудники!$A$3:$L$1206,2,0)</f>
        <v>Хохлова Крестина</v>
      </c>
      <c r="C40" s="107" t="str">
        <f>VLOOKUP($A40,Сотрудники!$A$3:$L$1206,8,0)</f>
        <v>Москва</v>
      </c>
      <c r="D40" s="109">
        <v>0</v>
      </c>
      <c r="E40" s="109">
        <v>0</v>
      </c>
      <c r="F40" s="109">
        <v>0</v>
      </c>
      <c r="G40" s="108"/>
      <c r="H40" s="108"/>
      <c r="I40" s="109">
        <v>0</v>
      </c>
      <c r="J40" s="109">
        <v>0</v>
      </c>
      <c r="K40" s="109">
        <v>0</v>
      </c>
      <c r="L40" s="109">
        <v>0</v>
      </c>
      <c r="M40" s="109">
        <v>0</v>
      </c>
      <c r="N40" s="127"/>
      <c r="O40" s="127"/>
      <c r="P40" s="109">
        <v>8</v>
      </c>
      <c r="Q40" s="109">
        <v>8</v>
      </c>
      <c r="R40" s="109">
        <v>8</v>
      </c>
      <c r="S40" s="109">
        <v>8</v>
      </c>
      <c r="T40" s="109">
        <v>8</v>
      </c>
      <c r="U40" s="127"/>
      <c r="V40" s="127"/>
      <c r="W40" s="109">
        <v>8</v>
      </c>
      <c r="X40" s="109">
        <v>8</v>
      </c>
      <c r="Y40" s="109">
        <v>8</v>
      </c>
      <c r="Z40" s="109">
        <v>8</v>
      </c>
      <c r="AA40" s="109">
        <v>8</v>
      </c>
      <c r="AB40" s="127"/>
      <c r="AC40" s="127"/>
      <c r="AD40" s="109">
        <v>8</v>
      </c>
      <c r="AE40" s="109">
        <v>8</v>
      </c>
      <c r="AF40" s="109">
        <v>8</v>
      </c>
      <c r="AG40" s="109">
        <v>7</v>
      </c>
      <c r="AH40" s="109"/>
      <c r="AI40" s="109"/>
      <c r="AJ40" s="109"/>
      <c r="AK40" s="110">
        <f t="shared" si="17"/>
        <v>111</v>
      </c>
    </row>
    <row r="41" spans="1:37" x14ac:dyDescent="0.3">
      <c r="A41" s="102">
        <v>9</v>
      </c>
      <c r="B41" s="107" t="str">
        <f>VLOOKUP($A41,Сотрудники!$A$3:$L$1206,2,0)</f>
        <v>Пойш Виталий</v>
      </c>
      <c r="C41" s="107" t="str">
        <f>VLOOKUP($A41,Сотрудники!$A$3:$L$1206,8,0)</f>
        <v>Екатеринбург</v>
      </c>
      <c r="D41" s="109">
        <v>8</v>
      </c>
      <c r="E41" s="109">
        <v>8</v>
      </c>
      <c r="F41" s="109">
        <v>8</v>
      </c>
      <c r="G41" s="108"/>
      <c r="H41" s="108"/>
      <c r="I41" s="109">
        <v>8</v>
      </c>
      <c r="J41" s="109">
        <v>8</v>
      </c>
      <c r="K41" s="109">
        <v>8</v>
      </c>
      <c r="L41" s="109">
        <v>8</v>
      </c>
      <c r="M41" s="109">
        <v>8</v>
      </c>
      <c r="N41" s="127"/>
      <c r="O41" s="127"/>
      <c r="P41" s="109">
        <v>8</v>
      </c>
      <c r="Q41" s="109">
        <v>8</v>
      </c>
      <c r="R41" s="109">
        <v>8</v>
      </c>
      <c r="S41" s="109">
        <v>8</v>
      </c>
      <c r="T41" s="109">
        <v>8</v>
      </c>
      <c r="U41" s="127"/>
      <c r="V41" s="127"/>
      <c r="W41" s="109">
        <v>8</v>
      </c>
      <c r="X41" s="109">
        <v>8</v>
      </c>
      <c r="Y41" s="109">
        <v>8</v>
      </c>
      <c r="Z41" s="109">
        <v>8</v>
      </c>
      <c r="AA41" s="109">
        <v>8</v>
      </c>
      <c r="AB41" s="127"/>
      <c r="AC41" s="127"/>
      <c r="AD41" s="109">
        <v>8</v>
      </c>
      <c r="AE41" s="109">
        <v>8</v>
      </c>
      <c r="AF41" s="109">
        <v>8</v>
      </c>
      <c r="AG41" s="109">
        <v>7</v>
      </c>
      <c r="AH41" s="109"/>
      <c r="AI41" s="107"/>
      <c r="AJ41" s="107"/>
      <c r="AK41" s="110">
        <f t="shared" si="17"/>
        <v>175</v>
      </c>
    </row>
    <row r="42" spans="1:37" x14ac:dyDescent="0.3">
      <c r="A42" s="102">
        <v>10</v>
      </c>
      <c r="B42" s="107" t="str">
        <f>VLOOKUP($A42,Сотрудники!$A$3:$L$1206,2,0)</f>
        <v>Офицеров Дмитрий</v>
      </c>
      <c r="C42" s="107" t="str">
        <f>VLOOKUP($A42,Сотрудники!$A$3:$L$1206,8,0)</f>
        <v>СПБ</v>
      </c>
      <c r="D42" s="109">
        <v>8</v>
      </c>
      <c r="E42" s="109">
        <v>8</v>
      </c>
      <c r="F42" s="109">
        <v>8</v>
      </c>
      <c r="G42" s="108"/>
      <c r="H42" s="108"/>
      <c r="I42" s="109">
        <v>8</v>
      </c>
      <c r="J42" s="109">
        <v>8</v>
      </c>
      <c r="K42" s="109">
        <v>8</v>
      </c>
      <c r="L42" s="109">
        <v>8</v>
      </c>
      <c r="M42" s="109">
        <v>8</v>
      </c>
      <c r="N42" s="127"/>
      <c r="O42" s="127"/>
      <c r="P42" s="109">
        <v>8</v>
      </c>
      <c r="Q42" s="109">
        <v>8</v>
      </c>
      <c r="R42" s="109">
        <v>8</v>
      </c>
      <c r="S42" s="109">
        <v>8</v>
      </c>
      <c r="T42" s="109">
        <v>8</v>
      </c>
      <c r="U42" s="127"/>
      <c r="V42" s="127"/>
      <c r="W42" s="109">
        <v>8</v>
      </c>
      <c r="X42" s="109">
        <v>8</v>
      </c>
      <c r="Y42" s="109">
        <v>8</v>
      </c>
      <c r="Z42" s="109">
        <v>8</v>
      </c>
      <c r="AA42" s="109">
        <v>8</v>
      </c>
      <c r="AB42" s="127"/>
      <c r="AC42" s="127"/>
      <c r="AD42" s="109">
        <v>8</v>
      </c>
      <c r="AE42" s="109">
        <v>8</v>
      </c>
      <c r="AF42" s="109">
        <v>8</v>
      </c>
      <c r="AG42" s="109">
        <v>7</v>
      </c>
      <c r="AH42" s="109"/>
      <c r="AI42" s="107"/>
      <c r="AJ42" s="107"/>
      <c r="AK42" s="110">
        <f t="shared" si="17"/>
        <v>175</v>
      </c>
    </row>
    <row r="43" spans="1:37" x14ac:dyDescent="0.3">
      <c r="A43" s="102">
        <v>11</v>
      </c>
      <c r="B43" s="107" t="str">
        <f>VLOOKUP($A43,Сотрудники!$A$3:$L$1206,2,0)</f>
        <v>Муштекенов Тимур</v>
      </c>
      <c r="C43" s="107" t="str">
        <f>VLOOKUP($A43,Сотрудники!$A$3:$L$1206,8,0)</f>
        <v>СПБ</v>
      </c>
      <c r="D43" s="109">
        <v>8</v>
      </c>
      <c r="E43" s="109">
        <v>8</v>
      </c>
      <c r="F43" s="109">
        <v>8</v>
      </c>
      <c r="G43" s="108"/>
      <c r="H43" s="108"/>
      <c r="I43" s="109">
        <v>8</v>
      </c>
      <c r="J43" s="109">
        <v>8</v>
      </c>
      <c r="K43" s="109">
        <v>8</v>
      </c>
      <c r="L43" s="109">
        <v>8</v>
      </c>
      <c r="M43" s="109">
        <v>8</v>
      </c>
      <c r="N43" s="127"/>
      <c r="O43" s="127"/>
      <c r="P43" s="109">
        <v>8</v>
      </c>
      <c r="Q43" s="109">
        <v>8</v>
      </c>
      <c r="R43" s="109">
        <v>8</v>
      </c>
      <c r="S43" s="109">
        <v>8</v>
      </c>
      <c r="T43" s="109">
        <v>8</v>
      </c>
      <c r="U43" s="127"/>
      <c r="V43" s="127"/>
      <c r="W43" s="109">
        <v>8</v>
      </c>
      <c r="X43" s="109">
        <v>8</v>
      </c>
      <c r="Y43" s="109">
        <v>8</v>
      </c>
      <c r="Z43" s="109">
        <v>8</v>
      </c>
      <c r="AA43" s="109">
        <v>8</v>
      </c>
      <c r="AB43" s="127"/>
      <c r="AC43" s="127"/>
      <c r="AD43" s="109">
        <v>8</v>
      </c>
      <c r="AE43" s="109">
        <v>8</v>
      </c>
      <c r="AF43" s="109">
        <v>8</v>
      </c>
      <c r="AG43" s="109">
        <v>7</v>
      </c>
      <c r="AH43" s="109"/>
      <c r="AI43" s="107"/>
      <c r="AJ43" s="107"/>
      <c r="AK43" s="110">
        <f t="shared" si="17"/>
        <v>175</v>
      </c>
    </row>
    <row r="44" spans="1:37" x14ac:dyDescent="0.3">
      <c r="A44" s="102">
        <v>12</v>
      </c>
      <c r="B44" s="107" t="str">
        <f>VLOOKUP($A44,Сотрудники!$A$3:$L$1206,2,0)</f>
        <v>Нурбаева Елена</v>
      </c>
      <c r="C44" s="107" t="str">
        <f>VLOOKUP($A44,Сотрудники!$A$3:$L$1206,8,0)</f>
        <v>Москва</v>
      </c>
      <c r="D44" s="109">
        <v>8</v>
      </c>
      <c r="E44" s="109">
        <v>8</v>
      </c>
      <c r="F44" s="109">
        <v>8</v>
      </c>
      <c r="G44" s="108"/>
      <c r="H44" s="108"/>
      <c r="I44" s="109">
        <v>8</v>
      </c>
      <c r="J44" s="109">
        <v>8</v>
      </c>
      <c r="K44" s="109">
        <v>8</v>
      </c>
      <c r="L44" s="109">
        <v>8</v>
      </c>
      <c r="M44" s="109">
        <v>8</v>
      </c>
      <c r="N44" s="127"/>
      <c r="O44" s="127"/>
      <c r="P44" s="109">
        <v>8</v>
      </c>
      <c r="Q44" s="109">
        <v>8</v>
      </c>
      <c r="R44" s="109"/>
      <c r="S44" s="109"/>
      <c r="T44" s="109"/>
      <c r="U44" s="127"/>
      <c r="V44" s="127"/>
      <c r="W44" s="109"/>
      <c r="X44" s="109"/>
      <c r="Y44" s="109"/>
      <c r="Z44" s="109"/>
      <c r="AA44" s="109"/>
      <c r="AB44" s="127"/>
      <c r="AC44" s="127"/>
      <c r="AD44" s="109"/>
      <c r="AE44" s="109"/>
      <c r="AF44" s="109"/>
      <c r="AG44" s="109"/>
      <c r="AH44" s="109"/>
      <c r="AI44" s="107"/>
      <c r="AJ44" s="107"/>
      <c r="AK44" s="110">
        <f t="shared" si="17"/>
        <v>80</v>
      </c>
    </row>
    <row r="45" spans="1:37" x14ac:dyDescent="0.3">
      <c r="A45" s="102">
        <v>13</v>
      </c>
      <c r="B45" s="107" t="str">
        <f>VLOOKUP($A45,Сотрудники!$A$3:$L$1206,2,0)</f>
        <v>Богданов Михаил</v>
      </c>
      <c r="C45" s="107" t="str">
        <f>VLOOKUP($A45,Сотрудники!$A$3:$L$1206,8,0)</f>
        <v>СПБ</v>
      </c>
      <c r="D45" s="109">
        <v>8</v>
      </c>
      <c r="E45" s="109">
        <v>8</v>
      </c>
      <c r="F45" s="109">
        <v>8</v>
      </c>
      <c r="G45" s="108"/>
      <c r="H45" s="108"/>
      <c r="I45" s="109">
        <v>8</v>
      </c>
      <c r="J45" s="109">
        <v>8</v>
      </c>
      <c r="K45" s="109">
        <v>8</v>
      </c>
      <c r="L45" s="109">
        <v>8</v>
      </c>
      <c r="M45" s="109">
        <v>8</v>
      </c>
      <c r="N45" s="127"/>
      <c r="O45" s="127"/>
      <c r="P45" s="109">
        <v>8</v>
      </c>
      <c r="Q45" s="109">
        <v>8</v>
      </c>
      <c r="R45" s="109">
        <v>8</v>
      </c>
      <c r="S45" s="109">
        <v>8</v>
      </c>
      <c r="T45" s="109">
        <v>8</v>
      </c>
      <c r="U45" s="127"/>
      <c r="V45" s="127"/>
      <c r="W45" s="109">
        <v>8</v>
      </c>
      <c r="X45" s="109">
        <v>8</v>
      </c>
      <c r="Y45" s="109">
        <v>8</v>
      </c>
      <c r="Z45" s="109">
        <v>8</v>
      </c>
      <c r="AA45" s="109">
        <v>8</v>
      </c>
      <c r="AB45" s="127"/>
      <c r="AC45" s="127"/>
      <c r="AD45" s="109">
        <v>8</v>
      </c>
      <c r="AE45" s="109">
        <v>8</v>
      </c>
      <c r="AF45" s="109">
        <v>8</v>
      </c>
      <c r="AG45" s="109">
        <v>7</v>
      </c>
      <c r="AH45" s="109"/>
      <c r="AI45" s="107"/>
      <c r="AJ45" s="107"/>
      <c r="AK45" s="110">
        <f t="shared" si="17"/>
        <v>175</v>
      </c>
    </row>
    <row r="46" spans="1:37" x14ac:dyDescent="0.3">
      <c r="A46" s="102">
        <v>14</v>
      </c>
      <c r="B46" s="107" t="str">
        <f>VLOOKUP($A46,Сотрудники!$A$3:$L$1206,2,0)</f>
        <v>Смирнова Екатерина</v>
      </c>
      <c r="C46" s="107" t="str">
        <f>VLOOKUP($A46,Сотрудники!$A$3:$L$1206,8,0)</f>
        <v>Москва</v>
      </c>
      <c r="D46" s="109">
        <v>8</v>
      </c>
      <c r="E46" s="109">
        <v>8</v>
      </c>
      <c r="F46" s="109">
        <v>8</v>
      </c>
      <c r="G46" s="108"/>
      <c r="H46" s="108"/>
      <c r="I46" s="109">
        <v>8</v>
      </c>
      <c r="J46" s="109">
        <v>8</v>
      </c>
      <c r="K46" s="109">
        <v>8</v>
      </c>
      <c r="L46" s="109">
        <v>8</v>
      </c>
      <c r="M46" s="109">
        <v>8</v>
      </c>
      <c r="N46" s="127"/>
      <c r="O46" s="127"/>
      <c r="P46" s="109">
        <v>8</v>
      </c>
      <c r="Q46" s="109">
        <v>8</v>
      </c>
      <c r="R46" s="109">
        <v>8</v>
      </c>
      <c r="S46" s="109">
        <v>8</v>
      </c>
      <c r="T46" s="109">
        <v>8</v>
      </c>
      <c r="U46" s="127"/>
      <c r="V46" s="127"/>
      <c r="W46" s="109">
        <v>8</v>
      </c>
      <c r="X46" s="109">
        <v>8</v>
      </c>
      <c r="Y46" s="109">
        <v>8</v>
      </c>
      <c r="Z46" s="109">
        <v>8</v>
      </c>
      <c r="AA46" s="109">
        <v>8</v>
      </c>
      <c r="AB46" s="127"/>
      <c r="AC46" s="127"/>
      <c r="AD46" s="109">
        <v>8</v>
      </c>
      <c r="AE46" s="109">
        <v>8</v>
      </c>
      <c r="AF46" s="109">
        <v>8</v>
      </c>
      <c r="AG46" s="109">
        <v>7</v>
      </c>
      <c r="AH46" s="109"/>
      <c r="AI46" s="107"/>
      <c r="AJ46" s="107"/>
      <c r="AK46" s="110">
        <f t="shared" si="17"/>
        <v>175</v>
      </c>
    </row>
    <row r="47" spans="1:37" x14ac:dyDescent="0.3">
      <c r="A47" s="102">
        <v>15</v>
      </c>
      <c r="B47" s="107" t="str">
        <f>VLOOKUP($A47,Сотрудники!$A$3:$L$1206,2,0)</f>
        <v>Герасимова Елизавета</v>
      </c>
      <c r="C47" s="107" t="str">
        <f>VLOOKUP($A47,Сотрудники!$A$3:$L$1206,8,0)</f>
        <v>Москва</v>
      </c>
      <c r="D47" s="109">
        <v>8</v>
      </c>
      <c r="E47" s="109">
        <v>8</v>
      </c>
      <c r="F47" s="109">
        <v>8</v>
      </c>
      <c r="G47" s="108"/>
      <c r="H47" s="108"/>
      <c r="I47" s="109">
        <v>8</v>
      </c>
      <c r="J47" s="109">
        <v>8</v>
      </c>
      <c r="K47" s="109">
        <v>8</v>
      </c>
      <c r="L47" s="109">
        <v>8</v>
      </c>
      <c r="M47" s="109">
        <v>8</v>
      </c>
      <c r="N47" s="127"/>
      <c r="O47" s="127"/>
      <c r="P47" s="109">
        <v>8</v>
      </c>
      <c r="Q47" s="109">
        <v>8</v>
      </c>
      <c r="R47" s="109">
        <v>8</v>
      </c>
      <c r="S47" s="109">
        <v>8</v>
      </c>
      <c r="T47" s="109">
        <v>8</v>
      </c>
      <c r="U47" s="127"/>
      <c r="V47" s="127"/>
      <c r="W47" s="109">
        <v>8</v>
      </c>
      <c r="X47" s="109">
        <v>8</v>
      </c>
      <c r="Y47" s="109">
        <v>8</v>
      </c>
      <c r="Z47" s="109">
        <v>8</v>
      </c>
      <c r="AA47" s="109">
        <v>8</v>
      </c>
      <c r="AB47" s="127"/>
      <c r="AC47" s="127"/>
      <c r="AD47" s="109">
        <v>8</v>
      </c>
      <c r="AE47" s="109">
        <v>8</v>
      </c>
      <c r="AF47" s="109">
        <v>8</v>
      </c>
      <c r="AG47" s="109">
        <v>7</v>
      </c>
      <c r="AH47" s="109"/>
      <c r="AI47" s="107"/>
      <c r="AJ47" s="107"/>
      <c r="AK47" s="110">
        <f t="shared" si="17"/>
        <v>175</v>
      </c>
    </row>
    <row r="48" spans="1:37" x14ac:dyDescent="0.3">
      <c r="A48" s="102">
        <v>16</v>
      </c>
      <c r="B48" s="107" t="str">
        <f>VLOOKUP($A48,Сотрудники!$A$3:$L$1206,2,0)</f>
        <v>Абдуллаева Анжелика</v>
      </c>
      <c r="C48" s="107" t="str">
        <f>VLOOKUP($A48,Сотрудники!$A$3:$L$1206,8,0)</f>
        <v>Москва</v>
      </c>
      <c r="D48" s="109">
        <v>8</v>
      </c>
      <c r="E48" s="109">
        <v>8</v>
      </c>
      <c r="F48" s="109">
        <v>8</v>
      </c>
      <c r="G48" s="108"/>
      <c r="H48" s="108"/>
      <c r="I48" s="109">
        <v>8</v>
      </c>
      <c r="J48" s="109">
        <v>8</v>
      </c>
      <c r="K48" s="109">
        <v>8</v>
      </c>
      <c r="L48" s="109">
        <v>8</v>
      </c>
      <c r="M48" s="109">
        <v>8</v>
      </c>
      <c r="N48" s="127"/>
      <c r="O48" s="127"/>
      <c r="P48" s="109">
        <v>8</v>
      </c>
      <c r="Q48" s="109">
        <v>8</v>
      </c>
      <c r="R48" s="109">
        <v>8</v>
      </c>
      <c r="S48" s="109">
        <v>8</v>
      </c>
      <c r="T48" s="109">
        <v>8</v>
      </c>
      <c r="U48" s="127"/>
      <c r="V48" s="127"/>
      <c r="W48" s="109">
        <v>8</v>
      </c>
      <c r="X48" s="109">
        <v>8</v>
      </c>
      <c r="Y48" s="109">
        <v>8</v>
      </c>
      <c r="Z48" s="109">
        <v>8</v>
      </c>
      <c r="AA48" s="109">
        <v>8</v>
      </c>
      <c r="AB48" s="127"/>
      <c r="AC48" s="127"/>
      <c r="AD48" s="109">
        <v>8</v>
      </c>
      <c r="AE48" s="109">
        <v>8</v>
      </c>
      <c r="AF48" s="109">
        <v>8</v>
      </c>
      <c r="AG48" s="109">
        <v>7</v>
      </c>
      <c r="AH48" s="109"/>
      <c r="AI48" s="107"/>
      <c r="AJ48" s="107"/>
      <c r="AK48" s="110">
        <f t="shared" si="17"/>
        <v>175</v>
      </c>
    </row>
    <row r="49" spans="1:37" x14ac:dyDescent="0.3">
      <c r="A49" s="102">
        <v>17</v>
      </c>
      <c r="B49" s="107" t="str">
        <f>VLOOKUP($A49,Сотрудники!$A$3:$L$1206,2,0)</f>
        <v>Наймушин Евгений</v>
      </c>
      <c r="C49" s="107" t="str">
        <f>VLOOKUP($A49,Сотрудники!$A$3:$L$1206,8,0)</f>
        <v>Екатеринбург</v>
      </c>
      <c r="D49" s="109">
        <v>8</v>
      </c>
      <c r="E49" s="109">
        <v>8</v>
      </c>
      <c r="F49" s="109">
        <v>8</v>
      </c>
      <c r="G49" s="108"/>
      <c r="H49" s="108"/>
      <c r="I49" s="109">
        <v>8</v>
      </c>
      <c r="J49" s="109">
        <v>8</v>
      </c>
      <c r="K49" s="109">
        <v>8</v>
      </c>
      <c r="L49" s="109">
        <v>8</v>
      </c>
      <c r="M49" s="109">
        <v>8</v>
      </c>
      <c r="N49" s="127"/>
      <c r="O49" s="127"/>
      <c r="P49" s="109">
        <v>8</v>
      </c>
      <c r="Q49" s="109">
        <v>8</v>
      </c>
      <c r="R49" s="109">
        <v>8</v>
      </c>
      <c r="S49" s="109">
        <v>8</v>
      </c>
      <c r="T49" s="109">
        <v>8</v>
      </c>
      <c r="U49" s="127"/>
      <c r="V49" s="127"/>
      <c r="W49" s="109">
        <v>8</v>
      </c>
      <c r="X49" s="109">
        <v>8</v>
      </c>
      <c r="Y49" s="109">
        <v>8</v>
      </c>
      <c r="Z49" s="109">
        <v>8</v>
      </c>
      <c r="AA49" s="109">
        <v>8</v>
      </c>
      <c r="AB49" s="127"/>
      <c r="AC49" s="127"/>
      <c r="AD49" s="109">
        <v>8</v>
      </c>
      <c r="AE49" s="109">
        <v>8</v>
      </c>
      <c r="AF49" s="109">
        <v>8</v>
      </c>
      <c r="AG49" s="109">
        <v>7</v>
      </c>
      <c r="AH49" s="109"/>
      <c r="AI49" s="107"/>
      <c r="AJ49" s="107"/>
      <c r="AK49" s="110">
        <f t="shared" si="17"/>
        <v>175</v>
      </c>
    </row>
    <row r="50" spans="1:37" x14ac:dyDescent="0.3">
      <c r="A50" s="102">
        <v>18</v>
      </c>
      <c r="B50" s="107" t="str">
        <f>VLOOKUP($A50,Сотрудники!$A$3:$L$1206,2,0)</f>
        <v>Тимиргалеев Иван</v>
      </c>
      <c r="C50" s="107" t="str">
        <f>VLOOKUP($A50,Сотрудники!$A$3:$L$1206,8,0)</f>
        <v>Екатеринбург</v>
      </c>
      <c r="D50" s="109">
        <v>8</v>
      </c>
      <c r="E50" s="109">
        <v>8</v>
      </c>
      <c r="F50" s="109">
        <v>8</v>
      </c>
      <c r="G50" s="108"/>
      <c r="H50" s="108"/>
      <c r="I50" s="109">
        <v>8</v>
      </c>
      <c r="J50" s="109">
        <v>8</v>
      </c>
      <c r="K50" s="109">
        <v>8</v>
      </c>
      <c r="L50" s="109">
        <v>8</v>
      </c>
      <c r="M50" s="109">
        <v>8</v>
      </c>
      <c r="N50" s="127"/>
      <c r="O50" s="127"/>
      <c r="P50" s="109">
        <v>8</v>
      </c>
      <c r="Q50" s="109">
        <v>8</v>
      </c>
      <c r="R50" s="109">
        <v>8</v>
      </c>
      <c r="S50" s="109">
        <v>8</v>
      </c>
      <c r="T50" s="109">
        <v>8</v>
      </c>
      <c r="U50" s="127"/>
      <c r="V50" s="127"/>
      <c r="W50" s="109">
        <v>8</v>
      </c>
      <c r="X50" s="109">
        <v>8</v>
      </c>
      <c r="Y50" s="109">
        <v>8</v>
      </c>
      <c r="Z50" s="109">
        <v>8</v>
      </c>
      <c r="AA50" s="109">
        <v>8</v>
      </c>
      <c r="AB50" s="127"/>
      <c r="AC50" s="127"/>
      <c r="AD50" s="109">
        <v>8</v>
      </c>
      <c r="AE50" s="109">
        <v>8</v>
      </c>
      <c r="AF50" s="109">
        <v>8</v>
      </c>
      <c r="AG50" s="109">
        <v>7</v>
      </c>
      <c r="AH50" s="109"/>
      <c r="AI50" s="107"/>
      <c r="AJ50" s="107"/>
      <c r="AK50" s="110">
        <f t="shared" si="17"/>
        <v>175</v>
      </c>
    </row>
    <row r="51" spans="1:37" x14ac:dyDescent="0.3">
      <c r="A51" s="102">
        <v>19</v>
      </c>
      <c r="B51" s="107" t="str">
        <f>VLOOKUP($A51,Сотрудники!$A$3:$L$1206,2,0)</f>
        <v>Лопатин Максим</v>
      </c>
      <c r="C51" s="107" t="str">
        <f>VLOOKUP($A51,Сотрудники!$A$3:$L$1206,8,0)</f>
        <v>Москва</v>
      </c>
      <c r="D51" s="109">
        <v>8</v>
      </c>
      <c r="E51" s="109">
        <v>8</v>
      </c>
      <c r="F51" s="109">
        <v>8</v>
      </c>
      <c r="G51" s="108"/>
      <c r="H51" s="108"/>
      <c r="I51" s="109">
        <v>8</v>
      </c>
      <c r="J51" s="109">
        <v>8</v>
      </c>
      <c r="K51" s="109">
        <v>8</v>
      </c>
      <c r="L51" s="109">
        <v>8</v>
      </c>
      <c r="M51" s="109">
        <v>8</v>
      </c>
      <c r="N51" s="127"/>
      <c r="O51" s="127"/>
      <c r="P51" s="109">
        <v>8</v>
      </c>
      <c r="Q51" s="109">
        <v>8</v>
      </c>
      <c r="R51" s="109">
        <v>8</v>
      </c>
      <c r="S51" s="109">
        <v>8</v>
      </c>
      <c r="T51" s="109">
        <v>8</v>
      </c>
      <c r="U51" s="127"/>
      <c r="V51" s="127"/>
      <c r="W51" s="109">
        <v>8</v>
      </c>
      <c r="X51" s="109">
        <v>8</v>
      </c>
      <c r="Y51" s="109">
        <v>8</v>
      </c>
      <c r="Z51" s="109">
        <v>8</v>
      </c>
      <c r="AA51" s="109">
        <v>8</v>
      </c>
      <c r="AB51" s="127"/>
      <c r="AC51" s="127"/>
      <c r="AD51" s="109">
        <v>8</v>
      </c>
      <c r="AE51" s="109">
        <v>8</v>
      </c>
      <c r="AF51" s="109">
        <v>8</v>
      </c>
      <c r="AG51" s="109">
        <v>7</v>
      </c>
      <c r="AH51" s="109"/>
      <c r="AI51" s="107"/>
      <c r="AJ51" s="107"/>
      <c r="AK51" s="110">
        <f t="shared" si="17"/>
        <v>175</v>
      </c>
    </row>
    <row r="52" spans="1:37" x14ac:dyDescent="0.3">
      <c r="A52" s="102">
        <v>20</v>
      </c>
      <c r="B52" s="107" t="str">
        <f>VLOOKUP($A52,Сотрудники!$A$3:$L$1206,2,0)</f>
        <v xml:space="preserve">Калмурзаев Руслан </v>
      </c>
      <c r="C52" s="107" t="str">
        <f>VLOOKUP($A52,Сотрудники!$A$3:$L$1206,8,0)</f>
        <v>Москва</v>
      </c>
      <c r="D52" s="109">
        <v>8</v>
      </c>
      <c r="E52" s="109">
        <v>8</v>
      </c>
      <c r="F52" s="109">
        <v>8</v>
      </c>
      <c r="G52" s="108"/>
      <c r="H52" s="108"/>
      <c r="I52" s="109">
        <v>8</v>
      </c>
      <c r="J52" s="109">
        <v>8</v>
      </c>
      <c r="K52" s="109">
        <v>8</v>
      </c>
      <c r="L52" s="109">
        <v>8</v>
      </c>
      <c r="M52" s="109">
        <v>8</v>
      </c>
      <c r="N52" s="127"/>
      <c r="O52" s="127"/>
      <c r="P52" s="109">
        <v>8</v>
      </c>
      <c r="Q52" s="109">
        <v>8</v>
      </c>
      <c r="R52" s="109">
        <v>8</v>
      </c>
      <c r="S52" s="109">
        <v>8</v>
      </c>
      <c r="T52" s="109">
        <v>8</v>
      </c>
      <c r="U52" s="127"/>
      <c r="V52" s="127"/>
      <c r="W52" s="109">
        <v>8</v>
      </c>
      <c r="X52" s="109">
        <v>8</v>
      </c>
      <c r="Y52" s="109">
        <v>8</v>
      </c>
      <c r="Z52" s="109">
        <v>8</v>
      </c>
      <c r="AA52" s="109">
        <v>8</v>
      </c>
      <c r="AB52" s="127"/>
      <c r="AC52" s="127"/>
      <c r="AD52" s="109">
        <v>8</v>
      </c>
      <c r="AE52" s="109">
        <v>8</v>
      </c>
      <c r="AF52" s="109">
        <v>8</v>
      </c>
      <c r="AG52" s="109">
        <v>7</v>
      </c>
      <c r="AH52" s="109"/>
      <c r="AI52" s="107"/>
      <c r="AJ52" s="107"/>
      <c r="AK52" s="110">
        <f t="shared" si="17"/>
        <v>175</v>
      </c>
    </row>
    <row r="53" spans="1:37" x14ac:dyDescent="0.3">
      <c r="A53" s="102">
        <v>21</v>
      </c>
      <c r="B53" s="107" t="str">
        <f>VLOOKUP($A53,Сотрудники!$A$3:$L$1206,2,0)</f>
        <v>Шимберев Борис</v>
      </c>
      <c r="C53" s="107" t="str">
        <f>VLOOKUP($A53,Сотрудники!$A$3:$L$1206,8,0)</f>
        <v>СПБ</v>
      </c>
      <c r="D53" s="109">
        <v>8</v>
      </c>
      <c r="E53" s="109">
        <v>8</v>
      </c>
      <c r="F53" s="109">
        <v>8</v>
      </c>
      <c r="G53" s="108"/>
      <c r="H53" s="108"/>
      <c r="I53" s="109">
        <v>8</v>
      </c>
      <c r="J53" s="109">
        <v>8</v>
      </c>
      <c r="K53" s="109">
        <v>8</v>
      </c>
      <c r="L53" s="109">
        <v>8</v>
      </c>
      <c r="M53" s="109">
        <v>8</v>
      </c>
      <c r="N53" s="127"/>
      <c r="O53" s="127"/>
      <c r="P53" s="109">
        <v>8</v>
      </c>
      <c r="Q53" s="109">
        <v>8</v>
      </c>
      <c r="R53" s="109">
        <v>8</v>
      </c>
      <c r="S53" s="109">
        <v>8</v>
      </c>
      <c r="T53" s="109">
        <v>8</v>
      </c>
      <c r="U53" s="127"/>
      <c r="V53" s="127"/>
      <c r="W53" s="109">
        <v>8</v>
      </c>
      <c r="X53" s="109">
        <v>8</v>
      </c>
      <c r="Y53" s="109">
        <v>8</v>
      </c>
      <c r="Z53" s="109">
        <v>8</v>
      </c>
      <c r="AA53" s="109">
        <v>8</v>
      </c>
      <c r="AB53" s="127"/>
      <c r="AC53" s="127"/>
      <c r="AD53" s="109">
        <v>8</v>
      </c>
      <c r="AE53" s="109">
        <v>8</v>
      </c>
      <c r="AF53" s="109">
        <v>8</v>
      </c>
      <c r="AG53" s="109">
        <v>7</v>
      </c>
      <c r="AH53" s="109"/>
      <c r="AI53" s="107"/>
      <c r="AJ53" s="107"/>
      <c r="AK53" s="110">
        <f t="shared" si="17"/>
        <v>175</v>
      </c>
    </row>
    <row r="54" spans="1:37" x14ac:dyDescent="0.3">
      <c r="A54" s="102">
        <v>22</v>
      </c>
      <c r="B54" s="107" t="str">
        <f>VLOOKUP($A54,Сотрудники!$A$3:$L$1206,2,0)</f>
        <v>Виштак Татьяна</v>
      </c>
      <c r="C54" s="107" t="str">
        <f>VLOOKUP($A54,Сотрудники!$A$3:$L$1206,8,0)</f>
        <v>Москва</v>
      </c>
      <c r="D54" s="109">
        <v>8</v>
      </c>
      <c r="E54" s="109">
        <v>8</v>
      </c>
      <c r="F54" s="109">
        <v>8</v>
      </c>
      <c r="G54" s="108"/>
      <c r="H54" s="108"/>
      <c r="I54" s="109">
        <v>8</v>
      </c>
      <c r="J54" s="109">
        <v>8</v>
      </c>
      <c r="K54" s="109">
        <v>8</v>
      </c>
      <c r="L54" s="109">
        <v>8</v>
      </c>
      <c r="M54" s="109">
        <v>8</v>
      </c>
      <c r="N54" s="127"/>
      <c r="O54" s="127"/>
      <c r="P54" s="109">
        <v>8</v>
      </c>
      <c r="Q54" s="109">
        <v>8</v>
      </c>
      <c r="R54" s="109">
        <v>8</v>
      </c>
      <c r="S54" s="109">
        <v>8</v>
      </c>
      <c r="T54" s="109">
        <v>8</v>
      </c>
      <c r="U54" s="127"/>
      <c r="V54" s="127"/>
      <c r="W54" s="109">
        <v>8</v>
      </c>
      <c r="X54" s="109">
        <v>8</v>
      </c>
      <c r="Y54" s="109">
        <v>8</v>
      </c>
      <c r="Z54" s="109">
        <v>8</v>
      </c>
      <c r="AA54" s="109">
        <v>8</v>
      </c>
      <c r="AB54" s="127"/>
      <c r="AC54" s="127"/>
      <c r="AD54" s="109">
        <v>8</v>
      </c>
      <c r="AE54" s="109">
        <v>8</v>
      </c>
      <c r="AF54" s="109">
        <v>8</v>
      </c>
      <c r="AG54" s="109">
        <v>7</v>
      </c>
      <c r="AH54" s="109"/>
      <c r="AI54" s="107"/>
      <c r="AJ54" s="107"/>
      <c r="AK54" s="110">
        <f t="shared" si="17"/>
        <v>175</v>
      </c>
    </row>
    <row r="55" spans="1:37" x14ac:dyDescent="0.3">
      <c r="A55" s="102">
        <v>23</v>
      </c>
      <c r="B55" s="107" t="str">
        <f>VLOOKUP($A55,Сотрудники!$A$3:$L$1206,2,0)</f>
        <v>Путилов Александр</v>
      </c>
      <c r="C55" s="107" t="str">
        <f>VLOOKUP($A55,Сотрудники!$A$3:$L$1206,8,0)</f>
        <v>Екатеринбург</v>
      </c>
      <c r="D55" s="109">
        <v>8</v>
      </c>
      <c r="E55" s="109">
        <v>8</v>
      </c>
      <c r="F55" s="109">
        <v>8</v>
      </c>
      <c r="G55" s="108"/>
      <c r="H55" s="108"/>
      <c r="I55" s="109">
        <v>8</v>
      </c>
      <c r="J55" s="109">
        <v>8</v>
      </c>
      <c r="K55" s="109">
        <v>8</v>
      </c>
      <c r="L55" s="109">
        <v>8</v>
      </c>
      <c r="M55" s="109">
        <v>8</v>
      </c>
      <c r="N55" s="127"/>
      <c r="O55" s="127"/>
      <c r="P55" s="109">
        <v>8</v>
      </c>
      <c r="Q55" s="109">
        <v>8</v>
      </c>
      <c r="R55" s="109">
        <v>8</v>
      </c>
      <c r="S55" s="109">
        <v>8</v>
      </c>
      <c r="T55" s="109">
        <v>8</v>
      </c>
      <c r="U55" s="127"/>
      <c r="V55" s="127"/>
      <c r="W55" s="109">
        <v>8</v>
      </c>
      <c r="X55" s="109">
        <v>8</v>
      </c>
      <c r="Y55" s="109">
        <v>8</v>
      </c>
      <c r="Z55" s="109">
        <v>8</v>
      </c>
      <c r="AA55" s="109">
        <v>8</v>
      </c>
      <c r="AB55" s="127"/>
      <c r="AC55" s="127"/>
      <c r="AD55" s="109">
        <v>8</v>
      </c>
      <c r="AE55" s="109">
        <v>8</v>
      </c>
      <c r="AF55" s="109">
        <v>8</v>
      </c>
      <c r="AG55" s="109">
        <v>7</v>
      </c>
      <c r="AH55" s="109"/>
      <c r="AI55" s="107"/>
      <c r="AJ55" s="107"/>
      <c r="AK55" s="110">
        <f t="shared" si="17"/>
        <v>175</v>
      </c>
    </row>
    <row r="56" spans="1:37" x14ac:dyDescent="0.3">
      <c r="A56" s="102">
        <v>24</v>
      </c>
      <c r="B56" s="107" t="str">
        <f>VLOOKUP($A56,Сотрудники!$A$3:$L$1206,2,0)</f>
        <v>Цыганкова Анастасия</v>
      </c>
      <c r="C56" s="107" t="str">
        <f>VLOOKUP($A56,Сотрудники!$A$3:$L$1206,8,0)</f>
        <v>Москва</v>
      </c>
      <c r="D56" s="109">
        <v>8</v>
      </c>
      <c r="E56" s="109">
        <v>8</v>
      </c>
      <c r="F56" s="109">
        <v>8</v>
      </c>
      <c r="G56" s="108"/>
      <c r="H56" s="108"/>
      <c r="I56" s="109">
        <v>8</v>
      </c>
      <c r="J56" s="109">
        <v>8</v>
      </c>
      <c r="K56" s="109">
        <v>8</v>
      </c>
      <c r="L56" s="109">
        <v>8</v>
      </c>
      <c r="M56" s="109">
        <v>8</v>
      </c>
      <c r="N56" s="127"/>
      <c r="O56" s="127"/>
      <c r="P56" s="109">
        <v>8</v>
      </c>
      <c r="Q56" s="109">
        <v>8</v>
      </c>
      <c r="R56" s="109">
        <v>8</v>
      </c>
      <c r="S56" s="109">
        <v>8</v>
      </c>
      <c r="T56" s="109">
        <v>8</v>
      </c>
      <c r="U56" s="127"/>
      <c r="V56" s="127"/>
      <c r="W56" s="109">
        <v>8</v>
      </c>
      <c r="X56" s="109">
        <v>8</v>
      </c>
      <c r="Y56" s="109">
        <v>8</v>
      </c>
      <c r="Z56" s="109">
        <v>8</v>
      </c>
      <c r="AA56" s="109">
        <v>8</v>
      </c>
      <c r="AB56" s="127"/>
      <c r="AC56" s="127"/>
      <c r="AD56" s="109">
        <v>8</v>
      </c>
      <c r="AE56" s="109">
        <v>8</v>
      </c>
      <c r="AF56" s="109">
        <v>8</v>
      </c>
      <c r="AG56" s="109">
        <v>7</v>
      </c>
      <c r="AH56" s="109"/>
      <c r="AI56" s="107"/>
      <c r="AJ56" s="107"/>
      <c r="AK56" s="110">
        <f t="shared" si="17"/>
        <v>175</v>
      </c>
    </row>
    <row r="57" spans="1:37" x14ac:dyDescent="0.3">
      <c r="A57" s="102">
        <v>25</v>
      </c>
      <c r="B57" s="107" t="str">
        <f>VLOOKUP($A57,Сотрудники!$A$3:$L$1206,2,0)</f>
        <v>Беседин Игорь</v>
      </c>
      <c r="C57" s="107" t="str">
        <f>VLOOKUP($A57,Сотрудники!$A$3:$L$1206,8,0)</f>
        <v>Нижний Новгород</v>
      </c>
      <c r="D57" s="109">
        <v>8</v>
      </c>
      <c r="E57" s="109">
        <v>8</v>
      </c>
      <c r="F57" s="109">
        <v>8</v>
      </c>
      <c r="G57" s="108"/>
      <c r="H57" s="108"/>
      <c r="I57" s="109">
        <v>8</v>
      </c>
      <c r="J57" s="109">
        <v>8</v>
      </c>
      <c r="K57" s="109">
        <v>8</v>
      </c>
      <c r="L57" s="109">
        <v>8</v>
      </c>
      <c r="M57" s="109">
        <v>8</v>
      </c>
      <c r="N57" s="127"/>
      <c r="O57" s="127"/>
      <c r="P57" s="109">
        <v>8</v>
      </c>
      <c r="Q57" s="109">
        <v>8</v>
      </c>
      <c r="R57" s="109">
        <v>8</v>
      </c>
      <c r="S57" s="109">
        <v>8</v>
      </c>
      <c r="T57" s="109">
        <v>8</v>
      </c>
      <c r="U57" s="127"/>
      <c r="V57" s="127"/>
      <c r="W57" s="109">
        <v>8</v>
      </c>
      <c r="X57" s="109">
        <v>8</v>
      </c>
      <c r="Y57" s="109">
        <v>8</v>
      </c>
      <c r="Z57" s="109">
        <v>8</v>
      </c>
      <c r="AA57" s="109">
        <v>8</v>
      </c>
      <c r="AB57" s="127"/>
      <c r="AC57" s="127"/>
      <c r="AD57" s="109">
        <v>8</v>
      </c>
      <c r="AE57" s="109">
        <v>8</v>
      </c>
      <c r="AF57" s="109">
        <v>8</v>
      </c>
      <c r="AG57" s="109">
        <v>7</v>
      </c>
      <c r="AH57" s="109"/>
      <c r="AI57" s="107"/>
      <c r="AJ57" s="107"/>
      <c r="AK57" s="110">
        <f t="shared" si="17"/>
        <v>175</v>
      </c>
    </row>
    <row r="58" spans="1:37" x14ac:dyDescent="0.3">
      <c r="A58" s="102">
        <v>26</v>
      </c>
      <c r="B58" s="107" t="str">
        <f>VLOOKUP($A58,Сотрудники!$A$3:$L$1206,2,0)</f>
        <v>Молчанов Роман</v>
      </c>
      <c r="C58" s="107" t="str">
        <f>VLOOKUP($A58,Сотрудники!$A$3:$L$1206,8,0)</f>
        <v>Москва</v>
      </c>
      <c r="D58" s="109">
        <v>8</v>
      </c>
      <c r="E58" s="109">
        <v>8</v>
      </c>
      <c r="F58" s="109">
        <v>8</v>
      </c>
      <c r="G58" s="108"/>
      <c r="H58" s="108"/>
      <c r="I58" s="109">
        <v>8</v>
      </c>
      <c r="J58" s="109">
        <v>8</v>
      </c>
      <c r="K58" s="109">
        <v>8</v>
      </c>
      <c r="L58" s="109">
        <v>8</v>
      </c>
      <c r="M58" s="109">
        <v>8</v>
      </c>
      <c r="N58" s="127"/>
      <c r="O58" s="127"/>
      <c r="P58" s="109">
        <v>8</v>
      </c>
      <c r="Q58" s="109">
        <v>8</v>
      </c>
      <c r="R58" s="109">
        <v>8</v>
      </c>
      <c r="S58" s="109">
        <v>8</v>
      </c>
      <c r="T58" s="109">
        <v>8</v>
      </c>
      <c r="U58" s="127"/>
      <c r="V58" s="127"/>
      <c r="W58" s="109">
        <v>8</v>
      </c>
      <c r="X58" s="109">
        <v>8</v>
      </c>
      <c r="Y58" s="109">
        <v>8</v>
      </c>
      <c r="Z58" s="109">
        <v>8</v>
      </c>
      <c r="AA58" s="109">
        <v>8</v>
      </c>
      <c r="AB58" s="127"/>
      <c r="AC58" s="127"/>
      <c r="AD58" s="109">
        <v>8</v>
      </c>
      <c r="AE58" s="109">
        <v>8</v>
      </c>
      <c r="AF58" s="109">
        <v>8</v>
      </c>
      <c r="AG58" s="109">
        <v>7</v>
      </c>
      <c r="AH58" s="109"/>
      <c r="AI58" s="107"/>
      <c r="AJ58" s="107"/>
      <c r="AK58" s="110">
        <f t="shared" si="17"/>
        <v>175</v>
      </c>
    </row>
    <row r="59" spans="1:37" x14ac:dyDescent="0.3">
      <c r="A59" s="102">
        <v>27</v>
      </c>
      <c r="B59" s="107" t="str">
        <f>VLOOKUP($A59,Сотрудники!$A$3:$L$1206,2,0)</f>
        <v>Пузанов Андрей</v>
      </c>
      <c r="C59" s="107" t="str">
        <f>VLOOKUP($A59,Сотрудники!$A$3:$L$1206,8,0)</f>
        <v>Москва</v>
      </c>
      <c r="D59" s="109">
        <v>8</v>
      </c>
      <c r="E59" s="109">
        <v>8</v>
      </c>
      <c r="F59" s="109">
        <v>8</v>
      </c>
      <c r="G59" s="108"/>
      <c r="H59" s="108"/>
      <c r="I59" s="109">
        <v>8</v>
      </c>
      <c r="J59" s="109">
        <v>8</v>
      </c>
      <c r="K59" s="109">
        <v>8</v>
      </c>
      <c r="L59" s="109">
        <v>8</v>
      </c>
      <c r="M59" s="109">
        <v>8</v>
      </c>
      <c r="N59" s="127"/>
      <c r="O59" s="127"/>
      <c r="P59" s="109">
        <v>8</v>
      </c>
      <c r="Q59" s="109">
        <v>8</v>
      </c>
      <c r="R59" s="109">
        <v>8</v>
      </c>
      <c r="S59" s="109">
        <v>8</v>
      </c>
      <c r="T59" s="109">
        <v>8</v>
      </c>
      <c r="U59" s="127"/>
      <c r="V59" s="127"/>
      <c r="W59" s="109">
        <v>8</v>
      </c>
      <c r="X59" s="109">
        <v>8</v>
      </c>
      <c r="Y59" s="109">
        <v>8</v>
      </c>
      <c r="Z59" s="109">
        <v>8</v>
      </c>
      <c r="AA59" s="109">
        <v>8</v>
      </c>
      <c r="AB59" s="127"/>
      <c r="AC59" s="127"/>
      <c r="AD59" s="109">
        <v>8</v>
      </c>
      <c r="AE59" s="109">
        <v>8</v>
      </c>
      <c r="AF59" s="109">
        <v>8</v>
      </c>
      <c r="AG59" s="109">
        <v>7</v>
      </c>
      <c r="AH59" s="109"/>
      <c r="AI59" s="107"/>
      <c r="AJ59" s="107"/>
      <c r="AK59" s="110">
        <f t="shared" si="17"/>
        <v>175</v>
      </c>
    </row>
    <row r="60" spans="1:37" x14ac:dyDescent="0.3">
      <c r="A60" s="102">
        <v>28</v>
      </c>
      <c r="B60" s="107" t="str">
        <f>VLOOKUP($A60,Сотрудники!$A$3:$L$1206,2,0)</f>
        <v>Хотулев Дмитрий</v>
      </c>
      <c r="C60" s="107" t="str">
        <f>VLOOKUP($A60,Сотрудники!$A$3:$L$1206,8,0)</f>
        <v>Саратов</v>
      </c>
      <c r="D60" s="109">
        <v>8</v>
      </c>
      <c r="E60" s="109">
        <v>8</v>
      </c>
      <c r="F60" s="109">
        <v>8</v>
      </c>
      <c r="G60" s="108"/>
      <c r="H60" s="108"/>
      <c r="I60" s="109">
        <v>8</v>
      </c>
      <c r="J60" s="109">
        <v>8</v>
      </c>
      <c r="K60" s="109">
        <v>8</v>
      </c>
      <c r="L60" s="109">
        <v>8</v>
      </c>
      <c r="M60" s="109">
        <v>8</v>
      </c>
      <c r="N60" s="127"/>
      <c r="O60" s="127"/>
      <c r="P60" s="109">
        <v>8</v>
      </c>
      <c r="Q60" s="109">
        <v>8</v>
      </c>
      <c r="R60" s="109">
        <v>8</v>
      </c>
      <c r="S60" s="109">
        <v>8</v>
      </c>
      <c r="T60" s="109">
        <v>8</v>
      </c>
      <c r="U60" s="127"/>
      <c r="V60" s="127"/>
      <c r="W60" s="109">
        <v>8</v>
      </c>
      <c r="X60" s="109">
        <v>8</v>
      </c>
      <c r="Y60" s="109">
        <v>8</v>
      </c>
      <c r="Z60" s="109">
        <v>8</v>
      </c>
      <c r="AA60" s="109">
        <v>8</v>
      </c>
      <c r="AB60" s="127"/>
      <c r="AC60" s="127"/>
      <c r="AD60" s="109">
        <v>8</v>
      </c>
      <c r="AE60" s="109">
        <v>8</v>
      </c>
      <c r="AF60" s="109">
        <v>8</v>
      </c>
      <c r="AG60" s="109">
        <v>7</v>
      </c>
      <c r="AH60" s="109"/>
      <c r="AI60" s="107"/>
      <c r="AJ60" s="107"/>
      <c r="AK60" s="110">
        <f t="shared" si="17"/>
        <v>175</v>
      </c>
    </row>
    <row r="61" spans="1:37" x14ac:dyDescent="0.3">
      <c r="A61" s="102">
        <v>29</v>
      </c>
      <c r="B61" s="107" t="str">
        <f>VLOOKUP($A61,Сотрудники!$A$3:$L$1206,2,0)</f>
        <v>Воронцов Григорий</v>
      </c>
      <c r="C61" s="107" t="str">
        <f>VLOOKUP($A61,Сотрудники!$A$3:$L$1206,8,0)</f>
        <v>Екатеринбург</v>
      </c>
      <c r="D61" s="109"/>
      <c r="E61" s="109"/>
      <c r="F61" s="109"/>
      <c r="G61" s="108"/>
      <c r="H61" s="108"/>
      <c r="I61" s="109">
        <v>8</v>
      </c>
      <c r="J61" s="109">
        <v>8</v>
      </c>
      <c r="K61" s="109">
        <v>8</v>
      </c>
      <c r="L61" s="109">
        <v>8</v>
      </c>
      <c r="M61" s="109">
        <v>8</v>
      </c>
      <c r="N61" s="127"/>
      <c r="O61" s="127"/>
      <c r="P61" s="109">
        <v>8</v>
      </c>
      <c r="Q61" s="109">
        <v>8</v>
      </c>
      <c r="R61" s="109">
        <v>8</v>
      </c>
      <c r="S61" s="109">
        <v>8</v>
      </c>
      <c r="T61" s="109">
        <v>8</v>
      </c>
      <c r="U61" s="127"/>
      <c r="V61" s="127"/>
      <c r="W61" s="109">
        <v>8</v>
      </c>
      <c r="X61" s="109">
        <v>8</v>
      </c>
      <c r="Y61" s="109">
        <v>8</v>
      </c>
      <c r="Z61" s="109">
        <v>8</v>
      </c>
      <c r="AA61" s="109">
        <v>8</v>
      </c>
      <c r="AB61" s="127"/>
      <c r="AC61" s="127"/>
      <c r="AD61" s="109">
        <v>8</v>
      </c>
      <c r="AE61" s="109">
        <v>8</v>
      </c>
      <c r="AF61" s="109">
        <v>8</v>
      </c>
      <c r="AG61" s="109">
        <v>7</v>
      </c>
      <c r="AH61" s="109"/>
      <c r="AI61" s="107"/>
      <c r="AJ61" s="107"/>
      <c r="AK61" s="110">
        <f t="shared" si="17"/>
        <v>151</v>
      </c>
    </row>
    <row r="62" spans="1:37" x14ac:dyDescent="0.3">
      <c r="A62" s="102">
        <v>30</v>
      </c>
      <c r="B62" s="107" t="str">
        <f>VLOOKUP($A62,Сотрудники!$A$3:$L$1206,2,0)</f>
        <v>Тарасов Алексей</v>
      </c>
      <c r="C62" s="107" t="str">
        <f>VLOOKUP($A62,Сотрудники!$A$3:$L$1206,8,0)</f>
        <v>СПБ</v>
      </c>
      <c r="D62" s="109"/>
      <c r="E62" s="109"/>
      <c r="F62" s="109"/>
      <c r="G62" s="108"/>
      <c r="H62" s="108"/>
      <c r="I62" s="107"/>
      <c r="J62" s="107"/>
      <c r="K62" s="107"/>
      <c r="L62" s="109"/>
      <c r="M62" s="107"/>
      <c r="N62" s="127"/>
      <c r="O62" s="127"/>
      <c r="P62" s="109"/>
      <c r="Q62" s="109">
        <v>8</v>
      </c>
      <c r="R62" s="109">
        <v>8</v>
      </c>
      <c r="S62" s="109">
        <v>8</v>
      </c>
      <c r="T62" s="109">
        <v>8</v>
      </c>
      <c r="U62" s="127"/>
      <c r="V62" s="127"/>
      <c r="W62" s="109">
        <v>8</v>
      </c>
      <c r="X62" s="109">
        <v>8</v>
      </c>
      <c r="Y62" s="109">
        <v>8</v>
      </c>
      <c r="Z62" s="109">
        <v>8</v>
      </c>
      <c r="AA62" s="109">
        <v>8</v>
      </c>
      <c r="AB62" s="127"/>
      <c r="AC62" s="127"/>
      <c r="AD62" s="109">
        <v>8</v>
      </c>
      <c r="AE62" s="109">
        <v>8</v>
      </c>
      <c r="AF62" s="109">
        <v>8</v>
      </c>
      <c r="AG62" s="109">
        <v>7</v>
      </c>
      <c r="AH62" s="109"/>
      <c r="AI62" s="107"/>
      <c r="AJ62" s="107"/>
      <c r="AK62" s="110">
        <f t="shared" si="17"/>
        <v>103</v>
      </c>
    </row>
    <row r="63" spans="1:37" x14ac:dyDescent="0.3">
      <c r="A63" s="102">
        <v>31</v>
      </c>
      <c r="B63" s="107" t="str">
        <f>VLOOKUP($A63,Сотрудники!$A$3:$L$1206,2,0)</f>
        <v>Саринков Андрей</v>
      </c>
      <c r="C63" s="107" t="str">
        <f>VLOOKUP($A63,Сотрудники!$A$3:$L$1206,8,0)</f>
        <v>Москва</v>
      </c>
      <c r="D63" s="109"/>
      <c r="E63" s="109"/>
      <c r="F63" s="109"/>
      <c r="G63" s="108"/>
      <c r="H63" s="108"/>
      <c r="I63" s="107"/>
      <c r="J63" s="107"/>
      <c r="K63" s="107"/>
      <c r="L63" s="109"/>
      <c r="M63" s="107"/>
      <c r="N63" s="127"/>
      <c r="O63" s="127"/>
      <c r="P63" s="107"/>
      <c r="Q63" s="107"/>
      <c r="R63" s="107"/>
      <c r="S63" s="109"/>
      <c r="T63" s="109"/>
      <c r="U63" s="127"/>
      <c r="V63" s="127"/>
      <c r="W63" s="109">
        <v>8</v>
      </c>
      <c r="X63" s="109">
        <v>8</v>
      </c>
      <c r="Y63" s="109">
        <v>8</v>
      </c>
      <c r="Z63" s="109">
        <v>8</v>
      </c>
      <c r="AA63" s="109">
        <v>8</v>
      </c>
      <c r="AB63" s="127"/>
      <c r="AC63" s="127"/>
      <c r="AD63" s="109">
        <v>8</v>
      </c>
      <c r="AE63" s="109">
        <v>8</v>
      </c>
      <c r="AF63" s="109">
        <v>8</v>
      </c>
      <c r="AG63" s="109">
        <v>7</v>
      </c>
      <c r="AH63" s="109"/>
      <c r="AI63" s="107"/>
      <c r="AJ63" s="107"/>
      <c r="AK63" s="110">
        <f t="shared" si="17"/>
        <v>71</v>
      </c>
    </row>
    <row r="64" spans="1:37" x14ac:dyDescent="0.3">
      <c r="A64" s="102">
        <v>32</v>
      </c>
      <c r="B64" s="107" t="str">
        <f>VLOOKUP($A64,Сотрудники!$A$3:$L$1206,2,0)</f>
        <v>Смердов Алексей</v>
      </c>
      <c r="C64" s="107" t="str">
        <f>VLOOKUP($A64,Сотрудники!$A$3:$L$1206,8,0)</f>
        <v>Екатеринбург</v>
      </c>
      <c r="D64" s="109"/>
      <c r="E64" s="109"/>
      <c r="F64" s="109"/>
      <c r="G64" s="108"/>
      <c r="H64" s="108"/>
      <c r="I64" s="107"/>
      <c r="J64" s="107"/>
      <c r="K64" s="107"/>
      <c r="L64" s="109"/>
      <c r="M64" s="107"/>
      <c r="N64" s="127"/>
      <c r="O64" s="127"/>
      <c r="P64" s="107"/>
      <c r="Q64" s="107"/>
      <c r="R64" s="107"/>
      <c r="S64" s="109"/>
      <c r="T64" s="109"/>
      <c r="U64" s="127"/>
      <c r="V64" s="127"/>
      <c r="W64" s="109"/>
      <c r="X64" s="109"/>
      <c r="Y64" s="109">
        <v>0</v>
      </c>
      <c r="Z64" s="109">
        <v>8</v>
      </c>
      <c r="AA64" s="109">
        <v>8</v>
      </c>
      <c r="AB64" s="127"/>
      <c r="AC64" s="127"/>
      <c r="AD64" s="109">
        <v>8</v>
      </c>
      <c r="AE64" s="109">
        <v>8</v>
      </c>
      <c r="AF64" s="109">
        <v>8</v>
      </c>
      <c r="AG64" s="109">
        <v>7</v>
      </c>
      <c r="AH64" s="109"/>
      <c r="AI64" s="107"/>
      <c r="AJ64" s="107"/>
      <c r="AK64" s="110">
        <f t="shared" si="17"/>
        <v>47</v>
      </c>
    </row>
    <row r="65" spans="1:37" x14ac:dyDescent="0.3">
      <c r="A65" s="102">
        <v>33</v>
      </c>
      <c r="B65" s="107" t="str">
        <f>VLOOKUP($A65,Сотрудники!$A$3:$L$1206,2,0)</f>
        <v>Киевский Сергей</v>
      </c>
      <c r="C65" s="107" t="str">
        <f>VLOOKUP($A65,Сотрудники!$A$3:$L$1206,8,0)</f>
        <v>Москва</v>
      </c>
      <c r="D65" s="109"/>
      <c r="E65" s="109"/>
      <c r="F65" s="109"/>
      <c r="G65" s="108"/>
      <c r="H65" s="108"/>
      <c r="I65" s="107"/>
      <c r="J65" s="107"/>
      <c r="K65" s="107"/>
      <c r="L65" s="109"/>
      <c r="M65" s="107"/>
      <c r="N65" s="127"/>
      <c r="O65" s="127"/>
      <c r="P65" s="107"/>
      <c r="Q65" s="107"/>
      <c r="R65" s="107"/>
      <c r="S65" s="109"/>
      <c r="T65" s="109"/>
      <c r="U65" s="127"/>
      <c r="V65" s="127"/>
      <c r="W65" s="109"/>
      <c r="X65" s="107"/>
      <c r="Y65" s="107"/>
      <c r="Z65" s="109"/>
      <c r="AA65" s="109"/>
      <c r="AB65" s="127"/>
      <c r="AC65" s="127"/>
      <c r="AD65" s="109">
        <v>8</v>
      </c>
      <c r="AE65" s="109">
        <v>8</v>
      </c>
      <c r="AF65" s="109">
        <v>8</v>
      </c>
      <c r="AG65" s="109">
        <v>7</v>
      </c>
      <c r="AH65" s="109"/>
      <c r="AI65" s="107"/>
      <c r="AJ65" s="107"/>
      <c r="AK65" s="110">
        <f t="shared" si="17"/>
        <v>31</v>
      </c>
    </row>
  </sheetData>
  <pageMargins left="0.7" right="0.7" top="0.75" bottom="0.75" header="0.3" footer="0.3"/>
  <pageSetup paperSize="9" firstPageNumber="2147483648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34"/>
  <sheetViews>
    <sheetView topLeftCell="A2" zoomScale="85" workbookViewId="0">
      <selection activeCell="B7" sqref="B7:B34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660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Таблица25678910[[#This Row],[Итого кол-во рабочих часов]]/8</f>
        <v>21.875</v>
      </c>
      <c r="G5" s="120"/>
      <c r="H5" s="120">
        <v>175</v>
      </c>
      <c r="I5" s="121" t="e">
        <f>VLOOKUP($A5,Сотрудники!$A$3:$L$1206,14,0)</f>
        <v>#REF!</v>
      </c>
      <c r="J5" s="122" t="e">
        <f t="shared" ref="J5:J28" si="0">I5/8</f>
        <v>#REF!</v>
      </c>
      <c r="K5" s="123" t="e">
        <f t="shared" ref="K5:K28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Таблица25678910[[#This Row],[Итого кол-во рабочих часов]]/8</f>
        <v>21.875</v>
      </c>
      <c r="G6" s="120"/>
      <c r="H6" s="120">
        <v>175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Таблица25678910[[#This Row],[Итого кол-во рабочих часов]]/8</f>
        <v>21.875</v>
      </c>
      <c r="G7" s="125"/>
      <c r="H7" s="120">
        <v>175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Таблица25678910[[#This Row],[Итого кол-во рабочих часов]]/8</f>
        <v>21.875</v>
      </c>
      <c r="G8" s="125"/>
      <c r="H8" s="125">
        <v>175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13.875</v>
      </c>
      <c r="G9" s="125">
        <v>8</v>
      </c>
      <c r="H9" s="125">
        <v>111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34" si="2">H10/8</f>
        <v>21.875</v>
      </c>
      <c r="G10" s="125"/>
      <c r="H10" s="125">
        <v>175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21.875</v>
      </c>
      <c r="G11" s="125"/>
      <c r="H11" s="125">
        <v>175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21.875</v>
      </c>
      <c r="G12" s="125"/>
      <c r="H12" s="125">
        <v>175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12</v>
      </c>
      <c r="B13" s="119" t="str">
        <f>VLOOKUP($A13,Сотрудники!$A$3:$L$1206,2,0)</f>
        <v>Нурбаева Елена</v>
      </c>
      <c r="C13" s="119" t="str">
        <f>VLOOKUP($A13,Сотрудники!$A$3:$L$1206,9,0)</f>
        <v>приземление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10</v>
      </c>
      <c r="G13" s="125"/>
      <c r="H13" s="125">
        <v>80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13</v>
      </c>
      <c r="B14" s="119" t="str">
        <f>VLOOKUP($A14,Сотрудники!$A$3:$L$1206,2,0)</f>
        <v>Богданов Михаил</v>
      </c>
      <c r="C14" s="119" t="str">
        <f>VLOOKUP($A14,Сотрудники!$A$3:$L$1206,9,0)</f>
        <v>LM Риски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21.875</v>
      </c>
      <c r="G14" s="125"/>
      <c r="H14" s="125">
        <v>175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x14ac:dyDescent="0.3">
      <c r="A15" s="129">
        <v>14</v>
      </c>
      <c r="B15" s="119" t="str">
        <f>VLOOKUP($A15,Сотрудники!$A$3:$L$1206,2,0)</f>
        <v>Смирнова Екатерина</v>
      </c>
      <c r="C15" s="119" t="str">
        <f>VLOOKUP($A15,Сотрудники!$A$3:$L$1206,9,0)</f>
        <v>Tableau</v>
      </c>
      <c r="D15" s="119">
        <f>VLOOKUP($A15,Сотрудники!$A$3:$L$1206,10,0)</f>
        <v>0</v>
      </c>
      <c r="E15" s="119">
        <f>VLOOKUP($A15,Сотрудники!$A$3:$L$1206,11,0)</f>
        <v>0</v>
      </c>
      <c r="F15" s="120">
        <f t="shared" si="2"/>
        <v>21.875</v>
      </c>
      <c r="G15" s="125"/>
      <c r="H15" s="125">
        <v>175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15</v>
      </c>
      <c r="B16" s="119" t="str">
        <f>VLOOKUP($A16,Сотрудники!$A$3:$L$1206,2,0)</f>
        <v>Герасимова Елизавета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0.15</v>
      </c>
      <c r="E16" s="119">
        <f>VLOOKUP($A16,Сотрудники!$A$3:$L$1206,11,0)</f>
        <v>150000</v>
      </c>
      <c r="F16" s="120">
        <f t="shared" si="2"/>
        <v>21.875</v>
      </c>
      <c r="G16" s="125"/>
      <c r="H16" s="125">
        <v>175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31.2" x14ac:dyDescent="0.3">
      <c r="A17" s="129">
        <v>16</v>
      </c>
      <c r="B17" s="119" t="str">
        <f>VLOOKUP($A17,Сотрудники!$A$3:$L$1206,2,0)</f>
        <v>Абдуллаева Анжелика</v>
      </c>
      <c r="C17" s="119" t="str">
        <f>VLOOKUP($A17,Сотрудники!$A$3:$L$1206,9,0)</f>
        <v>Ресурсное планирование</v>
      </c>
      <c r="D17" s="119">
        <f>VLOOKUP($A17,Сотрудники!$A$3:$L$1206,10,0)</f>
        <v>0</v>
      </c>
      <c r="E17" s="119">
        <f>VLOOKUP($A17,Сотрудники!$A$3:$L$1206,11,0)</f>
        <v>0</v>
      </c>
      <c r="F17" s="120">
        <f t="shared" si="2"/>
        <v>21.875</v>
      </c>
      <c r="G17" s="125"/>
      <c r="H17" s="125">
        <v>175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ht="62.4" x14ac:dyDescent="0.3">
      <c r="A18" s="129">
        <v>17</v>
      </c>
      <c r="B18" s="119" t="str">
        <f>VLOOKUP($A18,Сотрудники!$A$3:$L$1206,2,0)</f>
        <v>Наймушин Евгений</v>
      </c>
      <c r="C18" s="119" t="str">
        <f>VLOOKUP($A18,Сотрудники!$A$3:$L$1206,9,0)</f>
        <v>МАПЛ (Модуль автоматизации программ лояльности)</v>
      </c>
      <c r="D18" s="119">
        <f>VLOOKUP($A18,Сотрудники!$A$3:$L$1206,10,0)</f>
        <v>0</v>
      </c>
      <c r="E18" s="119">
        <f>VLOOKUP($A18,Сотрудники!$A$3:$L$1206,11,0)</f>
        <v>344900</v>
      </c>
      <c r="F18" s="120">
        <f t="shared" si="2"/>
        <v>21.875</v>
      </c>
      <c r="G18" s="125"/>
      <c r="H18" s="125">
        <v>175</v>
      </c>
      <c r="I18" s="121" t="e">
        <f>VLOOKUP($A18,Сотрудники!$A$3:$L$1206,14,0)</f>
        <v>#REF!</v>
      </c>
      <c r="J18" s="122" t="e">
        <f t="shared" si="0"/>
        <v>#REF!</v>
      </c>
      <c r="K18" s="126" t="e">
        <f t="shared" si="1"/>
        <v>#REF!</v>
      </c>
    </row>
    <row r="19" spans="1:11" ht="31.2" x14ac:dyDescent="0.3">
      <c r="A19" s="129">
        <v>18</v>
      </c>
      <c r="B19" s="119" t="str">
        <f>VLOOKUP($A19,Сотрудники!$A$3:$L$1206,2,0)</f>
        <v>Тимиргалеев Иван</v>
      </c>
      <c r="C19" s="119" t="str">
        <f>VLOOKUP($A19,Сотрудники!$A$3:$L$1206,9,0)</f>
        <v>Пообъектный учёт залогов</v>
      </c>
      <c r="D19" s="119">
        <f>VLOOKUP($A19,Сотрудники!$A$3:$L$1206,10,0)</f>
        <v>0</v>
      </c>
      <c r="E19" s="119">
        <f>VLOOKUP($A19,Сотрудники!$A$3:$L$1206,11,0)</f>
        <v>0</v>
      </c>
      <c r="F19" s="120">
        <f t="shared" si="2"/>
        <v>21.875</v>
      </c>
      <c r="G19" s="125"/>
      <c r="H19" s="125">
        <v>175</v>
      </c>
      <c r="I19" s="121" t="e">
        <f>VLOOKUP($A19,Сотрудники!$A$3:$L$1206,14,0)</f>
        <v>#REF!</v>
      </c>
      <c r="J19" s="122" t="e">
        <f t="shared" si="0"/>
        <v>#REF!</v>
      </c>
      <c r="K19" s="126" t="e">
        <f t="shared" si="1"/>
        <v>#REF!</v>
      </c>
    </row>
    <row r="20" spans="1:11" x14ac:dyDescent="0.3">
      <c r="A20" s="129">
        <v>19</v>
      </c>
      <c r="B20" s="119" t="str">
        <f>VLOOKUP($A20,Сотрудники!$A$3:$L$1206,2,0)</f>
        <v>Лопатин Максим</v>
      </c>
      <c r="C20" s="119">
        <f>VLOOKUP($A20,Сотрудники!$A$3:$L$1206,9,0)</f>
        <v>0</v>
      </c>
      <c r="D20" s="119">
        <f>VLOOKUP($A20,Сотрудники!$A$3:$L$1206,10,0)</f>
        <v>0</v>
      </c>
      <c r="E20" s="130">
        <f>VLOOKUP($A20,Сотрудники!$A$3:$L$1206,11,0)</f>
        <v>0</v>
      </c>
      <c r="F20" s="120">
        <f t="shared" si="2"/>
        <v>21.875</v>
      </c>
      <c r="G20" s="125"/>
      <c r="H20" s="125">
        <v>175</v>
      </c>
      <c r="I20" s="121" t="e">
        <f>VLOOKUP($A20,Сотрудники!$A$3:$L$1206,14,0)</f>
        <v>#REF!</v>
      </c>
      <c r="J20" s="122" t="e">
        <f t="shared" si="0"/>
        <v>#REF!</v>
      </c>
      <c r="K20" s="126" t="e">
        <f t="shared" si="1"/>
        <v>#REF!</v>
      </c>
    </row>
    <row r="21" spans="1:11" x14ac:dyDescent="0.3">
      <c r="A21" s="129">
        <v>20</v>
      </c>
      <c r="B21" s="119" t="str">
        <f>VLOOKUP($A21,Сотрудники!$A$3:$L$1206,2,0)</f>
        <v xml:space="preserve">Калмурзаев Руслан </v>
      </c>
      <c r="C21" s="119" t="str">
        <f>VLOOKUP($A21,Сотрудники!$A$3:$L$1206,9,0)</f>
        <v>приземление</v>
      </c>
      <c r="D21" s="119">
        <f>VLOOKUP($A21,Сотрудники!$A$3:$L$1206,10,0)</f>
        <v>0</v>
      </c>
      <c r="E21" s="119">
        <f>VLOOKUP($A21,Сотрудники!$A$3:$L$1206,11,0)</f>
        <v>90000</v>
      </c>
      <c r="F21" s="120">
        <f t="shared" si="2"/>
        <v>21.875</v>
      </c>
      <c r="G21" s="125"/>
      <c r="H21" s="125">
        <v>175</v>
      </c>
      <c r="I21" s="121" t="e">
        <f>VLOOKUP($A21,Сотрудники!$A$3:$L$1206,14,0)</f>
        <v>#REF!</v>
      </c>
      <c r="J21" s="122" t="e">
        <f t="shared" si="0"/>
        <v>#REF!</v>
      </c>
      <c r="K21" s="126" t="e">
        <f t="shared" si="1"/>
        <v>#REF!</v>
      </c>
    </row>
    <row r="22" spans="1:11" x14ac:dyDescent="0.3">
      <c r="A22" s="129">
        <v>21</v>
      </c>
      <c r="B22" s="119" t="str">
        <f>VLOOKUP($A22,Сотрудники!$A$3:$L$1206,2,0)</f>
        <v>Шимберев Борис</v>
      </c>
      <c r="C22" s="119">
        <f>VLOOKUP($A22,Сотрудники!$A$3:$L$1206,9,0)</f>
        <v>0</v>
      </c>
      <c r="D22" s="119">
        <f>VLOOKUP($A22,Сотрудники!$A$3:$L$1206,10,0)</f>
        <v>0</v>
      </c>
      <c r="E22" s="119">
        <f>VLOOKUP($A22,Сотрудники!$A$3:$L$1206,11,0)</f>
        <v>0</v>
      </c>
      <c r="F22" s="120">
        <f t="shared" si="2"/>
        <v>21.875</v>
      </c>
      <c r="G22" s="125"/>
      <c r="H22" s="125">
        <v>175</v>
      </c>
      <c r="I22" s="121" t="e">
        <f>VLOOKUP($A22,Сотрудники!$A$3:$L$1206,14,0)</f>
        <v>#REF!</v>
      </c>
      <c r="J22" s="122" t="e">
        <f t="shared" si="0"/>
        <v>#REF!</v>
      </c>
      <c r="K22" s="126" t="e">
        <f t="shared" si="1"/>
        <v>#REF!</v>
      </c>
    </row>
    <row r="23" spans="1:11" x14ac:dyDescent="0.3">
      <c r="A23" s="129">
        <v>22</v>
      </c>
      <c r="B23" s="119" t="str">
        <f>VLOOKUP($A23,Сотрудники!$A$3:$L$1206,2,0)</f>
        <v>Виштак Татьяна</v>
      </c>
      <c r="C23" s="119" t="str">
        <f>VLOOKUP($A23,Сотрудники!$A$3:$L$1206,9,0)</f>
        <v>приземление</v>
      </c>
      <c r="D23" s="119">
        <f>VLOOKUP($A23,Сотрудники!$A$3:$L$1206,10,0)</f>
        <v>0</v>
      </c>
      <c r="E23" s="119" t="str">
        <f>VLOOKUP($A23,Сотрудники!$A$3:$L$1206,11,0)</f>
        <v xml:space="preserve">310 400 </v>
      </c>
      <c r="F23" s="120">
        <f t="shared" si="2"/>
        <v>21.875</v>
      </c>
      <c r="G23" s="125"/>
      <c r="H23" s="125">
        <v>175</v>
      </c>
      <c r="I23" s="121" t="e">
        <f>VLOOKUP($A23,Сотрудники!$A$3:$L$1206,14,0)</f>
        <v>#REF!</v>
      </c>
      <c r="J23" s="122" t="e">
        <f t="shared" si="0"/>
        <v>#REF!</v>
      </c>
      <c r="K23" s="126" t="e">
        <f t="shared" si="1"/>
        <v>#REF!</v>
      </c>
    </row>
    <row r="24" spans="1:11" x14ac:dyDescent="0.3">
      <c r="A24" s="129">
        <v>23</v>
      </c>
      <c r="B24" s="119" t="str">
        <f>VLOOKUP($A24,Сотрудники!$A$3:$L$1206,2,0)</f>
        <v>Путилов Александр</v>
      </c>
      <c r="C24" s="119">
        <f>VLOOKUP($A24,Сотрудники!$A$3:$L$1206,9,0)</f>
        <v>0</v>
      </c>
      <c r="D24" s="119">
        <f>VLOOKUP($A24,Сотрудники!$A$3:$L$1206,10,0)</f>
        <v>0</v>
      </c>
      <c r="E24" s="119">
        <f>VLOOKUP($A24,Сотрудники!$A$3:$L$1206,11,0)</f>
        <v>303500</v>
      </c>
      <c r="F24" s="120">
        <f t="shared" si="2"/>
        <v>21.875</v>
      </c>
      <c r="G24" s="125"/>
      <c r="H24" s="125">
        <v>175</v>
      </c>
      <c r="I24" s="121" t="e">
        <f>VLOOKUP($A24,Сотрудники!$A$3:$L$1206,14,0)</f>
        <v>#REF!</v>
      </c>
      <c r="J24" s="122" t="e">
        <f t="shared" si="0"/>
        <v>#REF!</v>
      </c>
      <c r="K24" s="126" t="e">
        <f t="shared" si="1"/>
        <v>#REF!</v>
      </c>
    </row>
    <row r="25" spans="1:11" ht="31.2" x14ac:dyDescent="0.3">
      <c r="A25" s="129">
        <v>24</v>
      </c>
      <c r="B25" s="119" t="str">
        <f>VLOOKUP($A25,Сотрудники!$A$3:$L$1206,2,0)</f>
        <v>Цыганкова Анастасия</v>
      </c>
      <c r="C25" s="119" t="str">
        <f>VLOOKUP($A25,Сотрудники!$A$3:$L$1206,9,0)</f>
        <v>Ресурсное планирование</v>
      </c>
      <c r="D25" s="119">
        <f>VLOOKUP($A25,Сотрудники!$A$3:$L$1206,10,0)</f>
        <v>0.15</v>
      </c>
      <c r="E25" s="119">
        <f>VLOOKUP($A25,Сотрудники!$A$3:$L$1206,11,0)</f>
        <v>150000</v>
      </c>
      <c r="F25" s="120">
        <f t="shared" si="2"/>
        <v>21.875</v>
      </c>
      <c r="G25" s="125"/>
      <c r="H25" s="125">
        <v>175</v>
      </c>
      <c r="I25" s="121" t="e">
        <f>VLOOKUP($A25,Сотрудники!$A$3:$L$1206,14,0)</f>
        <v>#REF!</v>
      </c>
      <c r="J25" s="122" t="e">
        <f t="shared" si="0"/>
        <v>#REF!</v>
      </c>
      <c r="K25" s="126" t="e">
        <f t="shared" si="1"/>
        <v>#REF!</v>
      </c>
    </row>
    <row r="26" spans="1:11" x14ac:dyDescent="0.3">
      <c r="A26" s="129">
        <v>25</v>
      </c>
      <c r="B26" s="119" t="str">
        <f>VLOOKUP($A26,Сотрудники!$A$3:$L$1206,2,0)</f>
        <v>Беседин Игорь</v>
      </c>
      <c r="C26" s="119" t="str">
        <f>VLOOKUP($A26,Сотрудники!$A$3:$L$1206,9,0)</f>
        <v>приземление</v>
      </c>
      <c r="D26" s="119">
        <f>VLOOKUP($A26,Сотрудники!$A$3:$L$1206,10,0)</f>
        <v>0</v>
      </c>
      <c r="E26" s="119">
        <f>VLOOKUP($A26,Сотрудники!$A$3:$L$1206,11,0)</f>
        <v>310000</v>
      </c>
      <c r="F26" s="120">
        <f t="shared" si="2"/>
        <v>21.875</v>
      </c>
      <c r="G26" s="125"/>
      <c r="H26" s="125">
        <v>175</v>
      </c>
      <c r="I26" s="121" t="e">
        <f>VLOOKUP($A26,Сотрудники!$A$3:$L$1206,14,0)</f>
        <v>#REF!</v>
      </c>
      <c r="J26" s="122" t="e">
        <f t="shared" si="0"/>
        <v>#REF!</v>
      </c>
      <c r="K26" s="126" t="e">
        <f t="shared" si="1"/>
        <v>#REF!</v>
      </c>
    </row>
    <row r="27" spans="1:11" ht="31.2" x14ac:dyDescent="0.3">
      <c r="A27" s="129">
        <v>26</v>
      </c>
      <c r="B27" s="119" t="str">
        <f>VLOOKUP($A27,Сотрудники!$A$3:$L$1206,2,0)</f>
        <v>Молчанов Роман</v>
      </c>
      <c r="C27" s="119" t="str">
        <f>VLOOKUP($A27,Сотрудники!$A$3:$L$1206,9,0)</f>
        <v xml:space="preserve">Кредиты наличными </v>
      </c>
      <c r="D27" s="119">
        <f>VLOOKUP($A27,Сотрудники!$A$3:$L$1206,10,0)</f>
        <v>0</v>
      </c>
      <c r="E27" s="119">
        <f>VLOOKUP($A27,Сотрудники!$A$3:$L$1206,11,0)</f>
        <v>300000</v>
      </c>
      <c r="F27" s="120">
        <f t="shared" si="2"/>
        <v>21.875</v>
      </c>
      <c r="G27" s="125"/>
      <c r="H27" s="125">
        <v>175</v>
      </c>
      <c r="I27" s="121" t="e">
        <f>VLOOKUP($A27,Сотрудники!$A$3:$L$1206,14,0)</f>
        <v>#REF!</v>
      </c>
      <c r="J27" s="122" t="e">
        <f t="shared" si="0"/>
        <v>#REF!</v>
      </c>
      <c r="K27" s="126" t="e">
        <f t="shared" si="1"/>
        <v>#REF!</v>
      </c>
    </row>
    <row r="28" spans="1:11" x14ac:dyDescent="0.3">
      <c r="A28" s="129">
        <v>27</v>
      </c>
      <c r="B28" s="119" t="str">
        <f>VLOOKUP($A28,Сотрудники!$A$3:$L$1206,2,0)</f>
        <v>Пузанов Андрей</v>
      </c>
      <c r="C28" s="119">
        <f>VLOOKUP($A28,Сотрудники!$A$3:$L$1206,9,0)</f>
        <v>0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21.875</v>
      </c>
      <c r="G28" s="125"/>
      <c r="H28" s="125">
        <v>175</v>
      </c>
      <c r="I28" s="121" t="e">
        <f>VLOOKUP($A28,Сотрудники!$A$3:$L$1206,14,0)</f>
        <v>#REF!</v>
      </c>
      <c r="J28" s="122" t="e">
        <f t="shared" si="0"/>
        <v>#REF!</v>
      </c>
      <c r="K28" s="126" t="e">
        <f t="shared" si="1"/>
        <v>#REF!</v>
      </c>
    </row>
    <row r="29" spans="1:11" ht="62.4" x14ac:dyDescent="0.3">
      <c r="A29" s="129">
        <v>28</v>
      </c>
      <c r="B29" s="119" t="str">
        <f>VLOOKUP($A29,Сотрудники!$A$3:$L$1206,2,0)</f>
        <v>Хотулев Дмитрий</v>
      </c>
      <c r="C29" s="119" t="str">
        <f>VLOOKUP($A29,Сотрудники!$A$3:$L$1206,9,0)</f>
        <v>Платежи юридических лиц (Малый и средний бизнес)</v>
      </c>
      <c r="D29" s="119">
        <f>VLOOKUP($A29,Сотрудники!$A$3:$L$1206,10,0)</f>
        <v>0</v>
      </c>
      <c r="E29" s="119">
        <f>VLOOKUP($A29,Сотрудники!$A$3:$L$1206,11,0)</f>
        <v>0</v>
      </c>
      <c r="F29" s="120">
        <f t="shared" si="2"/>
        <v>21.875</v>
      </c>
      <c r="G29" s="125"/>
      <c r="H29" s="125">
        <v>175</v>
      </c>
      <c r="I29" s="121" t="e">
        <f>VLOOKUP($A29,Сотрудники!$A$3:$L$1206,14,0)</f>
        <v>#REF!</v>
      </c>
      <c r="J29" s="122" t="e">
        <f t="shared" ref="J29:J34" si="3">I29/8</f>
        <v>#REF!</v>
      </c>
      <c r="K29" s="126" t="e">
        <f t="shared" ref="K29:K34" si="4">+H29*J29</f>
        <v>#REF!</v>
      </c>
    </row>
    <row r="30" spans="1:11" x14ac:dyDescent="0.3">
      <c r="A30" s="129">
        <v>29</v>
      </c>
      <c r="B30" s="119" t="str">
        <f>VLOOKUP($A30,Сотрудники!$A$3:$L$1206,2,0)</f>
        <v>Воронцов Григорий</v>
      </c>
      <c r="C30" s="119" t="str">
        <f>VLOOKUP($A30,Сотрудники!$A$3:$L$1206,9,0)</f>
        <v>приземление</v>
      </c>
      <c r="D30" s="119">
        <f>VLOOKUP($A30,Сотрудники!$A$3:$L$1206,10,0)</f>
        <v>0</v>
      </c>
      <c r="E30" s="119">
        <f>VLOOKUP($A30,Сотрудники!$A$3:$L$1206,11,0)</f>
        <v>0</v>
      </c>
      <c r="F30" s="120">
        <f t="shared" si="2"/>
        <v>18.875</v>
      </c>
      <c r="G30" s="125"/>
      <c r="H30" s="125">
        <v>151</v>
      </c>
      <c r="I30" s="121" t="e">
        <f>VLOOKUP($A30,Сотрудники!$A$3:$L$1206,14,0)</f>
        <v>#REF!</v>
      </c>
      <c r="J30" s="122" t="e">
        <f t="shared" si="3"/>
        <v>#REF!</v>
      </c>
      <c r="K30" s="126" t="e">
        <f t="shared" si="4"/>
        <v>#REF!</v>
      </c>
    </row>
    <row r="31" spans="1:11" x14ac:dyDescent="0.3">
      <c r="A31" s="129">
        <v>30</v>
      </c>
      <c r="B31" s="119" t="str">
        <f>VLOOKUP($A31,Сотрудники!$A$3:$L$1206,2,0)</f>
        <v>Тарасов Алексей</v>
      </c>
      <c r="C31" s="119">
        <f>VLOOKUP($A31,Сотрудники!$A$3:$L$1206,9,0)</f>
        <v>0</v>
      </c>
      <c r="D31" s="119">
        <f>VLOOKUP($A31,Сотрудники!$A$3:$L$1206,10,0)</f>
        <v>0</v>
      </c>
      <c r="E31" s="119">
        <f>VLOOKUP($A31,Сотрудники!$A$3:$L$1206,11,0)</f>
        <v>248000</v>
      </c>
      <c r="F31" s="120">
        <f t="shared" si="2"/>
        <v>12.875</v>
      </c>
      <c r="G31" s="125"/>
      <c r="H31" s="125">
        <v>103</v>
      </c>
      <c r="I31" s="121" t="e">
        <f>VLOOKUP($A31,Сотрудники!$A$3:$L$1206,14,0)</f>
        <v>#REF!</v>
      </c>
      <c r="J31" s="122" t="e">
        <f t="shared" si="3"/>
        <v>#REF!</v>
      </c>
      <c r="K31" s="126" t="e">
        <f t="shared" si="4"/>
        <v>#REF!</v>
      </c>
    </row>
    <row r="32" spans="1:11" x14ac:dyDescent="0.3">
      <c r="A32" s="129">
        <v>31</v>
      </c>
      <c r="B32" s="119" t="str">
        <f>VLOOKUP($A32,Сотрудники!$A$3:$L$1206,2,0)</f>
        <v>Саринков Андрей</v>
      </c>
      <c r="C32" s="119">
        <f>VLOOKUP($A32,Сотрудники!$A$3:$L$1206,9,0)</f>
        <v>0</v>
      </c>
      <c r="D32" s="119">
        <f>VLOOKUP($A32,Сотрудники!$A$3:$L$1206,10,0)</f>
        <v>0</v>
      </c>
      <c r="E32" s="119">
        <f>VLOOKUP($A32,Сотрудники!$A$3:$L$1206,11,0)</f>
        <v>0</v>
      </c>
      <c r="F32" s="120">
        <f t="shared" si="2"/>
        <v>8.875</v>
      </c>
      <c r="G32" s="125"/>
      <c r="H32" s="125">
        <v>71</v>
      </c>
      <c r="I32" s="121" t="e">
        <f>VLOOKUP($A32,Сотрудники!$A$3:$L$1206,14,0)</f>
        <v>#REF!</v>
      </c>
      <c r="J32" s="122" t="e">
        <f t="shared" si="3"/>
        <v>#REF!</v>
      </c>
      <c r="K32" s="126" t="e">
        <f t="shared" si="4"/>
        <v>#REF!</v>
      </c>
    </row>
    <row r="33" spans="1:11" x14ac:dyDescent="0.3">
      <c r="A33" s="129">
        <v>32</v>
      </c>
      <c r="B33" s="119" t="str">
        <f>VLOOKUP($A33,Сотрудники!$A$3:$L$1206,2,0)</f>
        <v>Смердов Алексей</v>
      </c>
      <c r="C33" s="119">
        <f>VLOOKUP($A33,Сотрудники!$A$3:$L$1206,9,0)</f>
        <v>0</v>
      </c>
      <c r="D33" s="119">
        <f>VLOOKUP($A33,Сотрудники!$A$3:$L$1206,10,0)</f>
        <v>0</v>
      </c>
      <c r="E33" s="119">
        <f>VLOOKUP($A33,Сотрудники!$A$3:$L$1206,11,0)</f>
        <v>0</v>
      </c>
      <c r="F33" s="120">
        <f t="shared" si="2"/>
        <v>5.875</v>
      </c>
      <c r="G33" s="125">
        <v>1</v>
      </c>
      <c r="H33" s="125">
        <v>47</v>
      </c>
      <c r="I33" s="121" t="e">
        <f>VLOOKUP($A33,Сотрудники!$A$3:$L$1206,14,0)</f>
        <v>#REF!</v>
      </c>
      <c r="J33" s="122" t="e">
        <f t="shared" si="3"/>
        <v>#REF!</v>
      </c>
      <c r="K33" s="126" t="e">
        <f t="shared" si="4"/>
        <v>#REF!</v>
      </c>
    </row>
    <row r="34" spans="1:11" x14ac:dyDescent="0.3">
      <c r="A34" s="129">
        <v>33</v>
      </c>
      <c r="B34" s="119" t="str">
        <f>VLOOKUP($A34,Сотрудники!$A$3:$L$1206,2,0)</f>
        <v>Киевский Сергей</v>
      </c>
      <c r="C34" s="119">
        <f>VLOOKUP($A34,Сотрудники!$A$3:$L$1206,9,0)</f>
        <v>0</v>
      </c>
      <c r="D34" s="119">
        <f>VLOOKUP($A34,Сотрудники!$A$3:$L$1206,10,0)</f>
        <v>0</v>
      </c>
      <c r="E34" s="119">
        <f>VLOOKUP($A34,Сотрудники!$A$3:$L$1206,11,0)</f>
        <v>0</v>
      </c>
      <c r="F34" s="120">
        <f t="shared" si="2"/>
        <v>3.875</v>
      </c>
      <c r="G34" s="125"/>
      <c r="H34" s="125">
        <v>31</v>
      </c>
      <c r="I34" s="121" t="e">
        <f>VLOOKUP($A34,Сотрудники!$A$3:$L$1206,14,0)</f>
        <v>#REF!</v>
      </c>
      <c r="J34" s="122" t="e">
        <f t="shared" si="3"/>
        <v>#REF!</v>
      </c>
      <c r="K34" s="126" t="e">
        <f t="shared" si="4"/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K71"/>
  <sheetViews>
    <sheetView zoomScale="69" workbookViewId="0">
      <pane xSplit="2" ySplit="2" topLeftCell="C3" activePane="bottomRight" state="frozen"/>
      <selection activeCell="A62" sqref="A62:XFD62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3984375" style="102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5">
        <v>43952</v>
      </c>
      <c r="E2" s="105">
        <f>D2+1</f>
        <v>43953</v>
      </c>
      <c r="F2" s="105">
        <f t="shared" ref="F2:G2" si="0">E2+1</f>
        <v>43954</v>
      </c>
      <c r="G2" s="105">
        <f t="shared" si="0"/>
        <v>43955</v>
      </c>
      <c r="H2" s="105">
        <f>G2+1</f>
        <v>43956</v>
      </c>
      <c r="I2" s="106">
        <f t="shared" ref="I2:AF2" si="1">H2+1</f>
        <v>43957</v>
      </c>
      <c r="J2" s="106">
        <f t="shared" si="1"/>
        <v>43958</v>
      </c>
      <c r="K2" s="106">
        <f t="shared" si="1"/>
        <v>43959</v>
      </c>
      <c r="L2" s="105">
        <f t="shared" si="1"/>
        <v>43960</v>
      </c>
      <c r="M2" s="105">
        <f t="shared" si="1"/>
        <v>43961</v>
      </c>
      <c r="N2" s="105">
        <f t="shared" si="1"/>
        <v>43962</v>
      </c>
      <c r="O2" s="106">
        <f t="shared" si="1"/>
        <v>43963</v>
      </c>
      <c r="P2" s="106">
        <f t="shared" si="1"/>
        <v>43964</v>
      </c>
      <c r="Q2" s="106">
        <f t="shared" si="1"/>
        <v>43965</v>
      </c>
      <c r="R2" s="106">
        <f t="shared" si="1"/>
        <v>43966</v>
      </c>
      <c r="S2" s="105">
        <f t="shared" si="1"/>
        <v>43967</v>
      </c>
      <c r="T2" s="105">
        <f t="shared" si="1"/>
        <v>43968</v>
      </c>
      <c r="U2" s="106">
        <f t="shared" si="1"/>
        <v>43969</v>
      </c>
      <c r="V2" s="106">
        <f t="shared" si="1"/>
        <v>43970</v>
      </c>
      <c r="W2" s="106">
        <f t="shared" si="1"/>
        <v>43971</v>
      </c>
      <c r="X2" s="106">
        <f t="shared" si="1"/>
        <v>43972</v>
      </c>
      <c r="Y2" s="106">
        <f t="shared" si="1"/>
        <v>43973</v>
      </c>
      <c r="Z2" s="105">
        <f t="shared" si="1"/>
        <v>43974</v>
      </c>
      <c r="AA2" s="105">
        <f t="shared" si="1"/>
        <v>43975</v>
      </c>
      <c r="AB2" s="106">
        <f t="shared" si="1"/>
        <v>43976</v>
      </c>
      <c r="AC2" s="106">
        <f t="shared" si="1"/>
        <v>43977</v>
      </c>
      <c r="AD2" s="106">
        <f t="shared" si="1"/>
        <v>43978</v>
      </c>
      <c r="AE2" s="106">
        <f t="shared" si="1"/>
        <v>43979</v>
      </c>
      <c r="AF2" s="106">
        <f t="shared" si="1"/>
        <v>43980</v>
      </c>
      <c r="AG2" s="105">
        <f>+AF2+1</f>
        <v>43981</v>
      </c>
      <c r="AH2" s="105">
        <f>+AG2+1</f>
        <v>43982</v>
      </c>
      <c r="AI2" s="106">
        <f>+AH2+1</f>
        <v>43983</v>
      </c>
      <c r="AJ2" s="106">
        <f>+AI2+1</f>
        <v>43984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27" t="str">
        <f t="shared" ref="D3:AJ10" si="2">IF(ISBLANK(D39),"",IF(D39=0,"Выходной",IF(D39&lt;&gt;0,"Работал","")))</f>
        <v/>
      </c>
      <c r="E3" s="127" t="str">
        <f t="shared" si="2"/>
        <v/>
      </c>
      <c r="F3" s="127" t="str">
        <f t="shared" si="2"/>
        <v/>
      </c>
      <c r="G3" s="108" t="str">
        <f t="shared" si="2"/>
        <v/>
      </c>
      <c r="H3" s="108" t="str">
        <f t="shared" si="2"/>
        <v/>
      </c>
      <c r="I3" s="109" t="str">
        <f t="shared" si="2"/>
        <v>Работал</v>
      </c>
      <c r="J3" s="109" t="str">
        <f t="shared" si="2"/>
        <v>Работал</v>
      </c>
      <c r="K3" s="109" t="str">
        <f t="shared" si="2"/>
        <v>Работал</v>
      </c>
      <c r="L3" s="127" t="str">
        <f t="shared" si="2"/>
        <v/>
      </c>
      <c r="M3" s="127" t="str">
        <f t="shared" si="2"/>
        <v/>
      </c>
      <c r="N3" s="127" t="str">
        <f t="shared" si="2"/>
        <v/>
      </c>
      <c r="O3" s="109" t="str">
        <f t="shared" si="2"/>
        <v>Работал</v>
      </c>
      <c r="P3" s="109" t="str">
        <f t="shared" si="2"/>
        <v>Работал</v>
      </c>
      <c r="Q3" s="109" t="str">
        <f t="shared" si="2"/>
        <v>Работал</v>
      </c>
      <c r="R3" s="109" t="str">
        <f t="shared" si="2"/>
        <v>Работал</v>
      </c>
      <c r="S3" s="127" t="str">
        <f t="shared" si="2"/>
        <v/>
      </c>
      <c r="T3" s="127" t="str">
        <f t="shared" si="2"/>
        <v/>
      </c>
      <c r="U3" s="109" t="str">
        <f t="shared" si="2"/>
        <v>Работал</v>
      </c>
      <c r="V3" s="109" t="str">
        <f t="shared" si="2"/>
        <v>Работал</v>
      </c>
      <c r="W3" s="109" t="str">
        <f t="shared" si="2"/>
        <v>Работал</v>
      </c>
      <c r="X3" s="109" t="str">
        <f t="shared" si="2"/>
        <v>Работал</v>
      </c>
      <c r="Y3" s="109" t="str">
        <f t="shared" si="2"/>
        <v>Работал</v>
      </c>
      <c r="Z3" s="127" t="str">
        <f t="shared" si="2"/>
        <v/>
      </c>
      <c r="AA3" s="127" t="str">
        <f t="shared" si="2"/>
        <v/>
      </c>
      <c r="AB3" s="109" t="str">
        <f t="shared" si="2"/>
        <v>Работал</v>
      </c>
      <c r="AC3" s="109" t="str">
        <f t="shared" si="2"/>
        <v>Работал</v>
      </c>
      <c r="AD3" s="109" t="str">
        <f t="shared" si="2"/>
        <v>Работал</v>
      </c>
      <c r="AE3" s="109" t="str">
        <f t="shared" si="2"/>
        <v>Работал</v>
      </c>
      <c r="AF3" s="109" t="str">
        <f t="shared" si="2"/>
        <v>Работал</v>
      </c>
      <c r="AG3" s="127" t="str">
        <f t="shared" si="2"/>
        <v/>
      </c>
      <c r="AH3" s="127" t="str">
        <f t="shared" si="2"/>
        <v/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27" t="str">
        <f t="shared" si="2"/>
        <v/>
      </c>
      <c r="E4" s="127" t="str">
        <f t="shared" si="2"/>
        <v/>
      </c>
      <c r="F4" s="127" t="str">
        <f t="shared" si="2"/>
        <v/>
      </c>
      <c r="G4" s="108" t="str">
        <f t="shared" si="2"/>
        <v/>
      </c>
      <c r="H4" s="108" t="str">
        <f t="shared" si="2"/>
        <v/>
      </c>
      <c r="I4" s="109" t="str">
        <f t="shared" si="2"/>
        <v>Работал</v>
      </c>
      <c r="J4" s="109" t="str">
        <f t="shared" si="2"/>
        <v>Работал</v>
      </c>
      <c r="K4" s="109" t="str">
        <f t="shared" si="2"/>
        <v>Работал</v>
      </c>
      <c r="L4" s="127" t="str">
        <f t="shared" si="2"/>
        <v/>
      </c>
      <c r="M4" s="127" t="str">
        <f t="shared" si="2"/>
        <v/>
      </c>
      <c r="N4" s="127" t="str">
        <f t="shared" si="2"/>
        <v/>
      </c>
      <c r="O4" s="109" t="str">
        <f t="shared" si="2"/>
        <v>Работал</v>
      </c>
      <c r="P4" s="109" t="str">
        <f t="shared" si="2"/>
        <v>Работал</v>
      </c>
      <c r="Q4" s="109" t="str">
        <f t="shared" si="2"/>
        <v>Работал</v>
      </c>
      <c r="R4" s="109" t="str">
        <f t="shared" si="2"/>
        <v>Работал</v>
      </c>
      <c r="S4" s="127" t="str">
        <f t="shared" si="2"/>
        <v/>
      </c>
      <c r="T4" s="127" t="str">
        <f t="shared" si="2"/>
        <v/>
      </c>
      <c r="U4" s="109" t="str">
        <f t="shared" si="2"/>
        <v>Работал</v>
      </c>
      <c r="V4" s="109" t="str">
        <f t="shared" si="2"/>
        <v>Работал</v>
      </c>
      <c r="W4" s="109" t="str">
        <f t="shared" si="2"/>
        <v>Работал</v>
      </c>
      <c r="X4" s="109" t="str">
        <f t="shared" si="2"/>
        <v>Работал</v>
      </c>
      <c r="Y4" s="109" t="str">
        <f t="shared" si="2"/>
        <v>Работал</v>
      </c>
      <c r="Z4" s="127" t="str">
        <f t="shared" si="2"/>
        <v/>
      </c>
      <c r="AA4" s="127" t="str">
        <f t="shared" si="2"/>
        <v/>
      </c>
      <c r="AB4" s="109" t="str">
        <f t="shared" si="2"/>
        <v>Работал</v>
      </c>
      <c r="AC4" s="109" t="str">
        <f t="shared" si="2"/>
        <v>Работал</v>
      </c>
      <c r="AD4" s="109" t="str">
        <f t="shared" si="2"/>
        <v>Работал</v>
      </c>
      <c r="AE4" s="109" t="str">
        <f t="shared" si="2"/>
        <v>Работал</v>
      </c>
      <c r="AF4" s="109" t="str">
        <f t="shared" si="2"/>
        <v>Работал</v>
      </c>
      <c r="AG4" s="127" t="str">
        <f t="shared" si="2"/>
        <v/>
      </c>
      <c r="AH4" s="127" t="str">
        <f t="shared" si="2"/>
        <v/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27" t="str">
        <f t="shared" si="2"/>
        <v/>
      </c>
      <c r="E5" s="127" t="str">
        <f t="shared" si="2"/>
        <v/>
      </c>
      <c r="F5" s="127" t="str">
        <f t="shared" si="2"/>
        <v/>
      </c>
      <c r="G5" s="108" t="str">
        <f t="shared" si="2"/>
        <v/>
      </c>
      <c r="H5" s="108" t="str">
        <f t="shared" si="2"/>
        <v/>
      </c>
      <c r="I5" s="109" t="str">
        <f t="shared" si="2"/>
        <v>Работал</v>
      </c>
      <c r="J5" s="109" t="str">
        <f t="shared" si="2"/>
        <v>Работал</v>
      </c>
      <c r="K5" s="109" t="str">
        <f t="shared" si="2"/>
        <v>Работал</v>
      </c>
      <c r="L5" s="127" t="str">
        <f t="shared" si="2"/>
        <v/>
      </c>
      <c r="M5" s="127" t="str">
        <f t="shared" si="2"/>
        <v/>
      </c>
      <c r="N5" s="127" t="str">
        <f t="shared" si="2"/>
        <v/>
      </c>
      <c r="O5" s="109" t="str">
        <f t="shared" si="2"/>
        <v>Работал</v>
      </c>
      <c r="P5" s="109" t="str">
        <f t="shared" si="2"/>
        <v>Работал</v>
      </c>
      <c r="Q5" s="109" t="str">
        <f t="shared" si="2"/>
        <v>Работал</v>
      </c>
      <c r="R5" s="109" t="str">
        <f t="shared" si="2"/>
        <v>Работал</v>
      </c>
      <c r="S5" s="127" t="str">
        <f t="shared" si="2"/>
        <v/>
      </c>
      <c r="T5" s="127" t="str">
        <f t="shared" si="2"/>
        <v/>
      </c>
      <c r="U5" s="109" t="str">
        <f t="shared" si="2"/>
        <v>Работал</v>
      </c>
      <c r="V5" s="109" t="str">
        <f t="shared" si="2"/>
        <v>Работал</v>
      </c>
      <c r="W5" s="109" t="str">
        <f t="shared" si="2"/>
        <v>Работал</v>
      </c>
      <c r="X5" s="109" t="str">
        <f t="shared" si="2"/>
        <v>Работал</v>
      </c>
      <c r="Y5" s="109" t="str">
        <f t="shared" si="2"/>
        <v>Работал</v>
      </c>
      <c r="Z5" s="127" t="str">
        <f t="shared" si="2"/>
        <v/>
      </c>
      <c r="AA5" s="127" t="str">
        <f t="shared" si="2"/>
        <v/>
      </c>
      <c r="AB5" s="109" t="str">
        <f t="shared" si="2"/>
        <v>Работал</v>
      </c>
      <c r="AC5" s="109" t="str">
        <f t="shared" si="2"/>
        <v>Работал</v>
      </c>
      <c r="AD5" s="109" t="str">
        <f t="shared" si="2"/>
        <v>Работал</v>
      </c>
      <c r="AE5" s="109" t="str">
        <f t="shared" si="2"/>
        <v>Работал</v>
      </c>
      <c r="AF5" s="109" t="str">
        <f t="shared" si="2"/>
        <v>Работал</v>
      </c>
      <c r="AG5" s="127" t="str">
        <f t="shared" si="2"/>
        <v/>
      </c>
      <c r="AH5" s="127" t="str">
        <f t="shared" si="2"/>
        <v/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27" t="str">
        <f t="shared" si="2"/>
        <v/>
      </c>
      <c r="E6" s="127" t="str">
        <f t="shared" si="2"/>
        <v/>
      </c>
      <c r="F6" s="127" t="str">
        <f t="shared" si="2"/>
        <v/>
      </c>
      <c r="G6" s="108" t="str">
        <f t="shared" si="2"/>
        <v/>
      </c>
      <c r="H6" s="108" t="str">
        <f t="shared" si="2"/>
        <v/>
      </c>
      <c r="I6" s="109" t="str">
        <f t="shared" si="2"/>
        <v>Работал</v>
      </c>
      <c r="J6" s="109" t="str">
        <f t="shared" si="2"/>
        <v>Работал</v>
      </c>
      <c r="K6" s="109" t="str">
        <f t="shared" si="2"/>
        <v>Работал</v>
      </c>
      <c r="L6" s="127" t="str">
        <f t="shared" si="2"/>
        <v/>
      </c>
      <c r="M6" s="127" t="str">
        <f t="shared" si="2"/>
        <v/>
      </c>
      <c r="N6" s="127" t="str">
        <f t="shared" si="2"/>
        <v/>
      </c>
      <c r="O6" s="109" t="str">
        <f t="shared" si="2"/>
        <v>Работал</v>
      </c>
      <c r="P6" s="109" t="str">
        <f t="shared" si="2"/>
        <v>Работал</v>
      </c>
      <c r="Q6" s="109" t="str">
        <f t="shared" si="2"/>
        <v>Работал</v>
      </c>
      <c r="R6" s="109" t="str">
        <f t="shared" si="2"/>
        <v>Работал</v>
      </c>
      <c r="S6" s="127" t="str">
        <f t="shared" si="2"/>
        <v/>
      </c>
      <c r="T6" s="127" t="str">
        <f t="shared" si="2"/>
        <v/>
      </c>
      <c r="U6" s="109" t="str">
        <f t="shared" si="2"/>
        <v>Работал</v>
      </c>
      <c r="V6" s="109" t="str">
        <f t="shared" si="2"/>
        <v>Работал</v>
      </c>
      <c r="W6" s="109" t="str">
        <f t="shared" si="2"/>
        <v>Работал</v>
      </c>
      <c r="X6" s="109" t="str">
        <f t="shared" si="2"/>
        <v>Работал</v>
      </c>
      <c r="Y6" s="109" t="str">
        <f t="shared" si="2"/>
        <v>Работал</v>
      </c>
      <c r="Z6" s="127" t="str">
        <f t="shared" si="2"/>
        <v/>
      </c>
      <c r="AA6" s="127" t="str">
        <f t="shared" si="2"/>
        <v/>
      </c>
      <c r="AB6" s="109" t="str">
        <f t="shared" si="2"/>
        <v>Работал</v>
      </c>
      <c r="AC6" s="109" t="str">
        <f t="shared" si="2"/>
        <v>Работал</v>
      </c>
      <c r="AD6" s="109" t="str">
        <f t="shared" si="2"/>
        <v>Работал</v>
      </c>
      <c r="AE6" s="109" t="str">
        <f t="shared" si="2"/>
        <v>Работал</v>
      </c>
      <c r="AF6" s="109" t="str">
        <f t="shared" si="2"/>
        <v>Работал</v>
      </c>
      <c r="AG6" s="127" t="str">
        <f t="shared" si="2"/>
        <v/>
      </c>
      <c r="AH6" s="127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27" t="str">
        <f t="shared" si="2"/>
        <v/>
      </c>
      <c r="E7" s="127" t="str">
        <f t="shared" si="2"/>
        <v/>
      </c>
      <c r="F7" s="127" t="str">
        <f t="shared" si="2"/>
        <v/>
      </c>
      <c r="G7" s="108" t="str">
        <f t="shared" si="2"/>
        <v/>
      </c>
      <c r="H7" s="108" t="str">
        <f t="shared" si="2"/>
        <v/>
      </c>
      <c r="I7" s="109" t="str">
        <f t="shared" si="2"/>
        <v>Работал</v>
      </c>
      <c r="J7" s="109" t="str">
        <f t="shared" si="2"/>
        <v>Работал</v>
      </c>
      <c r="K7" s="109" t="str">
        <f t="shared" si="2"/>
        <v>Работал</v>
      </c>
      <c r="L7" s="127" t="str">
        <f t="shared" si="2"/>
        <v/>
      </c>
      <c r="M7" s="127" t="str">
        <f t="shared" si="2"/>
        <v/>
      </c>
      <c r="N7" s="127" t="str">
        <f t="shared" si="2"/>
        <v/>
      </c>
      <c r="O7" s="109" t="str">
        <f t="shared" si="2"/>
        <v>Работал</v>
      </c>
      <c r="P7" s="109" t="str">
        <f t="shared" si="2"/>
        <v>Работал</v>
      </c>
      <c r="Q7" s="109" t="str">
        <f t="shared" si="2"/>
        <v>Работал</v>
      </c>
      <c r="R7" s="109" t="str">
        <f t="shared" si="2"/>
        <v>Работал</v>
      </c>
      <c r="S7" s="127" t="str">
        <f t="shared" si="2"/>
        <v/>
      </c>
      <c r="T7" s="127" t="str">
        <f t="shared" si="2"/>
        <v/>
      </c>
      <c r="U7" s="109" t="str">
        <f t="shared" si="2"/>
        <v>Работал</v>
      </c>
      <c r="V7" s="109" t="str">
        <f t="shared" si="2"/>
        <v>Работал</v>
      </c>
      <c r="W7" s="109" t="str">
        <f t="shared" si="2"/>
        <v>Работал</v>
      </c>
      <c r="X7" s="109" t="str">
        <f t="shared" si="2"/>
        <v>Работал</v>
      </c>
      <c r="Y7" s="109" t="str">
        <f t="shared" si="2"/>
        <v>Работал</v>
      </c>
      <c r="Z7" s="127" t="str">
        <f t="shared" si="2"/>
        <v/>
      </c>
      <c r="AA7" s="127" t="str">
        <f t="shared" si="2"/>
        <v/>
      </c>
      <c r="AB7" s="109" t="str">
        <f t="shared" si="2"/>
        <v>Работал</v>
      </c>
      <c r="AC7" s="109" t="str">
        <f t="shared" si="2"/>
        <v>Работал</v>
      </c>
      <c r="AD7" s="109" t="str">
        <f t="shared" si="2"/>
        <v>Работал</v>
      </c>
      <c r="AE7" s="109" t="str">
        <f t="shared" si="2"/>
        <v>Работал</v>
      </c>
      <c r="AF7" s="109" t="str">
        <f t="shared" si="2"/>
        <v>Работал</v>
      </c>
      <c r="AG7" s="127" t="str">
        <f t="shared" si="2"/>
        <v/>
      </c>
      <c r="AH7" s="127" t="str">
        <f t="shared" si="2"/>
        <v/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27" t="str">
        <f t="shared" si="2"/>
        <v/>
      </c>
      <c r="E8" s="127" t="str">
        <f t="shared" si="2"/>
        <v/>
      </c>
      <c r="F8" s="127" t="str">
        <f t="shared" si="2"/>
        <v/>
      </c>
      <c r="G8" s="108" t="str">
        <f t="shared" si="2"/>
        <v/>
      </c>
      <c r="H8" s="108" t="str">
        <f t="shared" si="2"/>
        <v/>
      </c>
      <c r="I8" s="109" t="str">
        <f t="shared" si="2"/>
        <v>Работал</v>
      </c>
      <c r="J8" s="109" t="str">
        <f t="shared" si="2"/>
        <v>Работал</v>
      </c>
      <c r="K8" s="109" t="str">
        <f t="shared" si="2"/>
        <v>Работал</v>
      </c>
      <c r="L8" s="127" t="str">
        <f t="shared" si="2"/>
        <v/>
      </c>
      <c r="M8" s="127" t="str">
        <f t="shared" si="2"/>
        <v/>
      </c>
      <c r="N8" s="127" t="str">
        <f t="shared" si="2"/>
        <v/>
      </c>
      <c r="O8" s="109" t="str">
        <f t="shared" si="2"/>
        <v>Работал</v>
      </c>
      <c r="P8" s="109" t="str">
        <f t="shared" si="2"/>
        <v>Работал</v>
      </c>
      <c r="Q8" s="109" t="str">
        <f t="shared" si="2"/>
        <v>Работал</v>
      </c>
      <c r="R8" s="109" t="str">
        <f t="shared" si="2"/>
        <v>Работал</v>
      </c>
      <c r="S8" s="127" t="str">
        <f t="shared" si="2"/>
        <v/>
      </c>
      <c r="T8" s="127" t="str">
        <f t="shared" si="2"/>
        <v/>
      </c>
      <c r="U8" s="109" t="str">
        <f t="shared" si="2"/>
        <v>Работал</v>
      </c>
      <c r="V8" s="109" t="str">
        <f t="shared" si="2"/>
        <v>Работал</v>
      </c>
      <c r="W8" s="109" t="str">
        <f t="shared" si="2"/>
        <v>Работал</v>
      </c>
      <c r="X8" s="109" t="str">
        <f t="shared" si="2"/>
        <v>Работал</v>
      </c>
      <c r="Y8" s="109" t="str">
        <f t="shared" si="2"/>
        <v>Работал</v>
      </c>
      <c r="Z8" s="127" t="str">
        <f t="shared" si="2"/>
        <v/>
      </c>
      <c r="AA8" s="127" t="str">
        <f t="shared" si="2"/>
        <v/>
      </c>
      <c r="AB8" s="109" t="str">
        <f t="shared" si="2"/>
        <v>Работал</v>
      </c>
      <c r="AC8" s="109" t="str">
        <f t="shared" si="2"/>
        <v>Работал</v>
      </c>
      <c r="AD8" s="109" t="str">
        <f t="shared" si="2"/>
        <v>Работал</v>
      </c>
      <c r="AE8" s="109" t="str">
        <f t="shared" si="2"/>
        <v>Работал</v>
      </c>
      <c r="AF8" s="109" t="str">
        <f t="shared" si="2"/>
        <v>Работал</v>
      </c>
      <c r="AG8" s="127" t="str">
        <f t="shared" si="2"/>
        <v/>
      </c>
      <c r="AH8" s="127" t="str">
        <f t="shared" si="2"/>
        <v/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27" t="str">
        <f t="shared" si="2"/>
        <v/>
      </c>
      <c r="E9" s="127" t="str">
        <f t="shared" si="2"/>
        <v/>
      </c>
      <c r="F9" s="127" t="str">
        <f t="shared" si="2"/>
        <v/>
      </c>
      <c r="G9" s="108" t="str">
        <f t="shared" si="2"/>
        <v/>
      </c>
      <c r="H9" s="108" t="str">
        <f t="shared" si="2"/>
        <v/>
      </c>
      <c r="I9" s="109" t="str">
        <f t="shared" si="2"/>
        <v>Работал</v>
      </c>
      <c r="J9" s="109" t="str">
        <f t="shared" si="2"/>
        <v>Работал</v>
      </c>
      <c r="K9" s="109" t="str">
        <f t="shared" si="2"/>
        <v>Работал</v>
      </c>
      <c r="L9" s="127" t="str">
        <f t="shared" si="2"/>
        <v/>
      </c>
      <c r="M9" s="127" t="str">
        <f t="shared" si="2"/>
        <v/>
      </c>
      <c r="N9" s="127" t="str">
        <f t="shared" si="2"/>
        <v/>
      </c>
      <c r="O9" s="109" t="str">
        <f t="shared" si="2"/>
        <v>Работал</v>
      </c>
      <c r="P9" s="109" t="str">
        <f t="shared" si="2"/>
        <v>Работал</v>
      </c>
      <c r="Q9" s="109" t="str">
        <f t="shared" si="2"/>
        <v>Работал</v>
      </c>
      <c r="R9" s="109" t="str">
        <f t="shared" si="2"/>
        <v>Работал</v>
      </c>
      <c r="S9" s="127" t="str">
        <f t="shared" si="2"/>
        <v/>
      </c>
      <c r="T9" s="127" t="str">
        <f t="shared" si="2"/>
        <v/>
      </c>
      <c r="U9" s="109" t="str">
        <f t="shared" si="2"/>
        <v>Работал</v>
      </c>
      <c r="V9" s="109" t="str">
        <f t="shared" si="2"/>
        <v>Работал</v>
      </c>
      <c r="W9" s="109" t="str">
        <f t="shared" si="2"/>
        <v>Работал</v>
      </c>
      <c r="X9" s="109" t="str">
        <f t="shared" si="2"/>
        <v>Работал</v>
      </c>
      <c r="Y9" s="109" t="str">
        <f t="shared" si="2"/>
        <v>Работал</v>
      </c>
      <c r="Z9" s="127" t="str">
        <f t="shared" si="2"/>
        <v/>
      </c>
      <c r="AA9" s="127" t="str">
        <f t="shared" si="2"/>
        <v/>
      </c>
      <c r="AB9" s="109" t="str">
        <f t="shared" si="2"/>
        <v>Работал</v>
      </c>
      <c r="AC9" s="109" t="str">
        <f t="shared" si="2"/>
        <v>Работал</v>
      </c>
      <c r="AD9" s="109" t="str">
        <f t="shared" si="2"/>
        <v>Работал</v>
      </c>
      <c r="AE9" s="109" t="str">
        <f t="shared" si="2"/>
        <v>Работал</v>
      </c>
      <c r="AF9" s="109" t="str">
        <f t="shared" si="2"/>
        <v>Работал</v>
      </c>
      <c r="AG9" s="127" t="str">
        <f t="shared" si="2"/>
        <v/>
      </c>
      <c r="AH9" s="127" t="str">
        <f t="shared" si="2"/>
        <v/>
      </c>
      <c r="AI9" s="109" t="str">
        <f t="shared" si="2"/>
        <v/>
      </c>
      <c r="AJ9" s="109" t="str">
        <f t="shared" si="2"/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27" t="str">
        <f t="shared" si="2"/>
        <v/>
      </c>
      <c r="E10" s="127" t="str">
        <f t="shared" si="2"/>
        <v/>
      </c>
      <c r="F10" s="127" t="str">
        <f t="shared" si="2"/>
        <v/>
      </c>
      <c r="G10" s="108" t="str">
        <f t="shared" si="2"/>
        <v/>
      </c>
      <c r="H10" s="108" t="str">
        <f t="shared" si="2"/>
        <v/>
      </c>
      <c r="I10" s="109" t="str">
        <f t="shared" si="2"/>
        <v>Работал</v>
      </c>
      <c r="J10" s="109" t="str">
        <f t="shared" si="2"/>
        <v>Работал</v>
      </c>
      <c r="K10" s="109" t="str">
        <f t="shared" si="2"/>
        <v>Работал</v>
      </c>
      <c r="L10" s="127" t="str">
        <f t="shared" si="2"/>
        <v/>
      </c>
      <c r="M10" s="127" t="str">
        <f t="shared" si="2"/>
        <v/>
      </c>
      <c r="N10" s="127" t="str">
        <f t="shared" si="2"/>
        <v/>
      </c>
      <c r="O10" s="109" t="str">
        <f t="shared" si="2"/>
        <v>Работал</v>
      </c>
      <c r="P10" s="109" t="str">
        <f t="shared" si="2"/>
        <v>Работал</v>
      </c>
      <c r="Q10" s="109" t="str">
        <f t="shared" si="2"/>
        <v>Работал</v>
      </c>
      <c r="R10" s="109" t="str">
        <f t="shared" si="2"/>
        <v>Работал</v>
      </c>
      <c r="S10" s="127" t="str">
        <f t="shared" si="2"/>
        <v/>
      </c>
      <c r="T10" s="127" t="str">
        <f t="shared" si="2"/>
        <v/>
      </c>
      <c r="U10" s="109" t="str">
        <f t="shared" si="2"/>
        <v>Работал</v>
      </c>
      <c r="V10" s="109" t="str">
        <f t="shared" si="2"/>
        <v>Работал</v>
      </c>
      <c r="W10" s="109" t="str">
        <f t="shared" si="2"/>
        <v>Работал</v>
      </c>
      <c r="X10" s="109" t="str">
        <f t="shared" si="2"/>
        <v>Работал</v>
      </c>
      <c r="Y10" s="109" t="str">
        <f t="shared" si="2"/>
        <v>Работал</v>
      </c>
      <c r="Z10" s="127" t="str">
        <f t="shared" si="2"/>
        <v/>
      </c>
      <c r="AA10" s="127" t="str">
        <f t="shared" si="2"/>
        <v/>
      </c>
      <c r="AB10" s="109" t="str">
        <f t="shared" ref="AB10:AJ10" si="3">IF(ISBLANK(AB46),"",IF(AB46=0,"Выходной",IF(AB46&lt;&gt;0,"Работал","")))</f>
        <v>Работал</v>
      </c>
      <c r="AC10" s="109" t="str">
        <f t="shared" si="3"/>
        <v>Работал</v>
      </c>
      <c r="AD10" s="109" t="str">
        <f t="shared" si="3"/>
        <v>Работал</v>
      </c>
      <c r="AE10" s="109" t="str">
        <f t="shared" si="3"/>
        <v>Работал</v>
      </c>
      <c r="AF10" s="109" t="str">
        <f t="shared" si="3"/>
        <v>Работал</v>
      </c>
      <c r="AG10" s="127" t="str">
        <f t="shared" si="3"/>
        <v/>
      </c>
      <c r="AH10" s="127" t="str">
        <f t="shared" si="3"/>
        <v/>
      </c>
      <c r="AI10" s="109" t="str">
        <f t="shared" si="3"/>
        <v/>
      </c>
      <c r="AJ10" s="109" t="str">
        <f t="shared" si="3"/>
        <v/>
      </c>
    </row>
    <row r="11" spans="1:36" x14ac:dyDescent="0.3">
      <c r="A11" s="102">
        <v>13</v>
      </c>
      <c r="B11" s="107" t="str">
        <f>VLOOKUP($A11,Сотрудники!$A$3:$L$1206,2,0)</f>
        <v>Богданов Михаил</v>
      </c>
      <c r="C11" s="107" t="str">
        <f>VLOOKUP($A11,Сотрудники!$A$3:$L$1206,8,0)</f>
        <v>СПБ</v>
      </c>
      <c r="D11" s="127" t="str">
        <f t="shared" ref="D11:AJ18" si="4">IF(ISBLANK(D47),"",IF(D47=0,"Выходной",IF(D47&lt;&gt;0,"Работал","")))</f>
        <v/>
      </c>
      <c r="E11" s="127" t="str">
        <f t="shared" si="4"/>
        <v/>
      </c>
      <c r="F11" s="127" t="str">
        <f t="shared" si="4"/>
        <v/>
      </c>
      <c r="G11" s="108" t="str">
        <f t="shared" si="4"/>
        <v/>
      </c>
      <c r="H11" s="108" t="str">
        <f t="shared" si="4"/>
        <v/>
      </c>
      <c r="I11" s="109" t="str">
        <f t="shared" si="4"/>
        <v>Работал</v>
      </c>
      <c r="J11" s="109" t="str">
        <f t="shared" si="4"/>
        <v>Работал</v>
      </c>
      <c r="K11" s="109" t="str">
        <f t="shared" si="4"/>
        <v>Работал</v>
      </c>
      <c r="L11" s="127" t="str">
        <f t="shared" si="4"/>
        <v/>
      </c>
      <c r="M11" s="127" t="str">
        <f t="shared" si="4"/>
        <v/>
      </c>
      <c r="N11" s="127" t="str">
        <f t="shared" si="4"/>
        <v/>
      </c>
      <c r="O11" s="109" t="str">
        <f t="shared" si="4"/>
        <v>Работал</v>
      </c>
      <c r="P11" s="109" t="str">
        <f t="shared" si="4"/>
        <v>Работал</v>
      </c>
      <c r="Q11" s="109" t="str">
        <f t="shared" si="4"/>
        <v>Работал</v>
      </c>
      <c r="R11" s="109" t="str">
        <f t="shared" si="4"/>
        <v>Работал</v>
      </c>
      <c r="S11" s="127" t="str">
        <f t="shared" si="4"/>
        <v/>
      </c>
      <c r="T11" s="127" t="str">
        <f t="shared" si="4"/>
        <v/>
      </c>
      <c r="U11" s="109" t="str">
        <f t="shared" si="4"/>
        <v>Работал</v>
      </c>
      <c r="V11" s="109" t="str">
        <f t="shared" si="4"/>
        <v>Работал</v>
      </c>
      <c r="W11" s="109" t="str">
        <f t="shared" si="4"/>
        <v>Работал</v>
      </c>
      <c r="X11" s="109" t="str">
        <f t="shared" si="4"/>
        <v>Работал</v>
      </c>
      <c r="Y11" s="109" t="str">
        <f t="shared" si="4"/>
        <v>Работал</v>
      </c>
      <c r="Z11" s="127" t="str">
        <f t="shared" si="4"/>
        <v/>
      </c>
      <c r="AA11" s="127" t="str">
        <f t="shared" si="4"/>
        <v/>
      </c>
      <c r="AB11" s="109" t="str">
        <f t="shared" si="4"/>
        <v>Работал</v>
      </c>
      <c r="AC11" s="109" t="str">
        <f t="shared" si="4"/>
        <v>Работал</v>
      </c>
      <c r="AD11" s="109" t="str">
        <f t="shared" si="4"/>
        <v>Работал</v>
      </c>
      <c r="AE11" s="109" t="str">
        <f t="shared" si="4"/>
        <v>Работал</v>
      </c>
      <c r="AF11" s="109" t="str">
        <f t="shared" si="4"/>
        <v>Работал</v>
      </c>
      <c r="AG11" s="127" t="str">
        <f t="shared" si="4"/>
        <v/>
      </c>
      <c r="AH11" s="127" t="str">
        <f t="shared" si="4"/>
        <v/>
      </c>
      <c r="AI11" s="109" t="str">
        <f t="shared" si="4"/>
        <v/>
      </c>
      <c r="AJ11" s="109" t="str">
        <f t="shared" si="4"/>
        <v/>
      </c>
    </row>
    <row r="12" spans="1:36" x14ac:dyDescent="0.3">
      <c r="A12" s="102">
        <v>14</v>
      </c>
      <c r="B12" s="107" t="str">
        <f>VLOOKUP($A12,Сотрудники!$A$3:$L$1206,2,0)</f>
        <v>Смирнова Екатерина</v>
      </c>
      <c r="C12" s="107" t="str">
        <f>VLOOKUP($A12,Сотрудники!$A$3:$L$1206,8,0)</f>
        <v>Москва</v>
      </c>
      <c r="D12" s="127" t="str">
        <f t="shared" si="4"/>
        <v/>
      </c>
      <c r="E12" s="127" t="str">
        <f t="shared" si="4"/>
        <v/>
      </c>
      <c r="F12" s="127" t="str">
        <f t="shared" si="4"/>
        <v/>
      </c>
      <c r="G12" s="108" t="str">
        <f t="shared" si="4"/>
        <v/>
      </c>
      <c r="H12" s="108" t="str">
        <f t="shared" si="4"/>
        <v/>
      </c>
      <c r="I12" s="109" t="str">
        <f t="shared" si="4"/>
        <v>Работал</v>
      </c>
      <c r="J12" s="109" t="str">
        <f t="shared" si="4"/>
        <v>Работал</v>
      </c>
      <c r="K12" s="109" t="str">
        <f t="shared" si="4"/>
        <v>Работал</v>
      </c>
      <c r="L12" s="127" t="str">
        <f t="shared" si="4"/>
        <v/>
      </c>
      <c r="M12" s="127" t="str">
        <f t="shared" si="4"/>
        <v/>
      </c>
      <c r="N12" s="127" t="str">
        <f t="shared" si="4"/>
        <v/>
      </c>
      <c r="O12" s="109" t="str">
        <f t="shared" si="4"/>
        <v>Работал</v>
      </c>
      <c r="P12" s="109" t="str">
        <f t="shared" si="4"/>
        <v>Работал</v>
      </c>
      <c r="Q12" s="109" t="str">
        <f t="shared" si="4"/>
        <v>Работал</v>
      </c>
      <c r="R12" s="109" t="str">
        <f t="shared" si="4"/>
        <v>Работал</v>
      </c>
      <c r="S12" s="127" t="str">
        <f t="shared" si="4"/>
        <v/>
      </c>
      <c r="T12" s="127" t="str">
        <f t="shared" si="4"/>
        <v/>
      </c>
      <c r="U12" s="109" t="str">
        <f t="shared" si="4"/>
        <v>Работал</v>
      </c>
      <c r="V12" s="109" t="str">
        <f t="shared" si="4"/>
        <v>Работал</v>
      </c>
      <c r="W12" s="109" t="str">
        <f t="shared" si="4"/>
        <v>Работал</v>
      </c>
      <c r="X12" s="109" t="str">
        <f t="shared" si="4"/>
        <v>Работал</v>
      </c>
      <c r="Y12" s="109" t="str">
        <f t="shared" si="4"/>
        <v>Работал</v>
      </c>
      <c r="Z12" s="127" t="str">
        <f t="shared" si="4"/>
        <v/>
      </c>
      <c r="AA12" s="127" t="str">
        <f t="shared" si="4"/>
        <v/>
      </c>
      <c r="AB12" s="109" t="str">
        <f t="shared" si="4"/>
        <v>Работал</v>
      </c>
      <c r="AC12" s="109" t="str">
        <f t="shared" si="4"/>
        <v>Работал</v>
      </c>
      <c r="AD12" s="109" t="str">
        <f t="shared" si="4"/>
        <v>Работал</v>
      </c>
      <c r="AE12" s="109" t="str">
        <f t="shared" si="4"/>
        <v>Работал</v>
      </c>
      <c r="AF12" s="109" t="str">
        <f t="shared" si="4"/>
        <v>Работал</v>
      </c>
      <c r="AG12" s="127" t="str">
        <f t="shared" si="4"/>
        <v/>
      </c>
      <c r="AH12" s="127" t="str">
        <f t="shared" si="4"/>
        <v/>
      </c>
      <c r="AI12" s="109" t="str">
        <f t="shared" si="4"/>
        <v/>
      </c>
      <c r="AJ12" s="109" t="str">
        <f t="shared" si="4"/>
        <v/>
      </c>
    </row>
    <row r="13" spans="1:36" x14ac:dyDescent="0.3">
      <c r="A13" s="102">
        <v>15</v>
      </c>
      <c r="B13" s="107" t="str">
        <f>VLOOKUP($A13,Сотрудники!$A$3:$L$1206,2,0)</f>
        <v>Герасимова Елизавета</v>
      </c>
      <c r="C13" s="107" t="str">
        <f>VLOOKUP($A13,Сотрудники!$A$3:$L$1206,8,0)</f>
        <v>Москва</v>
      </c>
      <c r="D13" s="127" t="str">
        <f t="shared" si="4"/>
        <v/>
      </c>
      <c r="E13" s="127" t="str">
        <f t="shared" si="4"/>
        <v/>
      </c>
      <c r="F13" s="127" t="str">
        <f t="shared" si="4"/>
        <v/>
      </c>
      <c r="G13" s="108" t="str">
        <f t="shared" si="4"/>
        <v/>
      </c>
      <c r="H13" s="108" t="str">
        <f t="shared" si="4"/>
        <v/>
      </c>
      <c r="I13" s="109" t="str">
        <f t="shared" si="4"/>
        <v>Работал</v>
      </c>
      <c r="J13" s="109" t="str">
        <f t="shared" si="4"/>
        <v>Работал</v>
      </c>
      <c r="K13" s="109" t="str">
        <f t="shared" si="4"/>
        <v>Работал</v>
      </c>
      <c r="L13" s="127" t="str">
        <f t="shared" si="4"/>
        <v/>
      </c>
      <c r="M13" s="127" t="str">
        <f t="shared" si="4"/>
        <v/>
      </c>
      <c r="N13" s="127" t="str">
        <f t="shared" si="4"/>
        <v/>
      </c>
      <c r="O13" s="109" t="str">
        <f t="shared" si="4"/>
        <v>Работал</v>
      </c>
      <c r="P13" s="109" t="str">
        <f t="shared" si="4"/>
        <v>Работал</v>
      </c>
      <c r="Q13" s="109" t="str">
        <f t="shared" si="4"/>
        <v>Работал</v>
      </c>
      <c r="R13" s="109" t="str">
        <f t="shared" si="4"/>
        <v>Работал</v>
      </c>
      <c r="S13" s="127" t="str">
        <f t="shared" si="4"/>
        <v/>
      </c>
      <c r="T13" s="127" t="str">
        <f t="shared" si="4"/>
        <v/>
      </c>
      <c r="U13" s="109" t="str">
        <f t="shared" si="4"/>
        <v>Работал</v>
      </c>
      <c r="V13" s="109" t="str">
        <f t="shared" si="4"/>
        <v>Работал</v>
      </c>
      <c r="W13" s="109" t="str">
        <f t="shared" si="4"/>
        <v>Работал</v>
      </c>
      <c r="X13" s="109" t="str">
        <f t="shared" si="4"/>
        <v>Работал</v>
      </c>
      <c r="Y13" s="109" t="str">
        <f t="shared" si="4"/>
        <v>Работал</v>
      </c>
      <c r="Z13" s="127" t="str">
        <f t="shared" si="4"/>
        <v/>
      </c>
      <c r="AA13" s="127" t="str">
        <f t="shared" si="4"/>
        <v/>
      </c>
      <c r="AB13" s="109" t="str">
        <f t="shared" si="4"/>
        <v>Работал</v>
      </c>
      <c r="AC13" s="109" t="str">
        <f t="shared" si="4"/>
        <v>Работал</v>
      </c>
      <c r="AD13" s="109" t="str">
        <f t="shared" si="4"/>
        <v>Работал</v>
      </c>
      <c r="AE13" s="109" t="str">
        <f t="shared" si="4"/>
        <v>Работал</v>
      </c>
      <c r="AF13" s="109" t="str">
        <f t="shared" si="4"/>
        <v>Работал</v>
      </c>
      <c r="AG13" s="127" t="str">
        <f t="shared" si="4"/>
        <v/>
      </c>
      <c r="AH13" s="127" t="str">
        <f t="shared" si="4"/>
        <v/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16</v>
      </c>
      <c r="B14" s="107" t="str">
        <f>VLOOKUP($A14,Сотрудники!$A$3:$L$1206,2,0)</f>
        <v>Абдуллаева Анжелика</v>
      </c>
      <c r="C14" s="107" t="str">
        <f>VLOOKUP($A14,Сотрудники!$A$3:$L$1206,8,0)</f>
        <v>Москва</v>
      </c>
      <c r="D14" s="127" t="str">
        <f t="shared" si="4"/>
        <v/>
      </c>
      <c r="E14" s="127" t="str">
        <f t="shared" si="4"/>
        <v/>
      </c>
      <c r="F14" s="127" t="str">
        <f t="shared" si="4"/>
        <v/>
      </c>
      <c r="G14" s="108" t="str">
        <f t="shared" si="4"/>
        <v/>
      </c>
      <c r="H14" s="108" t="str">
        <f t="shared" si="4"/>
        <v/>
      </c>
      <c r="I14" s="109" t="str">
        <f t="shared" si="4"/>
        <v>Работал</v>
      </c>
      <c r="J14" s="109" t="str">
        <f t="shared" si="4"/>
        <v>Работал</v>
      </c>
      <c r="K14" s="109" t="str">
        <f t="shared" si="4"/>
        <v>Работал</v>
      </c>
      <c r="L14" s="127" t="str">
        <f t="shared" si="4"/>
        <v/>
      </c>
      <c r="M14" s="127" t="str">
        <f t="shared" si="4"/>
        <v/>
      </c>
      <c r="N14" s="127" t="str">
        <f t="shared" si="4"/>
        <v/>
      </c>
      <c r="O14" s="109" t="str">
        <f t="shared" si="4"/>
        <v>Работал</v>
      </c>
      <c r="P14" s="109" t="str">
        <f t="shared" si="4"/>
        <v>Работал</v>
      </c>
      <c r="Q14" s="109" t="str">
        <f t="shared" si="4"/>
        <v>Работал</v>
      </c>
      <c r="R14" s="109" t="str">
        <f t="shared" si="4"/>
        <v>Работал</v>
      </c>
      <c r="S14" s="127" t="str">
        <f t="shared" si="4"/>
        <v/>
      </c>
      <c r="T14" s="127" t="str">
        <f t="shared" si="4"/>
        <v/>
      </c>
      <c r="U14" s="109" t="str">
        <f t="shared" si="4"/>
        <v>Работал</v>
      </c>
      <c r="V14" s="109" t="str">
        <f t="shared" si="4"/>
        <v>Работал</v>
      </c>
      <c r="W14" s="109" t="str">
        <f t="shared" si="4"/>
        <v>Работал</v>
      </c>
      <c r="X14" s="109" t="str">
        <f t="shared" si="4"/>
        <v>Работал</v>
      </c>
      <c r="Y14" s="109" t="str">
        <f t="shared" si="4"/>
        <v>Работал</v>
      </c>
      <c r="Z14" s="127" t="str">
        <f t="shared" si="4"/>
        <v/>
      </c>
      <c r="AA14" s="127" t="str">
        <f t="shared" si="4"/>
        <v/>
      </c>
      <c r="AB14" s="109" t="str">
        <f t="shared" si="4"/>
        <v>Работал</v>
      </c>
      <c r="AC14" s="109" t="str">
        <f t="shared" si="4"/>
        <v>Работал</v>
      </c>
      <c r="AD14" s="109" t="str">
        <f t="shared" si="4"/>
        <v>Работал</v>
      </c>
      <c r="AE14" s="109" t="str">
        <f t="shared" si="4"/>
        <v>Работал</v>
      </c>
      <c r="AF14" s="109" t="str">
        <f t="shared" si="4"/>
        <v>Работал</v>
      </c>
      <c r="AG14" s="127" t="str">
        <f t="shared" si="4"/>
        <v/>
      </c>
      <c r="AH14" s="127" t="str">
        <f t="shared" si="4"/>
        <v/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17</v>
      </c>
      <c r="B15" s="107" t="str">
        <f>VLOOKUP($A15,Сотрудники!$A$3:$L$1206,2,0)</f>
        <v>Наймушин Евгений</v>
      </c>
      <c r="C15" s="107" t="str">
        <f>VLOOKUP($A15,Сотрудники!$A$3:$L$1206,8,0)</f>
        <v>Екатеринбург</v>
      </c>
      <c r="D15" s="127" t="str">
        <f t="shared" si="4"/>
        <v/>
      </c>
      <c r="E15" s="127" t="str">
        <f t="shared" si="4"/>
        <v/>
      </c>
      <c r="F15" s="127" t="str">
        <f t="shared" si="4"/>
        <v/>
      </c>
      <c r="G15" s="108" t="str">
        <f t="shared" si="4"/>
        <v/>
      </c>
      <c r="H15" s="108" t="str">
        <f t="shared" si="4"/>
        <v/>
      </c>
      <c r="I15" s="109" t="str">
        <f t="shared" si="4"/>
        <v>Работал</v>
      </c>
      <c r="J15" s="109" t="str">
        <f t="shared" si="4"/>
        <v>Работал</v>
      </c>
      <c r="K15" s="109" t="str">
        <f t="shared" si="4"/>
        <v>Работал</v>
      </c>
      <c r="L15" s="127" t="str">
        <f t="shared" si="4"/>
        <v/>
      </c>
      <c r="M15" s="127" t="str">
        <f t="shared" si="4"/>
        <v/>
      </c>
      <c r="N15" s="127" t="str">
        <f t="shared" si="4"/>
        <v/>
      </c>
      <c r="O15" s="109" t="str">
        <f t="shared" si="4"/>
        <v>Работал</v>
      </c>
      <c r="P15" s="109" t="str">
        <f t="shared" si="4"/>
        <v>Работал</v>
      </c>
      <c r="Q15" s="109" t="str">
        <f t="shared" si="4"/>
        <v>Работал</v>
      </c>
      <c r="R15" s="109" t="str">
        <f t="shared" si="4"/>
        <v>Работал</v>
      </c>
      <c r="S15" s="127" t="str">
        <f t="shared" si="4"/>
        <v/>
      </c>
      <c r="T15" s="127" t="str">
        <f t="shared" si="4"/>
        <v/>
      </c>
      <c r="U15" s="109" t="str">
        <f t="shared" si="4"/>
        <v>Работал</v>
      </c>
      <c r="V15" s="109" t="str">
        <f t="shared" si="4"/>
        <v>Работал</v>
      </c>
      <c r="W15" s="109" t="str">
        <f t="shared" si="4"/>
        <v>Работал</v>
      </c>
      <c r="X15" s="109" t="str">
        <f t="shared" si="4"/>
        <v>Работал</v>
      </c>
      <c r="Y15" s="109" t="str">
        <f t="shared" si="4"/>
        <v>Работал</v>
      </c>
      <c r="Z15" s="127" t="str">
        <f t="shared" si="4"/>
        <v/>
      </c>
      <c r="AA15" s="127" t="str">
        <f t="shared" si="4"/>
        <v/>
      </c>
      <c r="AB15" s="109" t="str">
        <f t="shared" si="4"/>
        <v>Работал</v>
      </c>
      <c r="AC15" s="109" t="str">
        <f t="shared" si="4"/>
        <v>Работал</v>
      </c>
      <c r="AD15" s="109" t="str">
        <f t="shared" si="4"/>
        <v>Работал</v>
      </c>
      <c r="AE15" s="109" t="str">
        <f t="shared" si="4"/>
        <v>Работал</v>
      </c>
      <c r="AF15" s="109" t="str">
        <f t="shared" si="4"/>
        <v>Работал</v>
      </c>
      <c r="AG15" s="127" t="str">
        <f t="shared" si="4"/>
        <v/>
      </c>
      <c r="AH15" s="127" t="str">
        <f t="shared" si="4"/>
        <v/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18</v>
      </c>
      <c r="B16" s="107" t="str">
        <f>VLOOKUP($A16,Сотрудники!$A$3:$L$1206,2,0)</f>
        <v>Тимиргалеев Иван</v>
      </c>
      <c r="C16" s="107" t="str">
        <f>VLOOKUP($A16,Сотрудники!$A$3:$L$1206,8,0)</f>
        <v>Екатеринбург</v>
      </c>
      <c r="D16" s="127" t="str">
        <f t="shared" si="4"/>
        <v/>
      </c>
      <c r="E16" s="127" t="str">
        <f t="shared" si="4"/>
        <v/>
      </c>
      <c r="F16" s="127" t="str">
        <f t="shared" si="4"/>
        <v/>
      </c>
      <c r="G16" s="108" t="str">
        <f t="shared" si="4"/>
        <v/>
      </c>
      <c r="H16" s="108" t="str">
        <f t="shared" si="4"/>
        <v/>
      </c>
      <c r="I16" s="109" t="str">
        <f t="shared" si="4"/>
        <v>Работал</v>
      </c>
      <c r="J16" s="109" t="str">
        <f t="shared" si="4"/>
        <v>Работал</v>
      </c>
      <c r="K16" s="109" t="str">
        <f t="shared" si="4"/>
        <v>Работал</v>
      </c>
      <c r="L16" s="127" t="str">
        <f t="shared" si="4"/>
        <v/>
      </c>
      <c r="M16" s="127" t="str">
        <f t="shared" si="4"/>
        <v/>
      </c>
      <c r="N16" s="127" t="str">
        <f t="shared" si="4"/>
        <v/>
      </c>
      <c r="O16" s="109" t="str">
        <f t="shared" si="4"/>
        <v>Работал</v>
      </c>
      <c r="P16" s="109" t="str">
        <f t="shared" si="4"/>
        <v>Работал</v>
      </c>
      <c r="Q16" s="109" t="str">
        <f t="shared" si="4"/>
        <v>Работал</v>
      </c>
      <c r="R16" s="109" t="str">
        <f t="shared" si="4"/>
        <v>Работал</v>
      </c>
      <c r="S16" s="127" t="str">
        <f t="shared" si="4"/>
        <v/>
      </c>
      <c r="T16" s="127" t="str">
        <f t="shared" si="4"/>
        <v/>
      </c>
      <c r="U16" s="109" t="str">
        <f t="shared" si="4"/>
        <v>Работал</v>
      </c>
      <c r="V16" s="109" t="str">
        <f t="shared" si="4"/>
        <v>Работал</v>
      </c>
      <c r="W16" s="109" t="str">
        <f t="shared" si="4"/>
        <v>Работал</v>
      </c>
      <c r="X16" s="109" t="str">
        <f t="shared" si="4"/>
        <v>Работал</v>
      </c>
      <c r="Y16" s="109" t="str">
        <f t="shared" si="4"/>
        <v>Работал</v>
      </c>
      <c r="Z16" s="127" t="str">
        <f t="shared" si="4"/>
        <v/>
      </c>
      <c r="AA16" s="127" t="str">
        <f t="shared" si="4"/>
        <v/>
      </c>
      <c r="AB16" s="109" t="str">
        <f t="shared" si="4"/>
        <v>Работал</v>
      </c>
      <c r="AC16" s="109" t="str">
        <f t="shared" si="4"/>
        <v>Работал</v>
      </c>
      <c r="AD16" s="109" t="str">
        <f t="shared" si="4"/>
        <v>Работал</v>
      </c>
      <c r="AE16" s="109" t="str">
        <f t="shared" si="4"/>
        <v>Работал</v>
      </c>
      <c r="AF16" s="109" t="str">
        <f t="shared" si="4"/>
        <v>Работал</v>
      </c>
      <c r="AG16" s="127" t="str">
        <f t="shared" si="4"/>
        <v/>
      </c>
      <c r="AH16" s="127" t="str">
        <f t="shared" si="4"/>
        <v/>
      </c>
      <c r="AI16" s="109" t="str">
        <f t="shared" si="4"/>
        <v/>
      </c>
      <c r="AJ16" s="109" t="str">
        <f t="shared" si="4"/>
        <v/>
      </c>
    </row>
    <row r="17" spans="1:36" x14ac:dyDescent="0.3">
      <c r="A17" s="102">
        <v>19</v>
      </c>
      <c r="B17" s="107" t="str">
        <f>VLOOKUP($A17,Сотрудники!$A$3:$L$1206,2,0)</f>
        <v>Лопатин Максим</v>
      </c>
      <c r="C17" s="107" t="str">
        <f>VLOOKUP($A17,Сотрудники!$A$3:$L$1206,8,0)</f>
        <v>Москва</v>
      </c>
      <c r="D17" s="127" t="str">
        <f t="shared" si="4"/>
        <v/>
      </c>
      <c r="E17" s="127" t="str">
        <f t="shared" si="4"/>
        <v/>
      </c>
      <c r="F17" s="127" t="str">
        <f t="shared" si="4"/>
        <v/>
      </c>
      <c r="G17" s="108" t="str">
        <f t="shared" si="4"/>
        <v/>
      </c>
      <c r="H17" s="108" t="str">
        <f t="shared" si="4"/>
        <v/>
      </c>
      <c r="I17" s="109" t="str">
        <f t="shared" si="4"/>
        <v>Работал</v>
      </c>
      <c r="J17" s="109" t="str">
        <f t="shared" si="4"/>
        <v>Работал</v>
      </c>
      <c r="K17" s="109" t="str">
        <f t="shared" si="4"/>
        <v>Работал</v>
      </c>
      <c r="L17" s="127" t="str">
        <f t="shared" si="4"/>
        <v/>
      </c>
      <c r="M17" s="127" t="str">
        <f t="shared" si="4"/>
        <v/>
      </c>
      <c r="N17" s="127" t="str">
        <f t="shared" si="4"/>
        <v/>
      </c>
      <c r="O17" s="109" t="str">
        <f t="shared" si="4"/>
        <v>Работал</v>
      </c>
      <c r="P17" s="109" t="str">
        <f t="shared" si="4"/>
        <v>Работал</v>
      </c>
      <c r="Q17" s="109" t="str">
        <f t="shared" si="4"/>
        <v>Работал</v>
      </c>
      <c r="R17" s="109" t="str">
        <f t="shared" si="4"/>
        <v>Работал</v>
      </c>
      <c r="S17" s="127" t="str">
        <f t="shared" si="4"/>
        <v/>
      </c>
      <c r="T17" s="127" t="str">
        <f t="shared" si="4"/>
        <v/>
      </c>
      <c r="U17" s="109" t="str">
        <f t="shared" si="4"/>
        <v>Работал</v>
      </c>
      <c r="V17" s="109" t="str">
        <f t="shared" si="4"/>
        <v>Работал</v>
      </c>
      <c r="W17" s="109" t="str">
        <f t="shared" si="4"/>
        <v>Работал</v>
      </c>
      <c r="X17" s="109" t="str">
        <f t="shared" si="4"/>
        <v>Работал</v>
      </c>
      <c r="Y17" s="109" t="str">
        <f t="shared" si="4"/>
        <v>Работал</v>
      </c>
      <c r="Z17" s="127" t="str">
        <f t="shared" si="4"/>
        <v/>
      </c>
      <c r="AA17" s="127" t="str">
        <f t="shared" si="4"/>
        <v/>
      </c>
      <c r="AB17" s="109" t="str">
        <f t="shared" si="4"/>
        <v>Работал</v>
      </c>
      <c r="AC17" s="109" t="str">
        <f t="shared" si="4"/>
        <v>Работал</v>
      </c>
      <c r="AD17" s="109" t="str">
        <f t="shared" si="4"/>
        <v>Работал</v>
      </c>
      <c r="AE17" s="109" t="str">
        <f t="shared" si="4"/>
        <v>Работал</v>
      </c>
      <c r="AF17" s="109" t="str">
        <f t="shared" si="4"/>
        <v>Работал</v>
      </c>
      <c r="AG17" s="127" t="str">
        <f t="shared" si="4"/>
        <v/>
      </c>
      <c r="AH17" s="127" t="str">
        <f t="shared" si="4"/>
        <v/>
      </c>
      <c r="AI17" s="109" t="str">
        <f t="shared" si="4"/>
        <v/>
      </c>
      <c r="AJ17" s="109" t="str">
        <f t="shared" si="4"/>
        <v/>
      </c>
    </row>
    <row r="18" spans="1:36" x14ac:dyDescent="0.3">
      <c r="A18" s="102">
        <v>20</v>
      </c>
      <c r="B18" s="107" t="str">
        <f>VLOOKUP($A18,Сотрудники!$A$3:$L$1206,2,0)</f>
        <v xml:space="preserve">Калмурзаев Руслан </v>
      </c>
      <c r="C18" s="107" t="str">
        <f>VLOOKUP($A18,Сотрудники!$A$3:$L$1206,8,0)</f>
        <v>Москва</v>
      </c>
      <c r="D18" s="127" t="str">
        <f t="shared" si="4"/>
        <v/>
      </c>
      <c r="E18" s="127" t="str">
        <f t="shared" si="4"/>
        <v/>
      </c>
      <c r="F18" s="127" t="str">
        <f t="shared" si="4"/>
        <v/>
      </c>
      <c r="G18" s="108" t="str">
        <f t="shared" si="4"/>
        <v/>
      </c>
      <c r="H18" s="108" t="str">
        <f t="shared" si="4"/>
        <v/>
      </c>
      <c r="I18" s="109" t="str">
        <f t="shared" si="4"/>
        <v>Работал</v>
      </c>
      <c r="J18" s="109" t="str">
        <f t="shared" si="4"/>
        <v>Работал</v>
      </c>
      <c r="K18" s="109" t="str">
        <f t="shared" si="4"/>
        <v>Работал</v>
      </c>
      <c r="L18" s="127" t="str">
        <f t="shared" si="4"/>
        <v/>
      </c>
      <c r="M18" s="127" t="str">
        <f t="shared" si="4"/>
        <v/>
      </c>
      <c r="N18" s="127" t="str">
        <f t="shared" si="4"/>
        <v/>
      </c>
      <c r="O18" s="109" t="str">
        <f t="shared" si="4"/>
        <v>Работал</v>
      </c>
      <c r="P18" s="109" t="str">
        <f t="shared" si="4"/>
        <v>Работал</v>
      </c>
      <c r="Q18" s="109" t="str">
        <f t="shared" si="4"/>
        <v>Работал</v>
      </c>
      <c r="R18" s="109" t="str">
        <f t="shared" si="4"/>
        <v>Работал</v>
      </c>
      <c r="S18" s="127" t="str">
        <f t="shared" si="4"/>
        <v/>
      </c>
      <c r="T18" s="127" t="str">
        <f t="shared" si="4"/>
        <v/>
      </c>
      <c r="U18" s="109" t="str">
        <f t="shared" si="4"/>
        <v>Работал</v>
      </c>
      <c r="V18" s="109" t="str">
        <f t="shared" si="4"/>
        <v>Работал</v>
      </c>
      <c r="W18" s="109" t="str">
        <f t="shared" si="4"/>
        <v>Работал</v>
      </c>
      <c r="X18" s="109" t="str">
        <f t="shared" si="4"/>
        <v>Работал</v>
      </c>
      <c r="Y18" s="109" t="str">
        <f t="shared" si="4"/>
        <v>Работал</v>
      </c>
      <c r="Z18" s="127" t="str">
        <f t="shared" si="4"/>
        <v/>
      </c>
      <c r="AA18" s="127" t="str">
        <f t="shared" si="4"/>
        <v/>
      </c>
      <c r="AB18" s="109" t="str">
        <f t="shared" ref="D18:AJ34" si="5">IF(ISBLANK(AB54),"",IF(AB54=0,"Выходной",IF(AB54&lt;&gt;0,"Работал","")))</f>
        <v>Работал</v>
      </c>
      <c r="AC18" s="109" t="str">
        <f t="shared" si="5"/>
        <v>Работал</v>
      </c>
      <c r="AD18" s="109" t="str">
        <f t="shared" si="5"/>
        <v>Работал</v>
      </c>
      <c r="AE18" s="109" t="str">
        <f t="shared" si="5"/>
        <v>Работал</v>
      </c>
      <c r="AF18" s="109" t="str">
        <f t="shared" si="5"/>
        <v>Работал</v>
      </c>
      <c r="AG18" s="127" t="str">
        <f t="shared" si="5"/>
        <v/>
      </c>
      <c r="AH18" s="127" t="str">
        <f t="shared" si="5"/>
        <v/>
      </c>
      <c r="AI18" s="109" t="str">
        <f t="shared" si="5"/>
        <v/>
      </c>
      <c r="AJ18" s="109" t="str">
        <f t="shared" si="5"/>
        <v/>
      </c>
    </row>
    <row r="19" spans="1:36" x14ac:dyDescent="0.3">
      <c r="A19" s="102">
        <v>21</v>
      </c>
      <c r="B19" s="107" t="str">
        <f>VLOOKUP($A19,Сотрудники!$A$3:$L$1206,2,0)</f>
        <v>Шимберев Борис</v>
      </c>
      <c r="C19" s="107" t="str">
        <f>VLOOKUP($A19,Сотрудники!$A$3:$L$1206,8,0)</f>
        <v>СПБ</v>
      </c>
      <c r="D19" s="127" t="str">
        <f t="shared" si="5"/>
        <v/>
      </c>
      <c r="E19" s="127" t="str">
        <f t="shared" si="5"/>
        <v/>
      </c>
      <c r="F19" s="127" t="str">
        <f t="shared" si="5"/>
        <v/>
      </c>
      <c r="G19" s="108" t="str">
        <f t="shared" si="5"/>
        <v/>
      </c>
      <c r="H19" s="108" t="str">
        <f t="shared" si="5"/>
        <v/>
      </c>
      <c r="I19" s="109" t="str">
        <f t="shared" si="5"/>
        <v>Работал</v>
      </c>
      <c r="J19" s="109" t="str">
        <f t="shared" si="5"/>
        <v>Работал</v>
      </c>
      <c r="K19" s="109" t="str">
        <f t="shared" si="5"/>
        <v>Работал</v>
      </c>
      <c r="L19" s="127" t="str">
        <f t="shared" si="5"/>
        <v/>
      </c>
      <c r="M19" s="127" t="str">
        <f t="shared" si="5"/>
        <v/>
      </c>
      <c r="N19" s="127" t="str">
        <f t="shared" si="5"/>
        <v/>
      </c>
      <c r="O19" s="109" t="str">
        <f t="shared" si="5"/>
        <v>Работал</v>
      </c>
      <c r="P19" s="109" t="str">
        <f t="shared" si="5"/>
        <v>Работал</v>
      </c>
      <c r="Q19" s="109" t="str">
        <f t="shared" si="5"/>
        <v>Работал</v>
      </c>
      <c r="R19" s="109" t="str">
        <f t="shared" si="5"/>
        <v>Работал</v>
      </c>
      <c r="S19" s="127" t="str">
        <f t="shared" si="5"/>
        <v/>
      </c>
      <c r="T19" s="127" t="str">
        <f t="shared" si="5"/>
        <v/>
      </c>
      <c r="U19" s="109" t="str">
        <f t="shared" si="5"/>
        <v>Выходной</v>
      </c>
      <c r="V19" s="109" t="str">
        <f t="shared" si="5"/>
        <v>Выходной</v>
      </c>
      <c r="W19" s="109" t="str">
        <f t="shared" si="5"/>
        <v>Выходной</v>
      </c>
      <c r="X19" s="109" t="str">
        <f t="shared" si="5"/>
        <v>Работал</v>
      </c>
      <c r="Y19" s="109" t="str">
        <f t="shared" si="5"/>
        <v>Работал</v>
      </c>
      <c r="Z19" s="127" t="str">
        <f t="shared" si="5"/>
        <v/>
      </c>
      <c r="AA19" s="127" t="str">
        <f t="shared" si="5"/>
        <v/>
      </c>
      <c r="AB19" s="109" t="str">
        <f t="shared" si="5"/>
        <v>Работал</v>
      </c>
      <c r="AC19" s="109" t="str">
        <f t="shared" si="5"/>
        <v>Работал</v>
      </c>
      <c r="AD19" s="109" t="str">
        <f t="shared" si="5"/>
        <v>Работал</v>
      </c>
      <c r="AE19" s="109" t="str">
        <f t="shared" si="5"/>
        <v>Работал</v>
      </c>
      <c r="AF19" s="109" t="str">
        <f t="shared" si="5"/>
        <v>Работал</v>
      </c>
      <c r="AG19" s="127" t="str">
        <f t="shared" si="5"/>
        <v/>
      </c>
      <c r="AH19" s="127" t="str">
        <f t="shared" si="5"/>
        <v/>
      </c>
      <c r="AI19" s="109" t="str">
        <f t="shared" si="5"/>
        <v/>
      </c>
      <c r="AJ19" s="109" t="str">
        <f t="shared" si="5"/>
        <v/>
      </c>
    </row>
    <row r="20" spans="1:36" x14ac:dyDescent="0.3">
      <c r="A20" s="102">
        <v>22</v>
      </c>
      <c r="B20" s="107" t="str">
        <f>VLOOKUP($A20,Сотрудники!$A$3:$L$1206,2,0)</f>
        <v>Виштак Татьяна</v>
      </c>
      <c r="C20" s="107" t="str">
        <f>VLOOKUP($A20,Сотрудники!$A$3:$L$1206,8,0)</f>
        <v>Москва</v>
      </c>
      <c r="D20" s="127" t="str">
        <f t="shared" si="5"/>
        <v/>
      </c>
      <c r="E20" s="127" t="str">
        <f t="shared" si="5"/>
        <v/>
      </c>
      <c r="F20" s="127" t="str">
        <f t="shared" si="5"/>
        <v/>
      </c>
      <c r="G20" s="108" t="str">
        <f t="shared" si="5"/>
        <v/>
      </c>
      <c r="H20" s="108" t="str">
        <f t="shared" si="5"/>
        <v/>
      </c>
      <c r="I20" s="109" t="str">
        <f t="shared" si="5"/>
        <v>Работал</v>
      </c>
      <c r="J20" s="109" t="str">
        <f t="shared" si="5"/>
        <v>Работал</v>
      </c>
      <c r="K20" s="109" t="str">
        <f t="shared" si="5"/>
        <v>Работал</v>
      </c>
      <c r="L20" s="127" t="str">
        <f t="shared" si="5"/>
        <v/>
      </c>
      <c r="M20" s="127" t="str">
        <f t="shared" si="5"/>
        <v/>
      </c>
      <c r="N20" s="127" t="str">
        <f t="shared" si="5"/>
        <v/>
      </c>
      <c r="O20" s="109" t="str">
        <f t="shared" si="5"/>
        <v>Работал</v>
      </c>
      <c r="P20" s="109" t="str">
        <f t="shared" si="5"/>
        <v>Работал</v>
      </c>
      <c r="Q20" s="109" t="str">
        <f t="shared" si="5"/>
        <v>Работал</v>
      </c>
      <c r="R20" s="109" t="str">
        <f t="shared" si="5"/>
        <v>Работал</v>
      </c>
      <c r="S20" s="127" t="str">
        <f t="shared" ref="N20:AJ31" si="6">IF(ISBLANK(S56),"",IF(S56=0,"Выходной",IF(S56&lt;&gt;0,"Работал","")))</f>
        <v/>
      </c>
      <c r="T20" s="127" t="str">
        <f t="shared" si="6"/>
        <v/>
      </c>
      <c r="U20" s="109" t="str">
        <f t="shared" si="6"/>
        <v>Работал</v>
      </c>
      <c r="V20" s="109" t="str">
        <f t="shared" si="6"/>
        <v>Работал</v>
      </c>
      <c r="W20" s="109" t="str">
        <f t="shared" si="6"/>
        <v>Работал</v>
      </c>
      <c r="X20" s="109" t="str">
        <f t="shared" si="6"/>
        <v>Работал</v>
      </c>
      <c r="Y20" s="109" t="str">
        <f t="shared" si="6"/>
        <v>Работал</v>
      </c>
      <c r="Z20" s="127" t="str">
        <f t="shared" si="6"/>
        <v/>
      </c>
      <c r="AA20" s="127" t="str">
        <f t="shared" si="6"/>
        <v/>
      </c>
      <c r="AB20" s="109" t="str">
        <f t="shared" si="6"/>
        <v>Работал</v>
      </c>
      <c r="AC20" s="109" t="str">
        <f t="shared" si="6"/>
        <v>Работал</v>
      </c>
      <c r="AD20" s="109" t="str">
        <f t="shared" ref="AD20:AG24" si="7">IF(ISBLANK(AD56),"",IF(AD56=0,"Выходной",IF(AD56&lt;&gt;0,"Работал","")))</f>
        <v>Работал</v>
      </c>
      <c r="AE20" s="109" t="str">
        <f t="shared" si="7"/>
        <v>Работал</v>
      </c>
      <c r="AF20" s="109" t="str">
        <f t="shared" si="7"/>
        <v>Работал</v>
      </c>
      <c r="AG20" s="127" t="str">
        <f t="shared" si="7"/>
        <v/>
      </c>
      <c r="AH20" s="127" t="str">
        <f t="shared" si="6"/>
        <v/>
      </c>
      <c r="AI20" s="109" t="str">
        <f t="shared" si="6"/>
        <v/>
      </c>
      <c r="AJ20" s="109" t="str">
        <f t="shared" si="6"/>
        <v/>
      </c>
    </row>
    <row r="21" spans="1:36" x14ac:dyDescent="0.3">
      <c r="A21" s="102">
        <v>23</v>
      </c>
      <c r="B21" s="107" t="str">
        <f>VLOOKUP($A21,Сотрудники!$A$3:$L$1206,2,0)</f>
        <v>Путилов Александр</v>
      </c>
      <c r="C21" s="107" t="str">
        <f>VLOOKUP($A21,Сотрудники!$A$3:$L$1206,8,0)</f>
        <v>Екатеринбург</v>
      </c>
      <c r="D21" s="127" t="str">
        <f t="shared" si="5"/>
        <v/>
      </c>
      <c r="E21" s="127" t="str">
        <f t="shared" si="5"/>
        <v/>
      </c>
      <c r="F21" s="127" t="str">
        <f t="shared" si="5"/>
        <v/>
      </c>
      <c r="G21" s="108" t="str">
        <f t="shared" si="5"/>
        <v/>
      </c>
      <c r="H21" s="108" t="str">
        <f t="shared" si="5"/>
        <v/>
      </c>
      <c r="I21" s="109" t="str">
        <f t="shared" si="5"/>
        <v>Работал</v>
      </c>
      <c r="J21" s="109" t="str">
        <f t="shared" si="5"/>
        <v>Работал</v>
      </c>
      <c r="K21" s="109" t="str">
        <f t="shared" si="5"/>
        <v>Работал</v>
      </c>
      <c r="L21" s="127" t="str">
        <f t="shared" si="5"/>
        <v/>
      </c>
      <c r="M21" s="127" t="str">
        <f t="shared" si="5"/>
        <v/>
      </c>
      <c r="N21" s="127" t="str">
        <f t="shared" si="6"/>
        <v/>
      </c>
      <c r="O21" s="109" t="str">
        <f t="shared" si="6"/>
        <v>Работал</v>
      </c>
      <c r="P21" s="109" t="str">
        <f t="shared" si="6"/>
        <v>Работал</v>
      </c>
      <c r="Q21" s="109" t="str">
        <f t="shared" si="6"/>
        <v>Работал</v>
      </c>
      <c r="R21" s="109" t="str">
        <f t="shared" si="6"/>
        <v>Работал</v>
      </c>
      <c r="S21" s="127" t="str">
        <f t="shared" si="6"/>
        <v/>
      </c>
      <c r="T21" s="127" t="str">
        <f t="shared" si="6"/>
        <v/>
      </c>
      <c r="U21" s="109" t="str">
        <f t="shared" si="6"/>
        <v>Работал</v>
      </c>
      <c r="V21" s="109" t="str">
        <f t="shared" si="6"/>
        <v>Работал</v>
      </c>
      <c r="W21" s="109" t="str">
        <f t="shared" si="6"/>
        <v>Работал</v>
      </c>
      <c r="X21" s="109" t="str">
        <f t="shared" si="6"/>
        <v>Работал</v>
      </c>
      <c r="Y21" s="109" t="str">
        <f t="shared" si="6"/>
        <v>Работал</v>
      </c>
      <c r="Z21" s="127" t="str">
        <f t="shared" si="6"/>
        <v/>
      </c>
      <c r="AA21" s="127" t="str">
        <f t="shared" si="6"/>
        <v/>
      </c>
      <c r="AB21" s="109" t="str">
        <f t="shared" si="6"/>
        <v>Работал</v>
      </c>
      <c r="AC21" s="109" t="str">
        <f t="shared" si="6"/>
        <v>Работал</v>
      </c>
      <c r="AD21" s="109" t="str">
        <f t="shared" si="7"/>
        <v>Работал</v>
      </c>
      <c r="AE21" s="109" t="str">
        <f t="shared" si="7"/>
        <v>Работал</v>
      </c>
      <c r="AF21" s="109" t="str">
        <f t="shared" si="7"/>
        <v>Работал</v>
      </c>
      <c r="AG21" s="127" t="str">
        <f t="shared" si="7"/>
        <v/>
      </c>
      <c r="AH21" s="127" t="str">
        <f t="shared" si="6"/>
        <v/>
      </c>
      <c r="AI21" s="109" t="str">
        <f t="shared" si="6"/>
        <v/>
      </c>
      <c r="AJ21" s="109" t="str">
        <f t="shared" si="6"/>
        <v/>
      </c>
    </row>
    <row r="22" spans="1:36" x14ac:dyDescent="0.3">
      <c r="A22" s="102">
        <v>24</v>
      </c>
      <c r="B22" s="107" t="str">
        <f>VLOOKUP($A22,Сотрудники!$A$3:$L$1206,2,0)</f>
        <v>Цыганкова Анастасия</v>
      </c>
      <c r="C22" s="107" t="str">
        <f>VLOOKUP($A22,Сотрудники!$A$3:$L$1206,8,0)</f>
        <v>Москва</v>
      </c>
      <c r="D22" s="127" t="str">
        <f t="shared" si="5"/>
        <v/>
      </c>
      <c r="E22" s="127" t="str">
        <f t="shared" si="5"/>
        <v/>
      </c>
      <c r="F22" s="127" t="str">
        <f t="shared" si="5"/>
        <v/>
      </c>
      <c r="G22" s="108" t="str">
        <f t="shared" si="5"/>
        <v/>
      </c>
      <c r="H22" s="108" t="str">
        <f t="shared" si="5"/>
        <v/>
      </c>
      <c r="I22" s="109" t="str">
        <f t="shared" si="5"/>
        <v>Работал</v>
      </c>
      <c r="J22" s="109" t="str">
        <f t="shared" si="5"/>
        <v>Работал</v>
      </c>
      <c r="K22" s="109" t="str">
        <f t="shared" si="5"/>
        <v>Работал</v>
      </c>
      <c r="L22" s="127" t="str">
        <f t="shared" si="5"/>
        <v/>
      </c>
      <c r="M22" s="127" t="str">
        <f t="shared" si="5"/>
        <v/>
      </c>
      <c r="N22" s="127" t="str">
        <f t="shared" si="6"/>
        <v/>
      </c>
      <c r="O22" s="109" t="str">
        <f t="shared" si="6"/>
        <v>Работал</v>
      </c>
      <c r="P22" s="109" t="str">
        <f t="shared" si="6"/>
        <v>Работал</v>
      </c>
      <c r="Q22" s="109" t="str">
        <f t="shared" si="6"/>
        <v>Работал</v>
      </c>
      <c r="R22" s="109" t="str">
        <f t="shared" si="6"/>
        <v>Работал</v>
      </c>
      <c r="S22" s="127" t="str">
        <f t="shared" si="6"/>
        <v/>
      </c>
      <c r="T22" s="127" t="str">
        <f t="shared" si="6"/>
        <v/>
      </c>
      <c r="U22" s="109" t="str">
        <f t="shared" si="6"/>
        <v>Работал</v>
      </c>
      <c r="V22" s="109" t="str">
        <f t="shared" si="6"/>
        <v>Работал</v>
      </c>
      <c r="W22" s="109" t="str">
        <f t="shared" si="6"/>
        <v>Работал</v>
      </c>
      <c r="X22" s="109" t="str">
        <f t="shared" si="6"/>
        <v>Работал</v>
      </c>
      <c r="Y22" s="109" t="str">
        <f t="shared" si="6"/>
        <v>Работал</v>
      </c>
      <c r="Z22" s="127" t="str">
        <f t="shared" si="6"/>
        <v/>
      </c>
      <c r="AA22" s="127" t="str">
        <f t="shared" si="6"/>
        <v/>
      </c>
      <c r="AB22" s="109" t="str">
        <f t="shared" si="6"/>
        <v>Работал</v>
      </c>
      <c r="AC22" s="109" t="str">
        <f t="shared" si="6"/>
        <v>Работал</v>
      </c>
      <c r="AD22" s="109" t="str">
        <f t="shared" si="7"/>
        <v>Работал</v>
      </c>
      <c r="AE22" s="109" t="str">
        <f t="shared" si="7"/>
        <v>Работал</v>
      </c>
      <c r="AF22" s="109" t="str">
        <f t="shared" si="7"/>
        <v>Работал</v>
      </c>
      <c r="AG22" s="127" t="str">
        <f t="shared" si="7"/>
        <v/>
      </c>
      <c r="AH22" s="127" t="str">
        <f t="shared" si="6"/>
        <v/>
      </c>
      <c r="AI22" s="109" t="str">
        <f t="shared" si="6"/>
        <v/>
      </c>
      <c r="AJ22" s="109" t="str">
        <f t="shared" si="6"/>
        <v/>
      </c>
    </row>
    <row r="23" spans="1:36" x14ac:dyDescent="0.3">
      <c r="A23" s="102">
        <v>25</v>
      </c>
      <c r="B23" s="107" t="str">
        <f>VLOOKUP($A23,Сотрудники!$A$3:$L$1206,2,0)</f>
        <v>Беседин Игорь</v>
      </c>
      <c r="C23" s="107" t="str">
        <f>VLOOKUP($A23,Сотрудники!$A$3:$L$1206,8,0)</f>
        <v>Нижний Новгород</v>
      </c>
      <c r="D23" s="127" t="str">
        <f t="shared" si="5"/>
        <v/>
      </c>
      <c r="E23" s="127" t="str">
        <f t="shared" si="5"/>
        <v/>
      </c>
      <c r="F23" s="127" t="str">
        <f t="shared" si="5"/>
        <v/>
      </c>
      <c r="G23" s="108" t="str">
        <f t="shared" si="5"/>
        <v/>
      </c>
      <c r="H23" s="108" t="str">
        <f t="shared" si="5"/>
        <v/>
      </c>
      <c r="I23" s="109" t="str">
        <f t="shared" si="5"/>
        <v>Работал</v>
      </c>
      <c r="J23" s="109" t="str">
        <f t="shared" si="5"/>
        <v>Работал</v>
      </c>
      <c r="K23" s="109" t="str">
        <f t="shared" si="5"/>
        <v>Работал</v>
      </c>
      <c r="L23" s="127" t="str">
        <f t="shared" si="5"/>
        <v/>
      </c>
      <c r="M23" s="127" t="str">
        <f t="shared" si="5"/>
        <v/>
      </c>
      <c r="N23" s="127" t="str">
        <f t="shared" si="6"/>
        <v/>
      </c>
      <c r="O23" s="109" t="str">
        <f t="shared" si="6"/>
        <v>Работал</v>
      </c>
      <c r="P23" s="109" t="str">
        <f t="shared" si="6"/>
        <v>Работал</v>
      </c>
      <c r="Q23" s="109" t="str">
        <f t="shared" si="6"/>
        <v>Работал</v>
      </c>
      <c r="R23" s="109" t="str">
        <f t="shared" si="6"/>
        <v>Работал</v>
      </c>
      <c r="S23" s="127" t="str">
        <f t="shared" si="6"/>
        <v/>
      </c>
      <c r="T23" s="127" t="str">
        <f t="shared" si="6"/>
        <v/>
      </c>
      <c r="U23" s="109" t="str">
        <f t="shared" si="6"/>
        <v>Работал</v>
      </c>
      <c r="V23" s="109" t="str">
        <f t="shared" si="6"/>
        <v>Работал</v>
      </c>
      <c r="W23" s="109" t="str">
        <f t="shared" si="6"/>
        <v>Работал</v>
      </c>
      <c r="X23" s="109" t="str">
        <f t="shared" si="6"/>
        <v>Работал</v>
      </c>
      <c r="Y23" s="109" t="str">
        <f t="shared" si="6"/>
        <v>Работал</v>
      </c>
      <c r="Z23" s="127" t="str">
        <f t="shared" si="6"/>
        <v/>
      </c>
      <c r="AA23" s="127" t="str">
        <f t="shared" si="6"/>
        <v/>
      </c>
      <c r="AB23" s="109" t="str">
        <f t="shared" si="6"/>
        <v>Работал</v>
      </c>
      <c r="AC23" s="109" t="str">
        <f t="shared" si="6"/>
        <v>Работал</v>
      </c>
      <c r="AD23" s="109" t="str">
        <f t="shared" si="7"/>
        <v>Работал</v>
      </c>
      <c r="AE23" s="109" t="str">
        <f t="shared" si="7"/>
        <v>Работал</v>
      </c>
      <c r="AF23" s="109" t="str">
        <f t="shared" si="7"/>
        <v>Работал</v>
      </c>
      <c r="AG23" s="127" t="str">
        <f t="shared" si="7"/>
        <v/>
      </c>
      <c r="AH23" s="127" t="str">
        <f t="shared" si="6"/>
        <v/>
      </c>
      <c r="AI23" s="109" t="str">
        <f t="shared" si="6"/>
        <v/>
      </c>
      <c r="AJ23" s="109" t="str">
        <f t="shared" si="6"/>
        <v/>
      </c>
    </row>
    <row r="24" spans="1:36" x14ac:dyDescent="0.3">
      <c r="A24" s="102">
        <v>26</v>
      </c>
      <c r="B24" s="107" t="str">
        <f>VLOOKUP($A24,Сотрудники!$A$3:$L$1206,2,0)</f>
        <v>Молчанов Роман</v>
      </c>
      <c r="C24" s="107" t="str">
        <f>VLOOKUP($A24,Сотрудники!$A$3:$L$1206,8,0)</f>
        <v>Москва</v>
      </c>
      <c r="D24" s="127" t="str">
        <f t="shared" si="5"/>
        <v/>
      </c>
      <c r="E24" s="127" t="str">
        <f t="shared" si="5"/>
        <v/>
      </c>
      <c r="F24" s="127" t="str">
        <f t="shared" si="5"/>
        <v/>
      </c>
      <c r="G24" s="108" t="str">
        <f t="shared" si="5"/>
        <v/>
      </c>
      <c r="H24" s="108" t="str">
        <f t="shared" si="5"/>
        <v/>
      </c>
      <c r="I24" s="109" t="str">
        <f t="shared" si="5"/>
        <v>Работал</v>
      </c>
      <c r="J24" s="109" t="str">
        <f t="shared" si="5"/>
        <v>Работал</v>
      </c>
      <c r="K24" s="109" t="str">
        <f t="shared" si="5"/>
        <v>Работал</v>
      </c>
      <c r="L24" s="127" t="str">
        <f t="shared" si="5"/>
        <v/>
      </c>
      <c r="M24" s="127" t="str">
        <f t="shared" si="5"/>
        <v/>
      </c>
      <c r="N24" s="127" t="str">
        <f t="shared" si="6"/>
        <v/>
      </c>
      <c r="O24" s="109" t="str">
        <f t="shared" si="6"/>
        <v>Работал</v>
      </c>
      <c r="P24" s="109" t="str">
        <f t="shared" si="6"/>
        <v>Работал</v>
      </c>
      <c r="Q24" s="109" t="str">
        <f t="shared" si="6"/>
        <v>Работал</v>
      </c>
      <c r="R24" s="109" t="str">
        <f t="shared" si="6"/>
        <v>Работал</v>
      </c>
      <c r="S24" s="127" t="str">
        <f t="shared" si="6"/>
        <v/>
      </c>
      <c r="T24" s="127" t="str">
        <f t="shared" si="6"/>
        <v/>
      </c>
      <c r="U24" s="109" t="str">
        <f t="shared" si="6"/>
        <v>Работал</v>
      </c>
      <c r="V24" s="109" t="str">
        <f t="shared" si="6"/>
        <v>Работал</v>
      </c>
      <c r="W24" s="109" t="str">
        <f t="shared" si="6"/>
        <v>Работал</v>
      </c>
      <c r="X24" s="109" t="str">
        <f t="shared" si="6"/>
        <v>Работал</v>
      </c>
      <c r="Y24" s="109" t="str">
        <f t="shared" si="6"/>
        <v>Работал</v>
      </c>
      <c r="Z24" s="127" t="str">
        <f t="shared" si="6"/>
        <v/>
      </c>
      <c r="AA24" s="127" t="str">
        <f t="shared" si="6"/>
        <v/>
      </c>
      <c r="AB24" s="109" t="str">
        <f t="shared" si="6"/>
        <v>Работал</v>
      </c>
      <c r="AC24" s="109" t="str">
        <f t="shared" si="6"/>
        <v>Работал</v>
      </c>
      <c r="AD24" s="109" t="str">
        <f t="shared" si="7"/>
        <v>Работал</v>
      </c>
      <c r="AE24" s="109" t="str">
        <f t="shared" si="7"/>
        <v>Работал</v>
      </c>
      <c r="AF24" s="109" t="str">
        <f t="shared" si="7"/>
        <v>Работал</v>
      </c>
      <c r="AG24" s="127" t="str">
        <f t="shared" si="7"/>
        <v/>
      </c>
      <c r="AH24" s="127" t="str">
        <f t="shared" si="6"/>
        <v/>
      </c>
      <c r="AI24" s="109" t="str">
        <f t="shared" si="6"/>
        <v/>
      </c>
      <c r="AJ24" s="109" t="str">
        <f t="shared" si="6"/>
        <v/>
      </c>
    </row>
    <row r="25" spans="1:36" x14ac:dyDescent="0.3">
      <c r="A25" s="102">
        <v>27</v>
      </c>
      <c r="B25" s="107" t="str">
        <f>VLOOKUP($A25,Сотрудники!$A$3:$L$1206,2,0)</f>
        <v>Пузанов Андрей</v>
      </c>
      <c r="C25" s="107" t="str">
        <f>VLOOKUP($A25,Сотрудники!$A$3:$L$1206,8,0)</f>
        <v>Москва</v>
      </c>
      <c r="D25" s="127" t="str">
        <f t="shared" si="5"/>
        <v/>
      </c>
      <c r="E25" s="127" t="str">
        <f t="shared" si="5"/>
        <v/>
      </c>
      <c r="F25" s="127" t="str">
        <f t="shared" si="5"/>
        <v/>
      </c>
      <c r="G25" s="108" t="str">
        <f t="shared" si="5"/>
        <v/>
      </c>
      <c r="H25" s="108" t="str">
        <f t="shared" si="5"/>
        <v/>
      </c>
      <c r="I25" s="109" t="str">
        <f t="shared" si="5"/>
        <v>Работал</v>
      </c>
      <c r="J25" s="109" t="str">
        <f t="shared" si="5"/>
        <v>Работал</v>
      </c>
      <c r="K25" s="109" t="str">
        <f t="shared" si="5"/>
        <v>Работал</v>
      </c>
      <c r="L25" s="127" t="str">
        <f t="shared" si="5"/>
        <v/>
      </c>
      <c r="M25" s="127" t="str">
        <f t="shared" si="5"/>
        <v/>
      </c>
      <c r="N25" s="127" t="str">
        <f t="shared" si="6"/>
        <v/>
      </c>
      <c r="O25" s="109" t="str">
        <f t="shared" si="6"/>
        <v>Работал</v>
      </c>
      <c r="P25" s="109" t="str">
        <f t="shared" si="6"/>
        <v>Работал</v>
      </c>
      <c r="Q25" s="109" t="str">
        <f t="shared" si="6"/>
        <v>Работал</v>
      </c>
      <c r="R25" s="109" t="str">
        <f t="shared" si="6"/>
        <v>Работал</v>
      </c>
      <c r="S25" s="127" t="str">
        <f t="shared" si="6"/>
        <v/>
      </c>
      <c r="T25" s="127" t="str">
        <f t="shared" si="6"/>
        <v/>
      </c>
      <c r="U25" s="109" t="str">
        <f t="shared" si="6"/>
        <v>Работал</v>
      </c>
      <c r="V25" s="109" t="str">
        <f t="shared" si="6"/>
        <v>Работал</v>
      </c>
      <c r="W25" s="109" t="str">
        <f t="shared" si="6"/>
        <v>Работал</v>
      </c>
      <c r="X25" s="109" t="str">
        <f t="shared" si="6"/>
        <v>Работал</v>
      </c>
      <c r="Y25" s="109" t="str">
        <f t="shared" si="6"/>
        <v>Работал</v>
      </c>
      <c r="Z25" s="127" t="str">
        <f t="shared" si="6"/>
        <v/>
      </c>
      <c r="AA25" s="127" t="str">
        <f t="shared" si="6"/>
        <v/>
      </c>
      <c r="AB25" s="109" t="str">
        <f t="shared" si="6"/>
        <v>Работал</v>
      </c>
      <c r="AC25" s="109" t="str">
        <f t="shared" si="6"/>
        <v>Работал</v>
      </c>
      <c r="AD25" s="109" t="str">
        <f t="shared" si="6"/>
        <v>Работал</v>
      </c>
      <c r="AE25" s="109" t="str">
        <f t="shared" si="6"/>
        <v>Работал</v>
      </c>
      <c r="AF25" s="109" t="str">
        <f t="shared" si="6"/>
        <v>Работал</v>
      </c>
      <c r="AG25" s="127" t="str">
        <f t="shared" si="6"/>
        <v/>
      </c>
      <c r="AH25" s="127" t="str">
        <f t="shared" si="6"/>
        <v/>
      </c>
      <c r="AI25" s="109" t="str">
        <f t="shared" si="6"/>
        <v/>
      </c>
      <c r="AJ25" s="109" t="str">
        <f t="shared" si="6"/>
        <v/>
      </c>
    </row>
    <row r="26" spans="1:36" x14ac:dyDescent="0.3">
      <c r="A26" s="102">
        <v>28</v>
      </c>
      <c r="B26" s="107" t="str">
        <f>VLOOKUP($A26,Сотрудники!$A$3:$L$1206,2,0)</f>
        <v>Хотулев Дмитрий</v>
      </c>
      <c r="C26" s="107" t="str">
        <f>VLOOKUP($A26,Сотрудники!$A$3:$L$1206,8,0)</f>
        <v>Саратов</v>
      </c>
      <c r="D26" s="127" t="str">
        <f t="shared" si="5"/>
        <v/>
      </c>
      <c r="E26" s="127" t="str">
        <f t="shared" si="5"/>
        <v/>
      </c>
      <c r="F26" s="127" t="str">
        <f t="shared" si="5"/>
        <v/>
      </c>
      <c r="G26" s="108" t="str">
        <f t="shared" si="5"/>
        <v/>
      </c>
      <c r="H26" s="108" t="str">
        <f t="shared" si="5"/>
        <v/>
      </c>
      <c r="I26" s="109" t="str">
        <f t="shared" si="5"/>
        <v>Работал</v>
      </c>
      <c r="J26" s="109" t="str">
        <f t="shared" si="5"/>
        <v>Работал</v>
      </c>
      <c r="K26" s="109" t="str">
        <f t="shared" si="5"/>
        <v>Работал</v>
      </c>
      <c r="L26" s="127" t="str">
        <f t="shared" si="5"/>
        <v/>
      </c>
      <c r="M26" s="127" t="str">
        <f t="shared" si="5"/>
        <v/>
      </c>
      <c r="N26" s="127" t="str">
        <f t="shared" si="6"/>
        <v/>
      </c>
      <c r="O26" s="109" t="str">
        <f t="shared" si="6"/>
        <v>Работал</v>
      </c>
      <c r="P26" s="109" t="str">
        <f t="shared" si="6"/>
        <v>Работал</v>
      </c>
      <c r="Q26" s="109" t="str">
        <f t="shared" si="6"/>
        <v>Работал</v>
      </c>
      <c r="R26" s="109" t="str">
        <f t="shared" si="6"/>
        <v>Работал</v>
      </c>
      <c r="S26" s="127" t="str">
        <f t="shared" si="6"/>
        <v/>
      </c>
      <c r="T26" s="127" t="str">
        <f t="shared" si="6"/>
        <v/>
      </c>
      <c r="U26" s="109" t="str">
        <f t="shared" si="6"/>
        <v>Работал</v>
      </c>
      <c r="V26" s="109" t="str">
        <f t="shared" si="6"/>
        <v>Работал</v>
      </c>
      <c r="W26" s="109" t="str">
        <f t="shared" si="6"/>
        <v>Работал</v>
      </c>
      <c r="X26" s="109" t="str">
        <f t="shared" si="6"/>
        <v>Работал</v>
      </c>
      <c r="Y26" s="109" t="str">
        <f t="shared" si="6"/>
        <v>Работал</v>
      </c>
      <c r="Z26" s="127" t="str">
        <f t="shared" si="6"/>
        <v/>
      </c>
      <c r="AA26" s="127" t="str">
        <f t="shared" si="6"/>
        <v/>
      </c>
      <c r="AB26" s="109" t="str">
        <f t="shared" si="6"/>
        <v>Работал</v>
      </c>
      <c r="AC26" s="109" t="str">
        <f t="shared" si="6"/>
        <v>Работал</v>
      </c>
      <c r="AD26" s="109" t="str">
        <f t="shared" si="6"/>
        <v>Работал</v>
      </c>
      <c r="AE26" s="109" t="str">
        <f t="shared" si="6"/>
        <v>Работал</v>
      </c>
      <c r="AF26" s="109" t="str">
        <f t="shared" si="6"/>
        <v>Работал</v>
      </c>
      <c r="AG26" s="127" t="str">
        <f t="shared" si="6"/>
        <v/>
      </c>
      <c r="AH26" s="127" t="str">
        <f t="shared" si="6"/>
        <v/>
      </c>
      <c r="AI26" s="109" t="str">
        <f t="shared" si="6"/>
        <v/>
      </c>
      <c r="AJ26" s="109" t="str">
        <f t="shared" si="6"/>
        <v/>
      </c>
    </row>
    <row r="27" spans="1:36" x14ac:dyDescent="0.3">
      <c r="A27" s="102">
        <v>29</v>
      </c>
      <c r="B27" s="107" t="str">
        <f>VLOOKUP($A27,Сотрудники!$A$3:$L$1206,2,0)</f>
        <v>Воронцов Григорий</v>
      </c>
      <c r="C27" s="107" t="str">
        <f>VLOOKUP($A27,Сотрудники!$A$3:$L$1206,8,0)</f>
        <v>Екатеринбург</v>
      </c>
      <c r="D27" s="127" t="str">
        <f t="shared" si="5"/>
        <v/>
      </c>
      <c r="E27" s="127" t="str">
        <f t="shared" si="5"/>
        <v/>
      </c>
      <c r="F27" s="127" t="str">
        <f t="shared" si="5"/>
        <v/>
      </c>
      <c r="G27" s="108" t="str">
        <f t="shared" si="5"/>
        <v/>
      </c>
      <c r="H27" s="108" t="str">
        <f t="shared" si="5"/>
        <v/>
      </c>
      <c r="I27" s="109" t="str">
        <f t="shared" si="5"/>
        <v>Работал</v>
      </c>
      <c r="J27" s="109" t="str">
        <f t="shared" si="5"/>
        <v>Работал</v>
      </c>
      <c r="K27" s="109" t="str">
        <f t="shared" si="5"/>
        <v>Работал</v>
      </c>
      <c r="L27" s="127" t="str">
        <f t="shared" si="5"/>
        <v/>
      </c>
      <c r="M27" s="127" t="str">
        <f t="shared" si="5"/>
        <v/>
      </c>
      <c r="N27" s="127" t="str">
        <f t="shared" si="6"/>
        <v/>
      </c>
      <c r="O27" s="109" t="str">
        <f t="shared" si="6"/>
        <v>Работал</v>
      </c>
      <c r="P27" s="109" t="str">
        <f t="shared" si="6"/>
        <v>Работал</v>
      </c>
      <c r="Q27" s="109" t="str">
        <f t="shared" si="6"/>
        <v>Работал</v>
      </c>
      <c r="R27" s="109" t="str">
        <f t="shared" si="6"/>
        <v>Работал</v>
      </c>
      <c r="S27" s="127" t="str">
        <f t="shared" si="6"/>
        <v/>
      </c>
      <c r="T27" s="127" t="str">
        <f t="shared" si="6"/>
        <v/>
      </c>
      <c r="U27" s="109" t="str">
        <f t="shared" si="6"/>
        <v>Работал</v>
      </c>
      <c r="V27" s="109" t="str">
        <f t="shared" si="6"/>
        <v>Работал</v>
      </c>
      <c r="W27" s="109" t="str">
        <f t="shared" si="6"/>
        <v>Работал</v>
      </c>
      <c r="X27" s="109" t="str">
        <f t="shared" si="6"/>
        <v>Работал</v>
      </c>
      <c r="Y27" s="109" t="str">
        <f t="shared" si="6"/>
        <v>Работал</v>
      </c>
      <c r="Z27" s="127" t="str">
        <f t="shared" si="6"/>
        <v/>
      </c>
      <c r="AA27" s="127" t="str">
        <f t="shared" si="6"/>
        <v/>
      </c>
      <c r="AB27" s="109" t="str">
        <f t="shared" si="6"/>
        <v>Работал</v>
      </c>
      <c r="AC27" s="109" t="str">
        <f t="shared" si="6"/>
        <v>Работал</v>
      </c>
      <c r="AD27" s="109" t="str">
        <f t="shared" si="6"/>
        <v>Работал</v>
      </c>
      <c r="AE27" s="109" t="str">
        <f t="shared" si="6"/>
        <v>Работал</v>
      </c>
      <c r="AF27" s="109" t="str">
        <f t="shared" si="6"/>
        <v>Работал</v>
      </c>
      <c r="AG27" s="127" t="str">
        <f t="shared" si="6"/>
        <v/>
      </c>
      <c r="AH27" s="127" t="str">
        <f t="shared" si="6"/>
        <v/>
      </c>
      <c r="AI27" s="109" t="str">
        <f t="shared" si="6"/>
        <v/>
      </c>
      <c r="AJ27" s="109" t="str">
        <f t="shared" si="6"/>
        <v/>
      </c>
    </row>
    <row r="28" spans="1:36" x14ac:dyDescent="0.3">
      <c r="A28" s="102">
        <v>30</v>
      </c>
      <c r="B28" s="107" t="str">
        <f>VLOOKUP($A28,Сотрудники!$A$3:$L$1206,2,0)</f>
        <v>Тарасов Алексей</v>
      </c>
      <c r="C28" s="107" t="str">
        <f>VLOOKUP($A28,Сотрудники!$A$3:$L$1206,8,0)</f>
        <v>СПБ</v>
      </c>
      <c r="D28" s="127" t="str">
        <f t="shared" si="5"/>
        <v/>
      </c>
      <c r="E28" s="127" t="str">
        <f t="shared" si="5"/>
        <v/>
      </c>
      <c r="F28" s="127" t="str">
        <f t="shared" si="5"/>
        <v/>
      </c>
      <c r="G28" s="108" t="str">
        <f t="shared" si="5"/>
        <v/>
      </c>
      <c r="H28" s="108" t="str">
        <f t="shared" si="5"/>
        <v/>
      </c>
      <c r="I28" s="109" t="str">
        <f t="shared" si="5"/>
        <v>Работал</v>
      </c>
      <c r="J28" s="109" t="str">
        <f t="shared" si="5"/>
        <v>Работал</v>
      </c>
      <c r="K28" s="109" t="str">
        <f t="shared" si="5"/>
        <v>Работал</v>
      </c>
      <c r="L28" s="127" t="str">
        <f t="shared" si="5"/>
        <v/>
      </c>
      <c r="M28" s="127" t="str">
        <f t="shared" si="5"/>
        <v/>
      </c>
      <c r="N28" s="127" t="str">
        <f t="shared" si="6"/>
        <v/>
      </c>
      <c r="O28" s="109" t="str">
        <f t="shared" si="6"/>
        <v>Работал</v>
      </c>
      <c r="P28" s="109" t="str">
        <f t="shared" si="6"/>
        <v>Работал</v>
      </c>
      <c r="Q28" s="109" t="str">
        <f t="shared" si="6"/>
        <v>Работал</v>
      </c>
      <c r="R28" s="109" t="str">
        <f t="shared" si="6"/>
        <v>Работал</v>
      </c>
      <c r="S28" s="127" t="str">
        <f t="shared" si="6"/>
        <v/>
      </c>
      <c r="T28" s="127" t="str">
        <f t="shared" si="6"/>
        <v/>
      </c>
      <c r="U28" s="109" t="str">
        <f t="shared" si="6"/>
        <v>Работал</v>
      </c>
      <c r="V28" s="109" t="str">
        <f t="shared" si="6"/>
        <v>Работал</v>
      </c>
      <c r="W28" s="109" t="str">
        <f t="shared" si="6"/>
        <v>Работал</v>
      </c>
      <c r="X28" s="109" t="str">
        <f t="shared" si="6"/>
        <v>Работал</v>
      </c>
      <c r="Y28" s="109" t="str">
        <f t="shared" si="6"/>
        <v>Работал</v>
      </c>
      <c r="Z28" s="127" t="str">
        <f t="shared" si="6"/>
        <v/>
      </c>
      <c r="AA28" s="127" t="str">
        <f t="shared" si="6"/>
        <v/>
      </c>
      <c r="AB28" s="109" t="str">
        <f t="shared" si="6"/>
        <v>Работал</v>
      </c>
      <c r="AC28" s="109" t="str">
        <f t="shared" si="6"/>
        <v>Работал</v>
      </c>
      <c r="AD28" s="109" t="str">
        <f t="shared" si="6"/>
        <v>Работал</v>
      </c>
      <c r="AE28" s="109" t="str">
        <f t="shared" si="6"/>
        <v>Работал</v>
      </c>
      <c r="AF28" s="109" t="str">
        <f t="shared" si="6"/>
        <v>Работал</v>
      </c>
      <c r="AG28" s="127" t="str">
        <f t="shared" si="6"/>
        <v/>
      </c>
      <c r="AH28" s="127" t="str">
        <f t="shared" si="6"/>
        <v/>
      </c>
      <c r="AI28" s="109" t="str">
        <f t="shared" si="6"/>
        <v/>
      </c>
      <c r="AJ28" s="109" t="str">
        <f t="shared" si="6"/>
        <v/>
      </c>
    </row>
    <row r="29" spans="1:36" x14ac:dyDescent="0.3">
      <c r="A29" s="102">
        <v>31</v>
      </c>
      <c r="B29" s="107" t="str">
        <f>VLOOKUP($A29,Сотрудники!$A$3:$L$1206,2,0)</f>
        <v>Саринков Андрей</v>
      </c>
      <c r="C29" s="107" t="str">
        <f>VLOOKUP($A29,Сотрудники!$A$3:$L$1206,8,0)</f>
        <v>Москва</v>
      </c>
      <c r="D29" s="127" t="str">
        <f t="shared" si="5"/>
        <v/>
      </c>
      <c r="E29" s="127" t="str">
        <f t="shared" si="5"/>
        <v/>
      </c>
      <c r="F29" s="127" t="str">
        <f t="shared" si="5"/>
        <v/>
      </c>
      <c r="G29" s="108" t="str">
        <f t="shared" si="5"/>
        <v/>
      </c>
      <c r="H29" s="108" t="str">
        <f t="shared" si="5"/>
        <v/>
      </c>
      <c r="I29" s="109" t="str">
        <f t="shared" si="5"/>
        <v>Работал</v>
      </c>
      <c r="J29" s="109" t="str">
        <f t="shared" si="5"/>
        <v>Работал</v>
      </c>
      <c r="K29" s="109" t="str">
        <f t="shared" si="5"/>
        <v>Работал</v>
      </c>
      <c r="L29" s="127" t="str">
        <f t="shared" si="5"/>
        <v/>
      </c>
      <c r="M29" s="127" t="str">
        <f t="shared" si="5"/>
        <v/>
      </c>
      <c r="N29" s="127" t="str">
        <f t="shared" si="6"/>
        <v/>
      </c>
      <c r="O29" s="109" t="str">
        <f t="shared" si="6"/>
        <v>Работал</v>
      </c>
      <c r="P29" s="109" t="str">
        <f t="shared" si="6"/>
        <v>Работал</v>
      </c>
      <c r="Q29" s="109" t="str">
        <f t="shared" si="6"/>
        <v>Работал</v>
      </c>
      <c r="R29" s="109" t="str">
        <f t="shared" si="6"/>
        <v>Работал</v>
      </c>
      <c r="S29" s="127" t="str">
        <f t="shared" si="6"/>
        <v/>
      </c>
      <c r="T29" s="127" t="str">
        <f t="shared" si="6"/>
        <v/>
      </c>
      <c r="U29" s="109" t="str">
        <f t="shared" si="6"/>
        <v>Работал</v>
      </c>
      <c r="V29" s="109" t="str">
        <f t="shared" si="6"/>
        <v>Работал</v>
      </c>
      <c r="W29" s="109" t="str">
        <f t="shared" si="6"/>
        <v>Работал</v>
      </c>
      <c r="X29" s="109" t="str">
        <f t="shared" si="6"/>
        <v>Работал</v>
      </c>
      <c r="Y29" s="109" t="str">
        <f t="shared" si="6"/>
        <v>Работал</v>
      </c>
      <c r="Z29" s="127" t="str">
        <f t="shared" si="6"/>
        <v/>
      </c>
      <c r="AA29" s="127" t="str">
        <f t="shared" si="6"/>
        <v/>
      </c>
      <c r="AB29" s="109" t="str">
        <f t="shared" si="6"/>
        <v>Работал</v>
      </c>
      <c r="AC29" s="109" t="str">
        <f t="shared" si="6"/>
        <v>Работал</v>
      </c>
      <c r="AD29" s="109" t="str">
        <f t="shared" si="6"/>
        <v>Работал</v>
      </c>
      <c r="AE29" s="109" t="str">
        <f t="shared" si="6"/>
        <v>Работал</v>
      </c>
      <c r="AF29" s="109" t="str">
        <f t="shared" si="6"/>
        <v>Работал</v>
      </c>
      <c r="AG29" s="127" t="str">
        <f t="shared" si="6"/>
        <v/>
      </c>
      <c r="AH29" s="127" t="str">
        <f t="shared" si="6"/>
        <v/>
      </c>
      <c r="AI29" s="109" t="str">
        <f t="shared" si="6"/>
        <v/>
      </c>
      <c r="AJ29" s="109" t="str">
        <f t="shared" si="6"/>
        <v/>
      </c>
    </row>
    <row r="30" spans="1:36" x14ac:dyDescent="0.3">
      <c r="A30" s="102">
        <v>32</v>
      </c>
      <c r="B30" s="107" t="str">
        <f>VLOOKUP($A30,Сотрудники!$A$3:$L$1206,2,0)</f>
        <v>Смердов Алексей</v>
      </c>
      <c r="C30" s="107" t="str">
        <f>VLOOKUP($A30,Сотрудники!$A$3:$L$1206,8,0)</f>
        <v>Екатеринбург</v>
      </c>
      <c r="D30" s="127" t="str">
        <f t="shared" si="5"/>
        <v/>
      </c>
      <c r="E30" s="127" t="str">
        <f t="shared" si="5"/>
        <v/>
      </c>
      <c r="F30" s="127" t="str">
        <f t="shared" si="5"/>
        <v/>
      </c>
      <c r="G30" s="108" t="str">
        <f t="shared" si="5"/>
        <v/>
      </c>
      <c r="H30" s="108" t="str">
        <f t="shared" si="5"/>
        <v/>
      </c>
      <c r="I30" s="109" t="str">
        <f t="shared" si="5"/>
        <v>Работал</v>
      </c>
      <c r="J30" s="109" t="str">
        <f t="shared" si="5"/>
        <v>Работал</v>
      </c>
      <c r="K30" s="109" t="str">
        <f t="shared" si="5"/>
        <v>Работал</v>
      </c>
      <c r="L30" s="127" t="str">
        <f t="shared" si="5"/>
        <v/>
      </c>
      <c r="M30" s="127" t="str">
        <f t="shared" si="5"/>
        <v/>
      </c>
      <c r="N30" s="127" t="str">
        <f t="shared" si="6"/>
        <v/>
      </c>
      <c r="O30" s="109" t="str">
        <f t="shared" si="6"/>
        <v>Выходной</v>
      </c>
      <c r="P30" s="109" t="str">
        <f t="shared" si="6"/>
        <v>Выходной</v>
      </c>
      <c r="Q30" s="109" t="str">
        <f t="shared" si="6"/>
        <v>Выходной</v>
      </c>
      <c r="R30" s="109" t="str">
        <f t="shared" si="6"/>
        <v>Выходной</v>
      </c>
      <c r="S30" s="127" t="str">
        <f t="shared" si="6"/>
        <v/>
      </c>
      <c r="T30" s="127" t="str">
        <f t="shared" si="6"/>
        <v/>
      </c>
      <c r="U30" s="109" t="str">
        <f t="shared" si="6"/>
        <v>Выходной</v>
      </c>
      <c r="V30" s="109" t="str">
        <f t="shared" si="6"/>
        <v>Выходной</v>
      </c>
      <c r="W30" s="109" t="str">
        <f t="shared" si="6"/>
        <v>Выходной</v>
      </c>
      <c r="X30" s="109" t="str">
        <f t="shared" si="6"/>
        <v>Выходной</v>
      </c>
      <c r="Y30" s="109" t="str">
        <f t="shared" si="6"/>
        <v>Выходной</v>
      </c>
      <c r="Z30" s="127" t="str">
        <f t="shared" si="6"/>
        <v/>
      </c>
      <c r="AA30" s="127" t="str">
        <f t="shared" si="6"/>
        <v/>
      </c>
      <c r="AB30" s="109" t="str">
        <f t="shared" si="6"/>
        <v>Выходной</v>
      </c>
      <c r="AC30" s="109" t="str">
        <f t="shared" si="6"/>
        <v>Работал</v>
      </c>
      <c r="AD30" s="109" t="str">
        <f t="shared" si="6"/>
        <v>Работал</v>
      </c>
      <c r="AE30" s="109" t="str">
        <f t="shared" si="6"/>
        <v>Работал</v>
      </c>
      <c r="AF30" s="109" t="str">
        <f t="shared" si="6"/>
        <v>Работал</v>
      </c>
      <c r="AG30" s="127" t="str">
        <f t="shared" si="6"/>
        <v/>
      </c>
      <c r="AH30" s="127" t="str">
        <f t="shared" si="6"/>
        <v/>
      </c>
      <c r="AI30" s="109" t="str">
        <f t="shared" si="6"/>
        <v/>
      </c>
      <c r="AJ30" s="109" t="str">
        <f t="shared" si="6"/>
        <v/>
      </c>
    </row>
    <row r="31" spans="1:36" x14ac:dyDescent="0.3">
      <c r="A31" s="102">
        <v>33</v>
      </c>
      <c r="B31" s="107" t="str">
        <f>VLOOKUP($A31,Сотрудники!$A$3:$L$1206,2,0)</f>
        <v>Киевский Сергей</v>
      </c>
      <c r="C31" s="107" t="str">
        <f>VLOOKUP($A31,Сотрудники!$A$3:$L$1206,8,0)</f>
        <v>Москва</v>
      </c>
      <c r="D31" s="127" t="str">
        <f t="shared" si="5"/>
        <v/>
      </c>
      <c r="E31" s="127" t="str">
        <f t="shared" si="5"/>
        <v/>
      </c>
      <c r="F31" s="127" t="str">
        <f t="shared" si="5"/>
        <v/>
      </c>
      <c r="G31" s="108" t="str">
        <f t="shared" si="5"/>
        <v/>
      </c>
      <c r="H31" s="108" t="str">
        <f t="shared" si="5"/>
        <v/>
      </c>
      <c r="I31" s="109" t="str">
        <f t="shared" si="5"/>
        <v>Работал</v>
      </c>
      <c r="J31" s="109" t="str">
        <f t="shared" si="5"/>
        <v>Работал</v>
      </c>
      <c r="K31" s="109" t="str">
        <f t="shared" si="5"/>
        <v>Работал</v>
      </c>
      <c r="L31" s="127" t="str">
        <f t="shared" si="5"/>
        <v/>
      </c>
      <c r="M31" s="127" t="str">
        <f t="shared" si="5"/>
        <v/>
      </c>
      <c r="N31" s="127" t="str">
        <f t="shared" si="6"/>
        <v/>
      </c>
      <c r="O31" s="109" t="str">
        <f t="shared" si="6"/>
        <v>Работал</v>
      </c>
      <c r="P31" s="109" t="str">
        <f t="shared" si="6"/>
        <v>Работал</v>
      </c>
      <c r="Q31" s="109" t="str">
        <f t="shared" si="6"/>
        <v>Работал</v>
      </c>
      <c r="R31" s="109" t="str">
        <f t="shared" si="6"/>
        <v>Работал</v>
      </c>
      <c r="S31" s="127" t="str">
        <f t="shared" si="6"/>
        <v/>
      </c>
      <c r="T31" s="127" t="str">
        <f t="shared" si="6"/>
        <v/>
      </c>
      <c r="U31" s="109" t="str">
        <f t="shared" si="6"/>
        <v>Работал</v>
      </c>
      <c r="V31" s="109" t="str">
        <f t="shared" si="6"/>
        <v>Работал</v>
      </c>
      <c r="W31" s="109" t="str">
        <f t="shared" si="6"/>
        <v>Работал</v>
      </c>
      <c r="X31" s="109" t="str">
        <f t="shared" si="6"/>
        <v>Работал</v>
      </c>
      <c r="Y31" s="109" t="str">
        <f t="shared" si="6"/>
        <v>Работал</v>
      </c>
      <c r="Z31" s="127" t="str">
        <f t="shared" si="6"/>
        <v/>
      </c>
      <c r="AA31" s="127" t="str">
        <f t="shared" si="6"/>
        <v/>
      </c>
      <c r="AB31" s="109" t="str">
        <f t="shared" si="6"/>
        <v>Работал</v>
      </c>
      <c r="AC31" s="109" t="str">
        <f t="shared" si="6"/>
        <v>Работал</v>
      </c>
      <c r="AD31" s="109" t="str">
        <f t="shared" si="6"/>
        <v>Работал</v>
      </c>
      <c r="AE31" s="109" t="str">
        <f t="shared" si="6"/>
        <v>Работал</v>
      </c>
      <c r="AF31" s="109" t="str">
        <f t="shared" si="6"/>
        <v>Работал</v>
      </c>
      <c r="AG31" s="127" t="str">
        <f t="shared" si="6"/>
        <v/>
      </c>
      <c r="AH31" s="127" t="str">
        <f t="shared" si="6"/>
        <v/>
      </c>
      <c r="AI31" s="109" t="str">
        <f t="shared" si="6"/>
        <v/>
      </c>
      <c r="AJ31" s="109" t="str">
        <f t="shared" si="6"/>
        <v/>
      </c>
    </row>
    <row r="32" spans="1:36" x14ac:dyDescent="0.3">
      <c r="A32" s="102">
        <v>34</v>
      </c>
      <c r="B32" s="107" t="str">
        <f>VLOOKUP($A32,Сотрудники!$A$3:$L$1206,2,0)</f>
        <v>Ильин Дмитрий</v>
      </c>
      <c r="C32" s="107" t="str">
        <f>VLOOKUP($A32,Сотрудники!$A$3:$L$1206,8,0)</f>
        <v>Казань</v>
      </c>
      <c r="D32" s="127" t="str">
        <f t="shared" si="5"/>
        <v/>
      </c>
      <c r="E32" s="127" t="str">
        <f t="shared" si="5"/>
        <v/>
      </c>
      <c r="F32" s="127" t="str">
        <f t="shared" si="5"/>
        <v/>
      </c>
      <c r="G32" s="108" t="str">
        <f t="shared" si="5"/>
        <v/>
      </c>
      <c r="H32" s="108" t="str">
        <f t="shared" si="5"/>
        <v/>
      </c>
      <c r="I32" s="109" t="str">
        <f t="shared" si="5"/>
        <v/>
      </c>
      <c r="J32" s="109" t="str">
        <f t="shared" si="5"/>
        <v/>
      </c>
      <c r="K32" s="109" t="str">
        <f t="shared" si="5"/>
        <v/>
      </c>
      <c r="L32" s="127" t="str">
        <f t="shared" si="5"/>
        <v/>
      </c>
      <c r="M32" s="127" t="str">
        <f t="shared" si="5"/>
        <v/>
      </c>
      <c r="N32" s="127" t="str">
        <f t="shared" si="5"/>
        <v/>
      </c>
      <c r="O32" s="109" t="str">
        <f t="shared" si="5"/>
        <v>Работал</v>
      </c>
      <c r="P32" s="109" t="str">
        <f t="shared" si="5"/>
        <v>Работал</v>
      </c>
      <c r="Q32" s="109" t="str">
        <f t="shared" si="5"/>
        <v>Работал</v>
      </c>
      <c r="R32" s="109" t="str">
        <f t="shared" si="5"/>
        <v>Работал</v>
      </c>
      <c r="S32" s="127" t="str">
        <f t="shared" si="5"/>
        <v/>
      </c>
      <c r="T32" s="127" t="str">
        <f t="shared" si="5"/>
        <v/>
      </c>
      <c r="U32" s="109" t="str">
        <f t="shared" si="5"/>
        <v>Работал</v>
      </c>
      <c r="V32" s="109" t="str">
        <f t="shared" si="5"/>
        <v>Работал</v>
      </c>
      <c r="W32" s="109" t="str">
        <f t="shared" si="5"/>
        <v>Работал</v>
      </c>
      <c r="X32" s="109" t="str">
        <f t="shared" si="5"/>
        <v>Работал</v>
      </c>
      <c r="Y32" s="109" t="str">
        <f t="shared" si="5"/>
        <v>Работал</v>
      </c>
      <c r="Z32" s="127" t="str">
        <f t="shared" si="5"/>
        <v/>
      </c>
      <c r="AA32" s="127" t="str">
        <f t="shared" si="5"/>
        <v/>
      </c>
      <c r="AB32" s="109" t="str">
        <f t="shared" si="5"/>
        <v>Работал</v>
      </c>
      <c r="AC32" s="109" t="str">
        <f t="shared" si="5"/>
        <v>Работал</v>
      </c>
      <c r="AD32" s="109" t="str">
        <f t="shared" si="5"/>
        <v>Работал</v>
      </c>
      <c r="AE32" s="109" t="str">
        <f t="shared" si="5"/>
        <v>Выходной</v>
      </c>
      <c r="AF32" s="109" t="str">
        <f t="shared" si="5"/>
        <v>Выходной</v>
      </c>
      <c r="AG32" s="127" t="str">
        <f t="shared" si="5"/>
        <v/>
      </c>
      <c r="AH32" s="127" t="str">
        <f t="shared" si="5"/>
        <v/>
      </c>
      <c r="AI32" s="109" t="str">
        <f t="shared" si="5"/>
        <v/>
      </c>
      <c r="AJ32" s="109" t="str">
        <f t="shared" si="5"/>
        <v/>
      </c>
    </row>
    <row r="33" spans="1:37" x14ac:dyDescent="0.3">
      <c r="A33" s="102">
        <v>35</v>
      </c>
      <c r="B33" s="107" t="str">
        <f>VLOOKUP($A33,Сотрудники!$A$3:$L$1206,2,0)</f>
        <v>Дмитриев Николай</v>
      </c>
      <c r="C33" s="107" t="str">
        <f>VLOOKUP($A33,Сотрудники!$A$3:$L$1206,8,0)</f>
        <v>Москва</v>
      </c>
      <c r="D33" s="127" t="str">
        <f t="shared" si="5"/>
        <v/>
      </c>
      <c r="E33" s="127" t="str">
        <f t="shared" si="5"/>
        <v/>
      </c>
      <c r="F33" s="127" t="str">
        <f t="shared" si="5"/>
        <v/>
      </c>
      <c r="G33" s="108" t="str">
        <f t="shared" si="5"/>
        <v/>
      </c>
      <c r="H33" s="108" t="str">
        <f t="shared" si="5"/>
        <v/>
      </c>
      <c r="I33" s="109" t="str">
        <f t="shared" si="5"/>
        <v/>
      </c>
      <c r="J33" s="109" t="str">
        <f t="shared" si="5"/>
        <v/>
      </c>
      <c r="K33" s="109" t="str">
        <f t="shared" si="5"/>
        <v/>
      </c>
      <c r="L33" s="127" t="str">
        <f t="shared" si="5"/>
        <v/>
      </c>
      <c r="M33" s="127" t="str">
        <f t="shared" si="5"/>
        <v/>
      </c>
      <c r="N33" s="127" t="str">
        <f t="shared" si="5"/>
        <v/>
      </c>
      <c r="O33" s="109" t="str">
        <f t="shared" si="5"/>
        <v/>
      </c>
      <c r="P33" s="109" t="str">
        <f t="shared" si="5"/>
        <v>Работал</v>
      </c>
      <c r="Q33" s="109" t="str">
        <f t="shared" si="5"/>
        <v>Работал</v>
      </c>
      <c r="R33" s="109" t="str">
        <f t="shared" si="5"/>
        <v>Работал</v>
      </c>
      <c r="S33" s="127" t="str">
        <f t="shared" si="5"/>
        <v/>
      </c>
      <c r="T33" s="127" t="str">
        <f t="shared" si="5"/>
        <v/>
      </c>
      <c r="U33" s="109" t="str">
        <f t="shared" si="5"/>
        <v>Работал</v>
      </c>
      <c r="V33" s="109" t="str">
        <f t="shared" si="5"/>
        <v>Работал</v>
      </c>
      <c r="W33" s="109" t="str">
        <f t="shared" si="5"/>
        <v>Работал</v>
      </c>
      <c r="X33" s="109" t="str">
        <f t="shared" si="5"/>
        <v>Работал</v>
      </c>
      <c r="Y33" s="109" t="str">
        <f t="shared" si="5"/>
        <v>Работал</v>
      </c>
      <c r="Z33" s="127" t="str">
        <f t="shared" si="5"/>
        <v/>
      </c>
      <c r="AA33" s="127" t="str">
        <f t="shared" si="5"/>
        <v/>
      </c>
      <c r="AB33" s="109" t="str">
        <f t="shared" si="5"/>
        <v>Работал</v>
      </c>
      <c r="AC33" s="109" t="str">
        <f t="shared" si="5"/>
        <v>Работал</v>
      </c>
      <c r="AD33" s="109" t="str">
        <f t="shared" si="5"/>
        <v>Работал</v>
      </c>
      <c r="AE33" s="109" t="str">
        <f t="shared" si="5"/>
        <v>Работал</v>
      </c>
      <c r="AF33" s="109" t="str">
        <f t="shared" si="5"/>
        <v>Работал</v>
      </c>
      <c r="AG33" s="127" t="str">
        <f t="shared" si="5"/>
        <v/>
      </c>
      <c r="AH33" s="127" t="str">
        <f t="shared" si="5"/>
        <v/>
      </c>
      <c r="AI33" s="109" t="str">
        <f t="shared" si="5"/>
        <v/>
      </c>
      <c r="AJ33" s="109" t="str">
        <f t="shared" si="5"/>
        <v/>
      </c>
    </row>
    <row r="34" spans="1:37" x14ac:dyDescent="0.3">
      <c r="A34" s="102">
        <v>36</v>
      </c>
      <c r="B34" s="107" t="str">
        <f>VLOOKUP($A34,Сотрудники!$A$3:$L$1206,2,0)</f>
        <v>Юркин Николай</v>
      </c>
      <c r="C34" s="107" t="str">
        <f>VLOOKUP($A34,Сотрудники!$A$3:$L$1206,8,0)</f>
        <v>Москва</v>
      </c>
      <c r="D34" s="127" t="str">
        <f t="shared" si="5"/>
        <v/>
      </c>
      <c r="E34" s="127" t="str">
        <f t="shared" si="5"/>
        <v/>
      </c>
      <c r="F34" s="127" t="str">
        <f t="shared" si="5"/>
        <v/>
      </c>
      <c r="G34" s="108" t="str">
        <f t="shared" si="5"/>
        <v/>
      </c>
      <c r="H34" s="108" t="str">
        <f t="shared" si="5"/>
        <v/>
      </c>
      <c r="I34" s="109" t="str">
        <f t="shared" si="5"/>
        <v/>
      </c>
      <c r="J34" s="109" t="str">
        <f t="shared" si="5"/>
        <v/>
      </c>
      <c r="K34" s="109" t="str">
        <f t="shared" si="5"/>
        <v/>
      </c>
      <c r="L34" s="127" t="str">
        <f t="shared" si="5"/>
        <v/>
      </c>
      <c r="M34" s="127" t="str">
        <f t="shared" si="5"/>
        <v/>
      </c>
      <c r="N34" s="127" t="str">
        <f t="shared" si="5"/>
        <v/>
      </c>
      <c r="O34" s="109" t="str">
        <f t="shared" si="5"/>
        <v/>
      </c>
      <c r="P34" s="109" t="str">
        <f t="shared" si="5"/>
        <v/>
      </c>
      <c r="Q34" s="109" t="str">
        <f t="shared" si="5"/>
        <v/>
      </c>
      <c r="R34" s="109" t="str">
        <f t="shared" si="5"/>
        <v/>
      </c>
      <c r="S34" s="127" t="str">
        <f t="shared" si="5"/>
        <v/>
      </c>
      <c r="T34" s="127" t="str">
        <f t="shared" si="5"/>
        <v/>
      </c>
      <c r="U34" s="109" t="str">
        <f t="shared" si="5"/>
        <v/>
      </c>
      <c r="V34" s="109" t="str">
        <f t="shared" si="5"/>
        <v/>
      </c>
      <c r="W34" s="109" t="str">
        <f t="shared" si="5"/>
        <v/>
      </c>
      <c r="X34" s="109" t="str">
        <f t="shared" si="5"/>
        <v/>
      </c>
      <c r="Y34" s="109" t="str">
        <f t="shared" si="5"/>
        <v/>
      </c>
      <c r="Z34" s="127" t="str">
        <f t="shared" ref="D34:AJ35" si="8">IF(ISBLANK(Z70),"",IF(Z70=0,"Выходной",IF(Z70&lt;&gt;0,"Работал","")))</f>
        <v/>
      </c>
      <c r="AA34" s="127" t="str">
        <f t="shared" si="8"/>
        <v/>
      </c>
      <c r="AB34" s="109" t="str">
        <f t="shared" si="8"/>
        <v>Работал</v>
      </c>
      <c r="AC34" s="109" t="str">
        <f t="shared" si="8"/>
        <v>Работал</v>
      </c>
      <c r="AD34" s="109" t="str">
        <f t="shared" si="8"/>
        <v>Работал</v>
      </c>
      <c r="AE34" s="109" t="str">
        <f t="shared" si="8"/>
        <v>Работал</v>
      </c>
      <c r="AF34" s="109" t="str">
        <f t="shared" si="8"/>
        <v>Работал</v>
      </c>
      <c r="AG34" s="127" t="str">
        <f t="shared" si="8"/>
        <v/>
      </c>
      <c r="AH34" s="127" t="str">
        <f t="shared" si="8"/>
        <v/>
      </c>
      <c r="AI34" s="109" t="str">
        <f t="shared" si="8"/>
        <v/>
      </c>
      <c r="AJ34" s="109" t="str">
        <f t="shared" si="8"/>
        <v/>
      </c>
    </row>
    <row r="35" spans="1:37" x14ac:dyDescent="0.3">
      <c r="A35" s="102">
        <v>37</v>
      </c>
      <c r="B35" s="107" t="str">
        <f>VLOOKUP($A35,Сотрудники!$A$3:$L$1206,2,0)</f>
        <v>Ионов Евгений</v>
      </c>
      <c r="C35" s="107" t="str">
        <f>VLOOKUP($A35,Сотрудники!$A$3:$L$1206,8,0)</f>
        <v>Москва</v>
      </c>
      <c r="D35" s="127" t="str">
        <f t="shared" si="8"/>
        <v/>
      </c>
      <c r="E35" s="127" t="str">
        <f t="shared" si="8"/>
        <v/>
      </c>
      <c r="F35" s="127" t="str">
        <f t="shared" si="8"/>
        <v/>
      </c>
      <c r="G35" s="108" t="str">
        <f t="shared" si="8"/>
        <v/>
      </c>
      <c r="H35" s="108" t="str">
        <f t="shared" si="8"/>
        <v/>
      </c>
      <c r="I35" s="109" t="str">
        <f t="shared" si="8"/>
        <v/>
      </c>
      <c r="J35" s="109" t="str">
        <f t="shared" si="8"/>
        <v/>
      </c>
      <c r="K35" s="109" t="str">
        <f t="shared" si="8"/>
        <v/>
      </c>
      <c r="L35" s="127" t="str">
        <f t="shared" si="8"/>
        <v/>
      </c>
      <c r="M35" s="127" t="str">
        <f t="shared" si="8"/>
        <v/>
      </c>
      <c r="N35" s="127" t="str">
        <f t="shared" si="8"/>
        <v/>
      </c>
      <c r="O35" s="109" t="str">
        <f t="shared" si="8"/>
        <v/>
      </c>
      <c r="P35" s="109" t="str">
        <f t="shared" si="8"/>
        <v/>
      </c>
      <c r="Q35" s="109" t="str">
        <f t="shared" si="8"/>
        <v/>
      </c>
      <c r="R35" s="109" t="str">
        <f t="shared" si="8"/>
        <v/>
      </c>
      <c r="S35" s="127" t="str">
        <f t="shared" si="8"/>
        <v/>
      </c>
      <c r="T35" s="127" t="str">
        <f t="shared" si="8"/>
        <v/>
      </c>
      <c r="U35" s="109" t="str">
        <f t="shared" si="8"/>
        <v/>
      </c>
      <c r="V35" s="109" t="str">
        <f t="shared" si="8"/>
        <v/>
      </c>
      <c r="W35" s="109" t="str">
        <f t="shared" si="8"/>
        <v/>
      </c>
      <c r="X35" s="109" t="str">
        <f t="shared" si="8"/>
        <v/>
      </c>
      <c r="Y35" s="109" t="str">
        <f t="shared" si="8"/>
        <v/>
      </c>
      <c r="Z35" s="127" t="str">
        <f t="shared" si="8"/>
        <v/>
      </c>
      <c r="AA35" s="127" t="str">
        <f t="shared" si="8"/>
        <v/>
      </c>
      <c r="AB35" s="109" t="str">
        <f t="shared" si="8"/>
        <v/>
      </c>
      <c r="AC35" s="109" t="str">
        <f t="shared" si="8"/>
        <v/>
      </c>
      <c r="AD35" s="109" t="str">
        <f t="shared" si="8"/>
        <v/>
      </c>
      <c r="AE35" s="109" t="str">
        <f t="shared" si="8"/>
        <v/>
      </c>
      <c r="AF35" s="109" t="str">
        <f t="shared" si="8"/>
        <v>Работал</v>
      </c>
      <c r="AG35" s="127" t="str">
        <f t="shared" si="8"/>
        <v/>
      </c>
      <c r="AH35" s="127" t="str">
        <f t="shared" si="8"/>
        <v/>
      </c>
      <c r="AI35" s="109" t="str">
        <f t="shared" si="8"/>
        <v/>
      </c>
      <c r="AJ35" s="109" t="str">
        <f t="shared" si="8"/>
        <v/>
      </c>
    </row>
    <row r="36" spans="1:37" x14ac:dyDescent="0.3">
      <c r="B36" s="110" t="s">
        <v>642</v>
      </c>
    </row>
    <row r="37" spans="1:37" x14ac:dyDescent="0.3">
      <c r="B37" s="111" t="s">
        <v>643</v>
      </c>
      <c r="C37" s="111" t="s">
        <v>644</v>
      </c>
      <c r="D37" s="111" t="s">
        <v>645</v>
      </c>
    </row>
    <row r="38" spans="1:37" x14ac:dyDescent="0.3">
      <c r="B38" s="110"/>
      <c r="C38" s="112" t="s">
        <v>641</v>
      </c>
      <c r="AK38" s="110" t="s">
        <v>646</v>
      </c>
    </row>
    <row r="39" spans="1:37" x14ac:dyDescent="0.3">
      <c r="A39" s="107">
        <v>1</v>
      </c>
      <c r="B39" s="107" t="str">
        <f>VLOOKUP($A39,Сотрудники!$A$3:$L$1206,2,0)</f>
        <v>Кузьмин Антон</v>
      </c>
      <c r="C39" s="107" t="str">
        <f>VLOOKUP($A39,Сотрудники!$A$3:$L$1206,8,0)</f>
        <v>Москва</v>
      </c>
      <c r="D39" s="127"/>
      <c r="E39" s="127"/>
      <c r="F39" s="127"/>
      <c r="G39" s="108"/>
      <c r="H39" s="108"/>
      <c r="I39" s="109">
        <v>8</v>
      </c>
      <c r="J39" s="109">
        <v>8</v>
      </c>
      <c r="K39" s="109">
        <v>7</v>
      </c>
      <c r="L39" s="127"/>
      <c r="M39" s="127"/>
      <c r="N39" s="127"/>
      <c r="O39" s="109">
        <v>8</v>
      </c>
      <c r="P39" s="109">
        <v>8</v>
      </c>
      <c r="Q39" s="109">
        <v>8</v>
      </c>
      <c r="R39" s="109">
        <v>8</v>
      </c>
      <c r="S39" s="127"/>
      <c r="T39" s="127"/>
      <c r="U39" s="109">
        <v>8</v>
      </c>
      <c r="V39" s="109">
        <v>8</v>
      </c>
      <c r="W39" s="109">
        <v>8</v>
      </c>
      <c r="X39" s="109">
        <v>8</v>
      </c>
      <c r="Y39" s="109">
        <v>8</v>
      </c>
      <c r="Z39" s="127"/>
      <c r="AA39" s="127"/>
      <c r="AB39" s="109">
        <v>8</v>
      </c>
      <c r="AC39" s="109">
        <v>8</v>
      </c>
      <c r="AD39" s="109">
        <v>8</v>
      </c>
      <c r="AE39" s="109">
        <v>8</v>
      </c>
      <c r="AF39" s="109">
        <v>8</v>
      </c>
      <c r="AG39" s="127"/>
      <c r="AH39" s="127"/>
      <c r="AI39" s="109"/>
      <c r="AJ39" s="109"/>
      <c r="AK39" s="110">
        <f t="shared" ref="AK39:AK71" si="9">SUM(D39:AJ39)</f>
        <v>135</v>
      </c>
    </row>
    <row r="40" spans="1:37" x14ac:dyDescent="0.3">
      <c r="A40" s="107">
        <v>2</v>
      </c>
      <c r="B40" s="107" t="str">
        <f>VLOOKUP($A40,Сотрудники!$A$3:$L$1206,2,0)</f>
        <v xml:space="preserve">Крейнделин Борис </v>
      </c>
      <c r="C40" s="107" t="str">
        <f>VLOOKUP($A40,Сотрудники!$A$3:$L$1206,8,0)</f>
        <v>Москва</v>
      </c>
      <c r="D40" s="127"/>
      <c r="E40" s="127"/>
      <c r="F40" s="127"/>
      <c r="G40" s="108"/>
      <c r="H40" s="108"/>
      <c r="I40" s="109">
        <v>8</v>
      </c>
      <c r="J40" s="109">
        <v>8</v>
      </c>
      <c r="K40" s="109">
        <v>7</v>
      </c>
      <c r="L40" s="127"/>
      <c r="M40" s="127"/>
      <c r="N40" s="127"/>
      <c r="O40" s="109">
        <v>8</v>
      </c>
      <c r="P40" s="109">
        <v>8</v>
      </c>
      <c r="Q40" s="109">
        <v>8</v>
      </c>
      <c r="R40" s="109">
        <v>8</v>
      </c>
      <c r="S40" s="127"/>
      <c r="T40" s="127"/>
      <c r="U40" s="109">
        <v>8</v>
      </c>
      <c r="V40" s="109">
        <v>8</v>
      </c>
      <c r="W40" s="109">
        <v>8</v>
      </c>
      <c r="X40" s="109">
        <v>8</v>
      </c>
      <c r="Y40" s="109">
        <v>8</v>
      </c>
      <c r="Z40" s="127"/>
      <c r="AA40" s="127"/>
      <c r="AB40" s="109">
        <v>8</v>
      </c>
      <c r="AC40" s="109">
        <v>8</v>
      </c>
      <c r="AD40" s="109">
        <v>8</v>
      </c>
      <c r="AE40" s="109">
        <v>8</v>
      </c>
      <c r="AF40" s="109">
        <v>8</v>
      </c>
      <c r="AG40" s="127"/>
      <c r="AH40" s="127"/>
      <c r="AI40" s="109"/>
      <c r="AJ40" s="109"/>
      <c r="AK40" s="110">
        <f t="shared" si="9"/>
        <v>135</v>
      </c>
    </row>
    <row r="41" spans="1:37" x14ac:dyDescent="0.3">
      <c r="A41" s="107">
        <v>3</v>
      </c>
      <c r="B41" s="107" t="str">
        <f>VLOOKUP($A41,Сотрудники!$A$3:$L$1206,2,0)</f>
        <v>Асеев Феофан</v>
      </c>
      <c r="C41" s="107" t="str">
        <f>VLOOKUP($A41,Сотрудники!$A$3:$L$1206,8,0)</f>
        <v>Москва</v>
      </c>
      <c r="D41" s="127"/>
      <c r="E41" s="127"/>
      <c r="F41" s="127"/>
      <c r="G41" s="108"/>
      <c r="H41" s="108"/>
      <c r="I41" s="109">
        <v>8</v>
      </c>
      <c r="J41" s="109">
        <v>8</v>
      </c>
      <c r="K41" s="109">
        <v>7</v>
      </c>
      <c r="L41" s="127"/>
      <c r="M41" s="127"/>
      <c r="N41" s="127"/>
      <c r="O41" s="109">
        <v>8</v>
      </c>
      <c r="P41" s="109">
        <v>8</v>
      </c>
      <c r="Q41" s="109">
        <v>8</v>
      </c>
      <c r="R41" s="109">
        <v>8</v>
      </c>
      <c r="S41" s="127"/>
      <c r="T41" s="127"/>
      <c r="U41" s="109">
        <v>8</v>
      </c>
      <c r="V41" s="109">
        <v>8</v>
      </c>
      <c r="W41" s="109">
        <v>8</v>
      </c>
      <c r="X41" s="109">
        <v>8</v>
      </c>
      <c r="Y41" s="109">
        <v>8</v>
      </c>
      <c r="Z41" s="127"/>
      <c r="AA41" s="127"/>
      <c r="AB41" s="109">
        <v>8</v>
      </c>
      <c r="AC41" s="109">
        <v>8</v>
      </c>
      <c r="AD41" s="109">
        <v>8</v>
      </c>
      <c r="AE41" s="109">
        <v>8</v>
      </c>
      <c r="AF41" s="109">
        <v>8</v>
      </c>
      <c r="AG41" s="127"/>
      <c r="AH41" s="127"/>
      <c r="AI41" s="109"/>
      <c r="AJ41" s="109"/>
      <c r="AK41" s="110">
        <f t="shared" si="9"/>
        <v>135</v>
      </c>
    </row>
    <row r="42" spans="1:37" x14ac:dyDescent="0.3">
      <c r="A42" s="102">
        <v>5</v>
      </c>
      <c r="B42" s="107" t="str">
        <f>VLOOKUP($A42,Сотрудники!$A$3:$L$1206,2,0)</f>
        <v>Яковлев Дмитрий</v>
      </c>
      <c r="C42" s="107" t="str">
        <f>VLOOKUP($A42,Сотрудники!$A$3:$L$1206,8,0)</f>
        <v>Москва</v>
      </c>
      <c r="D42" s="127"/>
      <c r="E42" s="127"/>
      <c r="F42" s="127"/>
      <c r="G42" s="108"/>
      <c r="H42" s="108"/>
      <c r="I42" s="109">
        <v>8</v>
      </c>
      <c r="J42" s="109">
        <v>8</v>
      </c>
      <c r="K42" s="109">
        <v>7</v>
      </c>
      <c r="L42" s="127"/>
      <c r="M42" s="127"/>
      <c r="N42" s="127"/>
      <c r="O42" s="109">
        <v>8</v>
      </c>
      <c r="P42" s="109">
        <v>8</v>
      </c>
      <c r="Q42" s="109">
        <v>8</v>
      </c>
      <c r="R42" s="109">
        <v>8</v>
      </c>
      <c r="S42" s="127"/>
      <c r="T42" s="127"/>
      <c r="U42" s="109">
        <v>8</v>
      </c>
      <c r="V42" s="109">
        <v>8</v>
      </c>
      <c r="W42" s="109">
        <v>8</v>
      </c>
      <c r="X42" s="109">
        <v>8</v>
      </c>
      <c r="Y42" s="109">
        <v>8</v>
      </c>
      <c r="Z42" s="127"/>
      <c r="AA42" s="127"/>
      <c r="AB42" s="109">
        <v>8</v>
      </c>
      <c r="AC42" s="109">
        <v>8</v>
      </c>
      <c r="AD42" s="109">
        <v>8</v>
      </c>
      <c r="AE42" s="109">
        <v>8</v>
      </c>
      <c r="AF42" s="109">
        <v>8</v>
      </c>
      <c r="AG42" s="127"/>
      <c r="AH42" s="127"/>
      <c r="AI42" s="109"/>
      <c r="AJ42" s="109"/>
      <c r="AK42" s="110">
        <f t="shared" si="9"/>
        <v>135</v>
      </c>
    </row>
    <row r="43" spans="1:37" x14ac:dyDescent="0.3">
      <c r="A43" s="102">
        <v>8</v>
      </c>
      <c r="B43" s="107" t="str">
        <f>VLOOKUP($A43,Сотрудники!$A$3:$L$1206,2,0)</f>
        <v>Хохлова Крестина</v>
      </c>
      <c r="C43" s="107" t="str">
        <f>VLOOKUP($A43,Сотрудники!$A$3:$L$1206,8,0)</f>
        <v>Москва</v>
      </c>
      <c r="D43" s="127"/>
      <c r="E43" s="127"/>
      <c r="F43" s="127"/>
      <c r="G43" s="108"/>
      <c r="H43" s="108"/>
      <c r="I43" s="109">
        <v>8</v>
      </c>
      <c r="J43" s="109">
        <v>8</v>
      </c>
      <c r="K43" s="109">
        <v>7</v>
      </c>
      <c r="L43" s="127"/>
      <c r="M43" s="127"/>
      <c r="N43" s="127"/>
      <c r="O43" s="109">
        <v>8</v>
      </c>
      <c r="P43" s="109">
        <v>8</v>
      </c>
      <c r="Q43" s="109">
        <v>8</v>
      </c>
      <c r="R43" s="109">
        <v>8</v>
      </c>
      <c r="S43" s="127"/>
      <c r="T43" s="127"/>
      <c r="U43" s="109">
        <v>8</v>
      </c>
      <c r="V43" s="109">
        <v>8</v>
      </c>
      <c r="W43" s="109">
        <v>8</v>
      </c>
      <c r="X43" s="109">
        <v>8</v>
      </c>
      <c r="Y43" s="109">
        <v>8</v>
      </c>
      <c r="Z43" s="127"/>
      <c r="AA43" s="127"/>
      <c r="AB43" s="109">
        <v>8</v>
      </c>
      <c r="AC43" s="109">
        <v>8</v>
      </c>
      <c r="AD43" s="109">
        <v>8</v>
      </c>
      <c r="AE43" s="109">
        <v>8</v>
      </c>
      <c r="AF43" s="109">
        <v>8</v>
      </c>
      <c r="AG43" s="127"/>
      <c r="AH43" s="127"/>
      <c r="AI43" s="109"/>
      <c r="AJ43" s="109"/>
      <c r="AK43" s="110">
        <f t="shared" si="9"/>
        <v>135</v>
      </c>
    </row>
    <row r="44" spans="1:37" x14ac:dyDescent="0.3">
      <c r="A44" s="102">
        <v>9</v>
      </c>
      <c r="B44" s="107" t="str">
        <f>VLOOKUP($A44,Сотрудники!$A$3:$L$1206,2,0)</f>
        <v>Пойш Виталий</v>
      </c>
      <c r="C44" s="107" t="str">
        <f>VLOOKUP($A44,Сотрудники!$A$3:$L$1206,8,0)</f>
        <v>Екатеринбург</v>
      </c>
      <c r="D44" s="127"/>
      <c r="E44" s="127"/>
      <c r="F44" s="127"/>
      <c r="G44" s="108"/>
      <c r="H44" s="108"/>
      <c r="I44" s="109">
        <v>8</v>
      </c>
      <c r="J44" s="109">
        <v>8</v>
      </c>
      <c r="K44" s="109">
        <v>7</v>
      </c>
      <c r="L44" s="127"/>
      <c r="M44" s="127"/>
      <c r="N44" s="127"/>
      <c r="O44" s="109">
        <v>8</v>
      </c>
      <c r="P44" s="109">
        <v>8</v>
      </c>
      <c r="Q44" s="109">
        <v>8</v>
      </c>
      <c r="R44" s="109">
        <v>8</v>
      </c>
      <c r="S44" s="127"/>
      <c r="T44" s="127"/>
      <c r="U44" s="109">
        <v>8</v>
      </c>
      <c r="V44" s="109">
        <v>8</v>
      </c>
      <c r="W44" s="109">
        <v>8</v>
      </c>
      <c r="X44" s="109">
        <v>8</v>
      </c>
      <c r="Y44" s="109">
        <v>8</v>
      </c>
      <c r="Z44" s="127"/>
      <c r="AA44" s="127"/>
      <c r="AB44" s="109">
        <v>8</v>
      </c>
      <c r="AC44" s="109">
        <v>8</v>
      </c>
      <c r="AD44" s="109">
        <v>8</v>
      </c>
      <c r="AE44" s="109">
        <v>8</v>
      </c>
      <c r="AF44" s="109">
        <v>8</v>
      </c>
      <c r="AG44" s="127"/>
      <c r="AH44" s="127"/>
      <c r="AI44" s="107"/>
      <c r="AJ44" s="107"/>
      <c r="AK44" s="110">
        <f t="shared" si="9"/>
        <v>135</v>
      </c>
    </row>
    <row r="45" spans="1:37" x14ac:dyDescent="0.3">
      <c r="A45" s="102">
        <v>10</v>
      </c>
      <c r="B45" s="107" t="str">
        <f>VLOOKUP($A45,Сотрудники!$A$3:$L$1206,2,0)</f>
        <v>Офицеров Дмитрий</v>
      </c>
      <c r="C45" s="107" t="str">
        <f>VLOOKUP($A45,Сотрудники!$A$3:$L$1206,8,0)</f>
        <v>СПБ</v>
      </c>
      <c r="D45" s="127"/>
      <c r="E45" s="127"/>
      <c r="F45" s="127"/>
      <c r="G45" s="108"/>
      <c r="H45" s="108"/>
      <c r="I45" s="109">
        <v>8</v>
      </c>
      <c r="J45" s="109">
        <v>8</v>
      </c>
      <c r="K45" s="109">
        <v>7</v>
      </c>
      <c r="L45" s="127"/>
      <c r="M45" s="127"/>
      <c r="N45" s="127"/>
      <c r="O45" s="109">
        <v>8</v>
      </c>
      <c r="P45" s="109">
        <v>8</v>
      </c>
      <c r="Q45" s="109">
        <v>8</v>
      </c>
      <c r="R45" s="109">
        <v>8</v>
      </c>
      <c r="S45" s="127"/>
      <c r="T45" s="127"/>
      <c r="U45" s="109">
        <v>8</v>
      </c>
      <c r="V45" s="109">
        <v>8</v>
      </c>
      <c r="W45" s="109">
        <v>8</v>
      </c>
      <c r="X45" s="109">
        <v>8</v>
      </c>
      <c r="Y45" s="109">
        <v>8</v>
      </c>
      <c r="Z45" s="127"/>
      <c r="AA45" s="127"/>
      <c r="AB45" s="109">
        <v>8</v>
      </c>
      <c r="AC45" s="109">
        <v>8</v>
      </c>
      <c r="AD45" s="109">
        <v>8</v>
      </c>
      <c r="AE45" s="109">
        <v>8</v>
      </c>
      <c r="AF45" s="109">
        <v>8</v>
      </c>
      <c r="AG45" s="127"/>
      <c r="AH45" s="127"/>
      <c r="AI45" s="107"/>
      <c r="AJ45" s="107"/>
      <c r="AK45" s="110">
        <f t="shared" si="9"/>
        <v>135</v>
      </c>
    </row>
    <row r="46" spans="1:37" x14ac:dyDescent="0.3">
      <c r="A46" s="102">
        <v>11</v>
      </c>
      <c r="B46" s="107" t="str">
        <f>VLOOKUP($A46,Сотрудники!$A$3:$L$1206,2,0)</f>
        <v>Муштекенов Тимур</v>
      </c>
      <c r="C46" s="107" t="str">
        <f>VLOOKUP($A46,Сотрудники!$A$3:$L$1206,8,0)</f>
        <v>СПБ</v>
      </c>
      <c r="D46" s="127"/>
      <c r="E46" s="127"/>
      <c r="F46" s="127"/>
      <c r="G46" s="108"/>
      <c r="H46" s="108"/>
      <c r="I46" s="109">
        <v>8</v>
      </c>
      <c r="J46" s="109">
        <v>8</v>
      </c>
      <c r="K46" s="109">
        <v>7</v>
      </c>
      <c r="L46" s="127"/>
      <c r="M46" s="127"/>
      <c r="N46" s="127"/>
      <c r="O46" s="109">
        <v>8</v>
      </c>
      <c r="P46" s="109">
        <v>8</v>
      </c>
      <c r="Q46" s="109">
        <v>8</v>
      </c>
      <c r="R46" s="109">
        <v>8</v>
      </c>
      <c r="S46" s="127"/>
      <c r="T46" s="127"/>
      <c r="U46" s="109">
        <v>8</v>
      </c>
      <c r="V46" s="109">
        <v>8</v>
      </c>
      <c r="W46" s="109">
        <v>8</v>
      </c>
      <c r="X46" s="109">
        <v>8</v>
      </c>
      <c r="Y46" s="109">
        <v>8</v>
      </c>
      <c r="Z46" s="127"/>
      <c r="AA46" s="127"/>
      <c r="AB46" s="109">
        <v>8</v>
      </c>
      <c r="AC46" s="109">
        <v>8</v>
      </c>
      <c r="AD46" s="109">
        <v>8</v>
      </c>
      <c r="AE46" s="109">
        <v>8</v>
      </c>
      <c r="AF46" s="109">
        <v>8</v>
      </c>
      <c r="AG46" s="127"/>
      <c r="AH46" s="127"/>
      <c r="AI46" s="107"/>
      <c r="AJ46" s="107"/>
      <c r="AK46" s="110">
        <f t="shared" si="9"/>
        <v>135</v>
      </c>
    </row>
    <row r="47" spans="1:37" x14ac:dyDescent="0.3">
      <c r="A47" s="102">
        <v>13</v>
      </c>
      <c r="B47" s="107" t="str">
        <f>VLOOKUP($A47,Сотрудники!$A$3:$L$1206,2,0)</f>
        <v>Богданов Михаил</v>
      </c>
      <c r="C47" s="107" t="str">
        <f>VLOOKUP($A47,Сотрудники!$A$3:$L$1206,8,0)</f>
        <v>СПБ</v>
      </c>
      <c r="D47" s="127"/>
      <c r="E47" s="127"/>
      <c r="F47" s="127"/>
      <c r="G47" s="108"/>
      <c r="H47" s="108"/>
      <c r="I47" s="109">
        <v>8</v>
      </c>
      <c r="J47" s="109">
        <v>8</v>
      </c>
      <c r="K47" s="109">
        <v>7</v>
      </c>
      <c r="L47" s="127"/>
      <c r="M47" s="127"/>
      <c r="N47" s="127"/>
      <c r="O47" s="109">
        <v>8</v>
      </c>
      <c r="P47" s="109">
        <v>8</v>
      </c>
      <c r="Q47" s="109">
        <v>8</v>
      </c>
      <c r="R47" s="109">
        <v>8</v>
      </c>
      <c r="S47" s="127"/>
      <c r="T47" s="127"/>
      <c r="U47" s="109">
        <v>8</v>
      </c>
      <c r="V47" s="109">
        <v>8</v>
      </c>
      <c r="W47" s="109">
        <v>8</v>
      </c>
      <c r="X47" s="109">
        <v>8</v>
      </c>
      <c r="Y47" s="109">
        <v>8</v>
      </c>
      <c r="Z47" s="127"/>
      <c r="AA47" s="127"/>
      <c r="AB47" s="109">
        <v>8</v>
      </c>
      <c r="AC47" s="109">
        <v>8</v>
      </c>
      <c r="AD47" s="109">
        <v>8</v>
      </c>
      <c r="AE47" s="109">
        <v>8</v>
      </c>
      <c r="AF47" s="109">
        <v>8</v>
      </c>
      <c r="AG47" s="127"/>
      <c r="AH47" s="127"/>
      <c r="AI47" s="107"/>
      <c r="AJ47" s="107"/>
      <c r="AK47" s="110">
        <f t="shared" si="9"/>
        <v>135</v>
      </c>
    </row>
    <row r="48" spans="1:37" x14ac:dyDescent="0.3">
      <c r="A48" s="102">
        <v>14</v>
      </c>
      <c r="B48" s="107" t="str">
        <f>VLOOKUP($A48,Сотрудники!$A$3:$L$1206,2,0)</f>
        <v>Смирнова Екатерина</v>
      </c>
      <c r="C48" s="107" t="str">
        <f>VLOOKUP($A48,Сотрудники!$A$3:$L$1206,8,0)</f>
        <v>Москва</v>
      </c>
      <c r="D48" s="127"/>
      <c r="E48" s="127"/>
      <c r="F48" s="127"/>
      <c r="G48" s="108"/>
      <c r="H48" s="108"/>
      <c r="I48" s="109">
        <v>8</v>
      </c>
      <c r="J48" s="109">
        <v>8</v>
      </c>
      <c r="K48" s="109">
        <v>7</v>
      </c>
      <c r="L48" s="127"/>
      <c r="M48" s="127"/>
      <c r="N48" s="127"/>
      <c r="O48" s="109">
        <v>8</v>
      </c>
      <c r="P48" s="109">
        <v>8</v>
      </c>
      <c r="Q48" s="109">
        <v>8</v>
      </c>
      <c r="R48" s="109">
        <v>8</v>
      </c>
      <c r="S48" s="127"/>
      <c r="T48" s="127"/>
      <c r="U48" s="109">
        <v>8</v>
      </c>
      <c r="V48" s="109">
        <v>8</v>
      </c>
      <c r="W48" s="109">
        <v>8</v>
      </c>
      <c r="X48" s="109">
        <v>8</v>
      </c>
      <c r="Y48" s="109">
        <v>8</v>
      </c>
      <c r="Z48" s="127"/>
      <c r="AA48" s="127"/>
      <c r="AB48" s="109">
        <v>8</v>
      </c>
      <c r="AC48" s="109">
        <v>8</v>
      </c>
      <c r="AD48" s="109">
        <v>8</v>
      </c>
      <c r="AE48" s="109">
        <v>8</v>
      </c>
      <c r="AF48" s="109">
        <v>8</v>
      </c>
      <c r="AG48" s="127"/>
      <c r="AH48" s="127"/>
      <c r="AI48" s="107"/>
      <c r="AJ48" s="107"/>
      <c r="AK48" s="110">
        <f t="shared" si="9"/>
        <v>135</v>
      </c>
    </row>
    <row r="49" spans="1:37" x14ac:dyDescent="0.3">
      <c r="A49" s="102">
        <v>15</v>
      </c>
      <c r="B49" s="107" t="str">
        <f>VLOOKUP($A49,Сотрудники!$A$3:$L$1206,2,0)</f>
        <v>Герасимова Елизавета</v>
      </c>
      <c r="C49" s="107" t="str">
        <f>VLOOKUP($A49,Сотрудники!$A$3:$L$1206,8,0)</f>
        <v>Москва</v>
      </c>
      <c r="D49" s="127"/>
      <c r="E49" s="127"/>
      <c r="F49" s="127"/>
      <c r="G49" s="108"/>
      <c r="H49" s="108"/>
      <c r="I49" s="109">
        <v>8</v>
      </c>
      <c r="J49" s="109">
        <v>8</v>
      </c>
      <c r="K49" s="109">
        <v>7</v>
      </c>
      <c r="L49" s="127"/>
      <c r="M49" s="127"/>
      <c r="N49" s="127"/>
      <c r="O49" s="109">
        <v>8</v>
      </c>
      <c r="P49" s="109">
        <v>8</v>
      </c>
      <c r="Q49" s="109">
        <v>8</v>
      </c>
      <c r="R49" s="109">
        <v>8</v>
      </c>
      <c r="S49" s="127"/>
      <c r="T49" s="127"/>
      <c r="U49" s="109">
        <v>8</v>
      </c>
      <c r="V49" s="109">
        <v>8</v>
      </c>
      <c r="W49" s="109">
        <v>8</v>
      </c>
      <c r="X49" s="109">
        <v>8</v>
      </c>
      <c r="Y49" s="109">
        <v>8</v>
      </c>
      <c r="Z49" s="127"/>
      <c r="AA49" s="127"/>
      <c r="AB49" s="109">
        <v>8</v>
      </c>
      <c r="AC49" s="109">
        <v>8</v>
      </c>
      <c r="AD49" s="109">
        <v>8</v>
      </c>
      <c r="AE49" s="109">
        <v>8</v>
      </c>
      <c r="AF49" s="109">
        <v>8</v>
      </c>
      <c r="AG49" s="127"/>
      <c r="AH49" s="127"/>
      <c r="AI49" s="107"/>
      <c r="AJ49" s="107"/>
      <c r="AK49" s="110">
        <f t="shared" si="9"/>
        <v>135</v>
      </c>
    </row>
    <row r="50" spans="1:37" x14ac:dyDescent="0.3">
      <c r="A50" s="102">
        <v>16</v>
      </c>
      <c r="B50" s="107" t="str">
        <f>VLOOKUP($A50,Сотрудники!$A$3:$L$1206,2,0)</f>
        <v>Абдуллаева Анжелика</v>
      </c>
      <c r="C50" s="107" t="str">
        <f>VLOOKUP($A50,Сотрудники!$A$3:$L$1206,8,0)</f>
        <v>Москва</v>
      </c>
      <c r="D50" s="127"/>
      <c r="E50" s="127"/>
      <c r="F50" s="127"/>
      <c r="G50" s="108"/>
      <c r="H50" s="108"/>
      <c r="I50" s="109">
        <v>8</v>
      </c>
      <c r="J50" s="109">
        <v>8</v>
      </c>
      <c r="K50" s="109">
        <v>7</v>
      </c>
      <c r="L50" s="127"/>
      <c r="M50" s="127"/>
      <c r="N50" s="127"/>
      <c r="O50" s="109">
        <v>8</v>
      </c>
      <c r="P50" s="109">
        <v>8</v>
      </c>
      <c r="Q50" s="109">
        <v>8</v>
      </c>
      <c r="R50" s="109">
        <v>8</v>
      </c>
      <c r="S50" s="127"/>
      <c r="T50" s="127"/>
      <c r="U50" s="109">
        <v>8</v>
      </c>
      <c r="V50" s="109">
        <v>8</v>
      </c>
      <c r="W50" s="109">
        <v>8</v>
      </c>
      <c r="X50" s="109">
        <v>8</v>
      </c>
      <c r="Y50" s="109">
        <v>8</v>
      </c>
      <c r="Z50" s="127"/>
      <c r="AA50" s="127"/>
      <c r="AB50" s="109">
        <v>8</v>
      </c>
      <c r="AC50" s="109">
        <v>8</v>
      </c>
      <c r="AD50" s="109">
        <v>8</v>
      </c>
      <c r="AE50" s="109">
        <v>8</v>
      </c>
      <c r="AF50" s="109">
        <v>8</v>
      </c>
      <c r="AG50" s="127"/>
      <c r="AH50" s="127"/>
      <c r="AI50" s="107"/>
      <c r="AJ50" s="107"/>
      <c r="AK50" s="110">
        <f t="shared" si="9"/>
        <v>135</v>
      </c>
    </row>
    <row r="51" spans="1:37" x14ac:dyDescent="0.3">
      <c r="A51" s="102">
        <v>17</v>
      </c>
      <c r="B51" s="107" t="str">
        <f>VLOOKUP($A51,Сотрудники!$A$3:$L$1206,2,0)</f>
        <v>Наймушин Евгений</v>
      </c>
      <c r="C51" s="107" t="str">
        <f>VLOOKUP($A51,Сотрудники!$A$3:$L$1206,8,0)</f>
        <v>Екатеринбург</v>
      </c>
      <c r="D51" s="127"/>
      <c r="E51" s="127"/>
      <c r="F51" s="127"/>
      <c r="G51" s="108"/>
      <c r="H51" s="108"/>
      <c r="I51" s="109">
        <v>8</v>
      </c>
      <c r="J51" s="109">
        <v>8</v>
      </c>
      <c r="K51" s="109">
        <v>7</v>
      </c>
      <c r="L51" s="127"/>
      <c r="M51" s="127"/>
      <c r="N51" s="127"/>
      <c r="O51" s="109">
        <v>8</v>
      </c>
      <c r="P51" s="109">
        <v>8</v>
      </c>
      <c r="Q51" s="109">
        <v>8</v>
      </c>
      <c r="R51" s="109">
        <v>8</v>
      </c>
      <c r="S51" s="127"/>
      <c r="T51" s="127"/>
      <c r="U51" s="109">
        <v>8</v>
      </c>
      <c r="V51" s="109">
        <v>8</v>
      </c>
      <c r="W51" s="109">
        <v>8</v>
      </c>
      <c r="X51" s="109">
        <v>8</v>
      </c>
      <c r="Y51" s="109">
        <v>8</v>
      </c>
      <c r="Z51" s="127"/>
      <c r="AA51" s="127"/>
      <c r="AB51" s="109">
        <v>8</v>
      </c>
      <c r="AC51" s="109">
        <v>8</v>
      </c>
      <c r="AD51" s="109">
        <v>8</v>
      </c>
      <c r="AE51" s="109">
        <v>8</v>
      </c>
      <c r="AF51" s="109">
        <v>8</v>
      </c>
      <c r="AG51" s="127"/>
      <c r="AH51" s="127"/>
      <c r="AI51" s="107"/>
      <c r="AJ51" s="107"/>
      <c r="AK51" s="110">
        <f t="shared" si="9"/>
        <v>135</v>
      </c>
    </row>
    <row r="52" spans="1:37" x14ac:dyDescent="0.3">
      <c r="A52" s="102">
        <v>18</v>
      </c>
      <c r="B52" s="107" t="str">
        <f>VLOOKUP($A52,Сотрудники!$A$3:$L$1206,2,0)</f>
        <v>Тимиргалеев Иван</v>
      </c>
      <c r="C52" s="107" t="str">
        <f>VLOOKUP($A52,Сотрудники!$A$3:$L$1206,8,0)</f>
        <v>Екатеринбург</v>
      </c>
      <c r="D52" s="127"/>
      <c r="E52" s="127"/>
      <c r="F52" s="127"/>
      <c r="G52" s="108"/>
      <c r="H52" s="108"/>
      <c r="I52" s="109">
        <v>8</v>
      </c>
      <c r="J52" s="109">
        <v>8</v>
      </c>
      <c r="K52" s="109">
        <v>7</v>
      </c>
      <c r="L52" s="127"/>
      <c r="M52" s="127"/>
      <c r="N52" s="127"/>
      <c r="O52" s="109">
        <v>8</v>
      </c>
      <c r="P52" s="109">
        <v>8</v>
      </c>
      <c r="Q52" s="109">
        <v>8</v>
      </c>
      <c r="R52" s="109">
        <v>8</v>
      </c>
      <c r="S52" s="127"/>
      <c r="T52" s="127"/>
      <c r="U52" s="109">
        <v>8</v>
      </c>
      <c r="V52" s="109">
        <v>8</v>
      </c>
      <c r="W52" s="109">
        <v>8</v>
      </c>
      <c r="X52" s="109">
        <v>8</v>
      </c>
      <c r="Y52" s="109">
        <v>8</v>
      </c>
      <c r="Z52" s="127"/>
      <c r="AA52" s="127"/>
      <c r="AB52" s="109">
        <v>8</v>
      </c>
      <c r="AC52" s="109">
        <v>8</v>
      </c>
      <c r="AD52" s="109">
        <v>8</v>
      </c>
      <c r="AE52" s="109">
        <v>8</v>
      </c>
      <c r="AF52" s="109">
        <v>8</v>
      </c>
      <c r="AG52" s="127"/>
      <c r="AH52" s="127"/>
      <c r="AI52" s="107"/>
      <c r="AJ52" s="107"/>
      <c r="AK52" s="110">
        <f t="shared" si="9"/>
        <v>135</v>
      </c>
    </row>
    <row r="53" spans="1:37" x14ac:dyDescent="0.3">
      <c r="A53" s="102">
        <v>19</v>
      </c>
      <c r="B53" s="107" t="str">
        <f>VLOOKUP($A53,Сотрудники!$A$3:$L$1206,2,0)</f>
        <v>Лопатин Максим</v>
      </c>
      <c r="C53" s="107" t="str">
        <f>VLOOKUP($A53,Сотрудники!$A$3:$L$1206,8,0)</f>
        <v>Москва</v>
      </c>
      <c r="D53" s="127"/>
      <c r="E53" s="127"/>
      <c r="F53" s="127"/>
      <c r="G53" s="108"/>
      <c r="H53" s="108"/>
      <c r="I53" s="109">
        <v>8</v>
      </c>
      <c r="J53" s="109">
        <v>8</v>
      </c>
      <c r="K53" s="109">
        <v>7</v>
      </c>
      <c r="L53" s="127"/>
      <c r="M53" s="127"/>
      <c r="N53" s="127"/>
      <c r="O53" s="109">
        <v>8</v>
      </c>
      <c r="P53" s="109">
        <v>8</v>
      </c>
      <c r="Q53" s="109">
        <v>8</v>
      </c>
      <c r="R53" s="109">
        <v>8</v>
      </c>
      <c r="S53" s="127"/>
      <c r="T53" s="127"/>
      <c r="U53" s="109">
        <v>8</v>
      </c>
      <c r="V53" s="109">
        <v>8</v>
      </c>
      <c r="W53" s="109">
        <v>8</v>
      </c>
      <c r="X53" s="109">
        <v>8</v>
      </c>
      <c r="Y53" s="109">
        <v>8</v>
      </c>
      <c r="Z53" s="127"/>
      <c r="AA53" s="127"/>
      <c r="AB53" s="109">
        <v>8</v>
      </c>
      <c r="AC53" s="109">
        <v>8</v>
      </c>
      <c r="AD53" s="109">
        <v>8</v>
      </c>
      <c r="AE53" s="109">
        <v>8</v>
      </c>
      <c r="AF53" s="109">
        <v>8</v>
      </c>
      <c r="AG53" s="127"/>
      <c r="AH53" s="127"/>
      <c r="AI53" s="107"/>
      <c r="AJ53" s="107"/>
      <c r="AK53" s="110">
        <f t="shared" si="9"/>
        <v>135</v>
      </c>
    </row>
    <row r="54" spans="1:37" x14ac:dyDescent="0.3">
      <c r="A54" s="102">
        <v>20</v>
      </c>
      <c r="B54" s="107" t="str">
        <f>VLOOKUP($A54,Сотрудники!$A$3:$L$1206,2,0)</f>
        <v xml:space="preserve">Калмурзаев Руслан </v>
      </c>
      <c r="C54" s="107" t="str">
        <f>VLOOKUP($A54,Сотрудники!$A$3:$L$1206,8,0)</f>
        <v>Москва</v>
      </c>
      <c r="D54" s="127"/>
      <c r="E54" s="127"/>
      <c r="F54" s="127"/>
      <c r="G54" s="108"/>
      <c r="H54" s="108"/>
      <c r="I54" s="109">
        <v>8</v>
      </c>
      <c r="J54" s="109">
        <v>8</v>
      </c>
      <c r="K54" s="109">
        <v>7</v>
      </c>
      <c r="L54" s="127"/>
      <c r="M54" s="127"/>
      <c r="N54" s="127"/>
      <c r="O54" s="109">
        <v>8</v>
      </c>
      <c r="P54" s="109">
        <v>8</v>
      </c>
      <c r="Q54" s="109">
        <v>8</v>
      </c>
      <c r="R54" s="109">
        <v>8</v>
      </c>
      <c r="S54" s="127"/>
      <c r="T54" s="127"/>
      <c r="U54" s="109">
        <v>8</v>
      </c>
      <c r="V54" s="109">
        <v>8</v>
      </c>
      <c r="W54" s="109">
        <v>8</v>
      </c>
      <c r="X54" s="109">
        <v>8</v>
      </c>
      <c r="Y54" s="109">
        <v>8</v>
      </c>
      <c r="Z54" s="127"/>
      <c r="AA54" s="127"/>
      <c r="AB54" s="109">
        <v>8</v>
      </c>
      <c r="AC54" s="109">
        <v>8</v>
      </c>
      <c r="AD54" s="109">
        <v>8</v>
      </c>
      <c r="AE54" s="109">
        <v>8</v>
      </c>
      <c r="AF54" s="109">
        <v>8</v>
      </c>
      <c r="AG54" s="127"/>
      <c r="AH54" s="127"/>
      <c r="AI54" s="107"/>
      <c r="AJ54" s="107"/>
      <c r="AK54" s="110">
        <f t="shared" si="9"/>
        <v>135</v>
      </c>
    </row>
    <row r="55" spans="1:37" x14ac:dyDescent="0.3">
      <c r="A55" s="102">
        <v>21</v>
      </c>
      <c r="B55" s="107" t="str">
        <f>VLOOKUP($A55,Сотрудники!$A$3:$L$1206,2,0)</f>
        <v>Шимберев Борис</v>
      </c>
      <c r="C55" s="107" t="str">
        <f>VLOOKUP($A55,Сотрудники!$A$3:$L$1206,8,0)</f>
        <v>СПБ</v>
      </c>
      <c r="D55" s="127"/>
      <c r="E55" s="127"/>
      <c r="F55" s="127"/>
      <c r="G55" s="108"/>
      <c r="H55" s="108"/>
      <c r="I55" s="109">
        <v>8</v>
      </c>
      <c r="J55" s="109">
        <v>8</v>
      </c>
      <c r="K55" s="109">
        <v>7</v>
      </c>
      <c r="L55" s="127"/>
      <c r="M55" s="127"/>
      <c r="N55" s="127"/>
      <c r="O55" s="109">
        <v>8</v>
      </c>
      <c r="P55" s="109">
        <v>8</v>
      </c>
      <c r="Q55" s="109">
        <v>8</v>
      </c>
      <c r="R55" s="109">
        <v>8</v>
      </c>
      <c r="S55" s="127"/>
      <c r="T55" s="127"/>
      <c r="U55" s="109">
        <v>0</v>
      </c>
      <c r="V55" s="109">
        <v>0</v>
      </c>
      <c r="W55" s="109">
        <v>0</v>
      </c>
      <c r="X55" s="109">
        <v>8</v>
      </c>
      <c r="Y55" s="109">
        <v>8</v>
      </c>
      <c r="Z55" s="127"/>
      <c r="AA55" s="127"/>
      <c r="AB55" s="109">
        <v>8</v>
      </c>
      <c r="AC55" s="109">
        <v>8</v>
      </c>
      <c r="AD55" s="109">
        <v>8</v>
      </c>
      <c r="AE55" s="109">
        <v>8</v>
      </c>
      <c r="AF55" s="109">
        <v>8</v>
      </c>
      <c r="AG55" s="127"/>
      <c r="AH55" s="127"/>
      <c r="AI55" s="107"/>
      <c r="AJ55" s="107"/>
      <c r="AK55" s="110">
        <f t="shared" si="9"/>
        <v>111</v>
      </c>
    </row>
    <row r="56" spans="1:37" x14ac:dyDescent="0.3">
      <c r="A56" s="102">
        <v>22</v>
      </c>
      <c r="B56" s="107" t="str">
        <f>VLOOKUP($A56,Сотрудники!$A$3:$L$1206,2,0)</f>
        <v>Виштак Татьяна</v>
      </c>
      <c r="C56" s="107" t="str">
        <f>VLOOKUP($A56,Сотрудники!$A$3:$L$1206,8,0)</f>
        <v>Москва</v>
      </c>
      <c r="D56" s="127"/>
      <c r="E56" s="127"/>
      <c r="F56" s="127"/>
      <c r="G56" s="108"/>
      <c r="H56" s="108"/>
      <c r="I56" s="109">
        <v>8</v>
      </c>
      <c r="J56" s="109">
        <v>8</v>
      </c>
      <c r="K56" s="109">
        <v>7</v>
      </c>
      <c r="L56" s="127"/>
      <c r="M56" s="127"/>
      <c r="N56" s="127"/>
      <c r="O56" s="109">
        <v>8</v>
      </c>
      <c r="P56" s="109">
        <v>8</v>
      </c>
      <c r="Q56" s="109">
        <v>8</v>
      </c>
      <c r="R56" s="109">
        <v>8</v>
      </c>
      <c r="S56" s="127"/>
      <c r="T56" s="127"/>
      <c r="U56" s="109">
        <v>8</v>
      </c>
      <c r="V56" s="109">
        <v>8</v>
      </c>
      <c r="W56" s="109">
        <v>8</v>
      </c>
      <c r="X56" s="109">
        <v>8</v>
      </c>
      <c r="Y56" s="109">
        <v>8</v>
      </c>
      <c r="Z56" s="127"/>
      <c r="AA56" s="127"/>
      <c r="AB56" s="109">
        <v>8</v>
      </c>
      <c r="AC56" s="109">
        <v>8</v>
      </c>
      <c r="AD56" s="109">
        <v>8</v>
      </c>
      <c r="AE56" s="109">
        <v>8</v>
      </c>
      <c r="AF56" s="109">
        <v>8</v>
      </c>
      <c r="AG56" s="127"/>
      <c r="AH56" s="127"/>
      <c r="AI56" s="107"/>
      <c r="AJ56" s="107"/>
      <c r="AK56" s="110">
        <f t="shared" si="9"/>
        <v>135</v>
      </c>
    </row>
    <row r="57" spans="1:37" x14ac:dyDescent="0.3">
      <c r="A57" s="102">
        <v>23</v>
      </c>
      <c r="B57" s="107" t="str">
        <f>VLOOKUP($A57,Сотрудники!$A$3:$L$1206,2,0)</f>
        <v>Путилов Александр</v>
      </c>
      <c r="C57" s="107" t="str">
        <f>VLOOKUP($A57,Сотрудники!$A$3:$L$1206,8,0)</f>
        <v>Екатеринбург</v>
      </c>
      <c r="D57" s="127"/>
      <c r="E57" s="127"/>
      <c r="F57" s="127"/>
      <c r="G57" s="108"/>
      <c r="H57" s="108"/>
      <c r="I57" s="109">
        <v>8</v>
      </c>
      <c r="J57" s="109">
        <v>8</v>
      </c>
      <c r="K57" s="109">
        <v>7</v>
      </c>
      <c r="L57" s="127"/>
      <c r="M57" s="127"/>
      <c r="N57" s="127"/>
      <c r="O57" s="109">
        <v>8</v>
      </c>
      <c r="P57" s="109">
        <v>8</v>
      </c>
      <c r="Q57" s="109">
        <v>8</v>
      </c>
      <c r="R57" s="109">
        <v>8</v>
      </c>
      <c r="S57" s="127"/>
      <c r="T57" s="127"/>
      <c r="U57" s="109">
        <v>8</v>
      </c>
      <c r="V57" s="109">
        <v>8</v>
      </c>
      <c r="W57" s="109">
        <v>8</v>
      </c>
      <c r="X57" s="109">
        <v>8</v>
      </c>
      <c r="Y57" s="109">
        <v>8</v>
      </c>
      <c r="Z57" s="127"/>
      <c r="AA57" s="127"/>
      <c r="AB57" s="109">
        <v>8</v>
      </c>
      <c r="AC57" s="109">
        <v>8</v>
      </c>
      <c r="AD57" s="109">
        <v>8</v>
      </c>
      <c r="AE57" s="109">
        <v>8</v>
      </c>
      <c r="AF57" s="109">
        <v>8</v>
      </c>
      <c r="AG57" s="127"/>
      <c r="AH57" s="127"/>
      <c r="AI57" s="107"/>
      <c r="AJ57" s="107"/>
      <c r="AK57" s="110">
        <f t="shared" si="9"/>
        <v>135</v>
      </c>
    </row>
    <row r="58" spans="1:37" x14ac:dyDescent="0.3">
      <c r="A58" s="102">
        <v>24</v>
      </c>
      <c r="B58" s="107" t="str">
        <f>VLOOKUP($A58,Сотрудники!$A$3:$L$1206,2,0)</f>
        <v>Цыганкова Анастасия</v>
      </c>
      <c r="C58" s="107" t="str">
        <f>VLOOKUP($A58,Сотрудники!$A$3:$L$1206,8,0)</f>
        <v>Москва</v>
      </c>
      <c r="D58" s="127"/>
      <c r="E58" s="127"/>
      <c r="F58" s="127"/>
      <c r="G58" s="108"/>
      <c r="H58" s="108"/>
      <c r="I58" s="109">
        <v>8</v>
      </c>
      <c r="J58" s="109">
        <v>8</v>
      </c>
      <c r="K58" s="109">
        <v>7</v>
      </c>
      <c r="L58" s="127"/>
      <c r="M58" s="127"/>
      <c r="N58" s="127"/>
      <c r="O58" s="109">
        <v>8</v>
      </c>
      <c r="P58" s="109">
        <v>8</v>
      </c>
      <c r="Q58" s="109">
        <v>8</v>
      </c>
      <c r="R58" s="109">
        <v>8</v>
      </c>
      <c r="S58" s="127"/>
      <c r="T58" s="127"/>
      <c r="U58" s="109">
        <v>8</v>
      </c>
      <c r="V58" s="109">
        <v>8</v>
      </c>
      <c r="W58" s="109">
        <v>8</v>
      </c>
      <c r="X58" s="109">
        <v>8</v>
      </c>
      <c r="Y58" s="109">
        <v>8</v>
      </c>
      <c r="Z58" s="127"/>
      <c r="AA58" s="127"/>
      <c r="AB58" s="109">
        <v>8</v>
      </c>
      <c r="AC58" s="109">
        <v>8</v>
      </c>
      <c r="AD58" s="109">
        <v>8</v>
      </c>
      <c r="AE58" s="109">
        <v>8</v>
      </c>
      <c r="AF58" s="109">
        <v>8</v>
      </c>
      <c r="AG58" s="127"/>
      <c r="AH58" s="127"/>
      <c r="AI58" s="107"/>
      <c r="AJ58" s="107"/>
      <c r="AK58" s="110">
        <f t="shared" si="9"/>
        <v>135</v>
      </c>
    </row>
    <row r="59" spans="1:37" x14ac:dyDescent="0.3">
      <c r="A59" s="102">
        <v>25</v>
      </c>
      <c r="B59" s="107" t="str">
        <f>VLOOKUP($A59,Сотрудники!$A$3:$L$1206,2,0)</f>
        <v>Беседин Игорь</v>
      </c>
      <c r="C59" s="107" t="str">
        <f>VLOOKUP($A59,Сотрудники!$A$3:$L$1206,8,0)</f>
        <v>Нижний Новгород</v>
      </c>
      <c r="D59" s="127"/>
      <c r="E59" s="127"/>
      <c r="F59" s="127"/>
      <c r="G59" s="108"/>
      <c r="H59" s="108"/>
      <c r="I59" s="109">
        <v>8</v>
      </c>
      <c r="J59" s="109">
        <v>8</v>
      </c>
      <c r="K59" s="109">
        <v>7</v>
      </c>
      <c r="L59" s="127"/>
      <c r="M59" s="127"/>
      <c r="N59" s="127"/>
      <c r="O59" s="109">
        <v>8</v>
      </c>
      <c r="P59" s="109">
        <v>8</v>
      </c>
      <c r="Q59" s="109">
        <v>8</v>
      </c>
      <c r="R59" s="109">
        <v>8</v>
      </c>
      <c r="S59" s="127"/>
      <c r="T59" s="127"/>
      <c r="U59" s="109">
        <v>8</v>
      </c>
      <c r="V59" s="109">
        <v>8</v>
      </c>
      <c r="W59" s="109">
        <v>8</v>
      </c>
      <c r="X59" s="109">
        <v>8</v>
      </c>
      <c r="Y59" s="109">
        <v>8</v>
      </c>
      <c r="Z59" s="127"/>
      <c r="AA59" s="127"/>
      <c r="AB59" s="109">
        <v>8</v>
      </c>
      <c r="AC59" s="109">
        <v>8</v>
      </c>
      <c r="AD59" s="109">
        <v>8</v>
      </c>
      <c r="AE59" s="109">
        <v>8</v>
      </c>
      <c r="AF59" s="109">
        <v>8</v>
      </c>
      <c r="AG59" s="127"/>
      <c r="AH59" s="127"/>
      <c r="AI59" s="107"/>
      <c r="AJ59" s="107"/>
      <c r="AK59" s="110">
        <f t="shared" si="9"/>
        <v>135</v>
      </c>
    </row>
    <row r="60" spans="1:37" x14ac:dyDescent="0.3">
      <c r="A60" s="102">
        <v>26</v>
      </c>
      <c r="B60" s="107" t="str">
        <f>VLOOKUP($A60,Сотрудники!$A$3:$L$1206,2,0)</f>
        <v>Молчанов Роман</v>
      </c>
      <c r="C60" s="107" t="str">
        <f>VLOOKUP($A60,Сотрудники!$A$3:$L$1206,8,0)</f>
        <v>Москва</v>
      </c>
      <c r="D60" s="127"/>
      <c r="E60" s="127"/>
      <c r="F60" s="127"/>
      <c r="G60" s="108"/>
      <c r="H60" s="108"/>
      <c r="I60" s="109">
        <v>8</v>
      </c>
      <c r="J60" s="109">
        <v>8</v>
      </c>
      <c r="K60" s="109">
        <v>7</v>
      </c>
      <c r="L60" s="127"/>
      <c r="M60" s="127"/>
      <c r="N60" s="127"/>
      <c r="O60" s="109">
        <v>8</v>
      </c>
      <c r="P60" s="109">
        <v>8</v>
      </c>
      <c r="Q60" s="109">
        <v>8</v>
      </c>
      <c r="R60" s="109">
        <v>8</v>
      </c>
      <c r="S60" s="127"/>
      <c r="T60" s="127"/>
      <c r="U60" s="109">
        <v>8</v>
      </c>
      <c r="V60" s="109">
        <v>8</v>
      </c>
      <c r="W60" s="109">
        <v>8</v>
      </c>
      <c r="X60" s="109">
        <v>8</v>
      </c>
      <c r="Y60" s="109">
        <v>8</v>
      </c>
      <c r="Z60" s="127"/>
      <c r="AA60" s="127"/>
      <c r="AB60" s="109">
        <v>8</v>
      </c>
      <c r="AC60" s="109">
        <v>8</v>
      </c>
      <c r="AD60" s="109">
        <v>8</v>
      </c>
      <c r="AE60" s="109">
        <v>8</v>
      </c>
      <c r="AF60" s="109">
        <v>8</v>
      </c>
      <c r="AG60" s="127"/>
      <c r="AH60" s="127"/>
      <c r="AI60" s="107"/>
      <c r="AJ60" s="107"/>
      <c r="AK60" s="110">
        <f t="shared" si="9"/>
        <v>135</v>
      </c>
    </row>
    <row r="61" spans="1:37" x14ac:dyDescent="0.3">
      <c r="A61" s="102">
        <v>27</v>
      </c>
      <c r="B61" s="107" t="str">
        <f>VLOOKUP($A61,Сотрудники!$A$3:$L$1206,2,0)</f>
        <v>Пузанов Андрей</v>
      </c>
      <c r="C61" s="107" t="str">
        <f>VLOOKUP($A61,Сотрудники!$A$3:$L$1206,8,0)</f>
        <v>Москва</v>
      </c>
      <c r="D61" s="127"/>
      <c r="E61" s="127"/>
      <c r="F61" s="127"/>
      <c r="G61" s="108"/>
      <c r="H61" s="108"/>
      <c r="I61" s="109">
        <v>8</v>
      </c>
      <c r="J61" s="109">
        <v>8</v>
      </c>
      <c r="K61" s="109">
        <v>7</v>
      </c>
      <c r="L61" s="127"/>
      <c r="M61" s="127"/>
      <c r="N61" s="127"/>
      <c r="O61" s="109">
        <v>8</v>
      </c>
      <c r="P61" s="109">
        <v>8</v>
      </c>
      <c r="Q61" s="109">
        <v>8</v>
      </c>
      <c r="R61" s="109">
        <v>8</v>
      </c>
      <c r="S61" s="127"/>
      <c r="T61" s="127"/>
      <c r="U61" s="109">
        <v>8</v>
      </c>
      <c r="V61" s="109">
        <v>8</v>
      </c>
      <c r="W61" s="109">
        <v>8</v>
      </c>
      <c r="X61" s="109">
        <v>8</v>
      </c>
      <c r="Y61" s="109">
        <v>8</v>
      </c>
      <c r="Z61" s="127"/>
      <c r="AA61" s="127"/>
      <c r="AB61" s="109">
        <v>8</v>
      </c>
      <c r="AC61" s="109">
        <v>8</v>
      </c>
      <c r="AD61" s="109">
        <v>8</v>
      </c>
      <c r="AE61" s="109">
        <v>8</v>
      </c>
      <c r="AF61" s="109">
        <v>8</v>
      </c>
      <c r="AG61" s="127"/>
      <c r="AH61" s="127"/>
      <c r="AI61" s="107"/>
      <c r="AJ61" s="107"/>
      <c r="AK61" s="110">
        <f t="shared" si="9"/>
        <v>135</v>
      </c>
    </row>
    <row r="62" spans="1:37" x14ac:dyDescent="0.3">
      <c r="A62" s="102">
        <v>28</v>
      </c>
      <c r="B62" s="107" t="str">
        <f>VLOOKUP($A62,Сотрудники!$A$3:$L$1206,2,0)</f>
        <v>Хотулев Дмитрий</v>
      </c>
      <c r="C62" s="107" t="str">
        <f>VLOOKUP($A62,Сотрудники!$A$3:$L$1206,8,0)</f>
        <v>Саратов</v>
      </c>
      <c r="D62" s="127"/>
      <c r="E62" s="127"/>
      <c r="F62" s="127"/>
      <c r="G62" s="108"/>
      <c r="H62" s="108"/>
      <c r="I62" s="109">
        <v>8</v>
      </c>
      <c r="J62" s="109">
        <v>8</v>
      </c>
      <c r="K62" s="109">
        <v>7</v>
      </c>
      <c r="L62" s="127"/>
      <c r="M62" s="127"/>
      <c r="N62" s="127"/>
      <c r="O62" s="109">
        <v>8</v>
      </c>
      <c r="P62" s="109">
        <v>8</v>
      </c>
      <c r="Q62" s="109">
        <v>8</v>
      </c>
      <c r="R62" s="109">
        <v>8</v>
      </c>
      <c r="S62" s="127"/>
      <c r="T62" s="127"/>
      <c r="U62" s="109">
        <v>8</v>
      </c>
      <c r="V62" s="109">
        <v>8</v>
      </c>
      <c r="W62" s="109">
        <v>8</v>
      </c>
      <c r="X62" s="109">
        <v>8</v>
      </c>
      <c r="Y62" s="109">
        <v>8</v>
      </c>
      <c r="Z62" s="127"/>
      <c r="AA62" s="127"/>
      <c r="AB62" s="109">
        <v>8</v>
      </c>
      <c r="AC62" s="109">
        <v>8</v>
      </c>
      <c r="AD62" s="109">
        <v>8</v>
      </c>
      <c r="AE62" s="109">
        <v>8</v>
      </c>
      <c r="AF62" s="109">
        <v>8</v>
      </c>
      <c r="AG62" s="127"/>
      <c r="AH62" s="127"/>
      <c r="AI62" s="107"/>
      <c r="AJ62" s="107"/>
      <c r="AK62" s="110">
        <f t="shared" si="9"/>
        <v>135</v>
      </c>
    </row>
    <row r="63" spans="1:37" x14ac:dyDescent="0.3">
      <c r="A63" s="102">
        <v>29</v>
      </c>
      <c r="B63" s="107" t="str">
        <f>VLOOKUP($A63,Сотрудники!$A$3:$L$1206,2,0)</f>
        <v>Воронцов Григорий</v>
      </c>
      <c r="C63" s="107" t="str">
        <f>VLOOKUP($A63,Сотрудники!$A$3:$L$1206,8,0)</f>
        <v>Екатеринбург</v>
      </c>
      <c r="D63" s="127"/>
      <c r="E63" s="127"/>
      <c r="F63" s="127"/>
      <c r="G63" s="108"/>
      <c r="H63" s="108"/>
      <c r="I63" s="109">
        <v>8</v>
      </c>
      <c r="J63" s="109">
        <v>8</v>
      </c>
      <c r="K63" s="109">
        <v>7</v>
      </c>
      <c r="L63" s="127"/>
      <c r="M63" s="127"/>
      <c r="N63" s="127"/>
      <c r="O63" s="109">
        <v>8</v>
      </c>
      <c r="P63" s="109">
        <v>8</v>
      </c>
      <c r="Q63" s="109">
        <v>8</v>
      </c>
      <c r="R63" s="109">
        <v>8</v>
      </c>
      <c r="S63" s="127"/>
      <c r="T63" s="127"/>
      <c r="U63" s="109">
        <v>8</v>
      </c>
      <c r="V63" s="109">
        <v>8</v>
      </c>
      <c r="W63" s="109">
        <v>8</v>
      </c>
      <c r="X63" s="109">
        <v>8</v>
      </c>
      <c r="Y63" s="109">
        <v>8</v>
      </c>
      <c r="Z63" s="127"/>
      <c r="AA63" s="127"/>
      <c r="AB63" s="109">
        <v>8</v>
      </c>
      <c r="AC63" s="109">
        <v>8</v>
      </c>
      <c r="AD63" s="109">
        <v>8</v>
      </c>
      <c r="AE63" s="109">
        <v>8</v>
      </c>
      <c r="AF63" s="109">
        <v>8</v>
      </c>
      <c r="AG63" s="127"/>
      <c r="AH63" s="127"/>
      <c r="AI63" s="107"/>
      <c r="AJ63" s="107"/>
      <c r="AK63" s="110">
        <f t="shared" si="9"/>
        <v>135</v>
      </c>
    </row>
    <row r="64" spans="1:37" x14ac:dyDescent="0.3">
      <c r="A64" s="102">
        <v>30</v>
      </c>
      <c r="B64" s="107" t="str">
        <f>VLOOKUP($A64,Сотрудники!$A$3:$L$1206,2,0)</f>
        <v>Тарасов Алексей</v>
      </c>
      <c r="C64" s="107" t="str">
        <f>VLOOKUP($A64,Сотрудники!$A$3:$L$1206,8,0)</f>
        <v>СПБ</v>
      </c>
      <c r="D64" s="127"/>
      <c r="E64" s="127"/>
      <c r="F64" s="127"/>
      <c r="G64" s="108"/>
      <c r="H64" s="108"/>
      <c r="I64" s="109">
        <v>8</v>
      </c>
      <c r="J64" s="109">
        <v>8</v>
      </c>
      <c r="K64" s="109">
        <v>7</v>
      </c>
      <c r="L64" s="127"/>
      <c r="M64" s="127"/>
      <c r="N64" s="127"/>
      <c r="O64" s="109">
        <v>8</v>
      </c>
      <c r="P64" s="109">
        <v>8</v>
      </c>
      <c r="Q64" s="109">
        <v>8</v>
      </c>
      <c r="R64" s="109">
        <v>8</v>
      </c>
      <c r="S64" s="127"/>
      <c r="T64" s="127"/>
      <c r="U64" s="109">
        <v>8</v>
      </c>
      <c r="V64" s="109">
        <v>8</v>
      </c>
      <c r="W64" s="109">
        <v>8</v>
      </c>
      <c r="X64" s="109">
        <v>8</v>
      </c>
      <c r="Y64" s="109">
        <v>8</v>
      </c>
      <c r="Z64" s="127"/>
      <c r="AA64" s="127"/>
      <c r="AB64" s="109">
        <v>8</v>
      </c>
      <c r="AC64" s="109">
        <v>8</v>
      </c>
      <c r="AD64" s="109">
        <v>8</v>
      </c>
      <c r="AE64" s="109">
        <v>8</v>
      </c>
      <c r="AF64" s="109">
        <v>8</v>
      </c>
      <c r="AG64" s="127"/>
      <c r="AH64" s="127"/>
      <c r="AI64" s="107"/>
      <c r="AJ64" s="107"/>
      <c r="AK64" s="110">
        <f t="shared" si="9"/>
        <v>135</v>
      </c>
    </row>
    <row r="65" spans="1:37" x14ac:dyDescent="0.3">
      <c r="A65" s="102">
        <v>31</v>
      </c>
      <c r="B65" s="107" t="str">
        <f>VLOOKUP($A65,Сотрудники!$A$3:$L$1206,2,0)</f>
        <v>Саринков Андрей</v>
      </c>
      <c r="C65" s="107" t="str">
        <f>VLOOKUP($A65,Сотрудники!$A$3:$L$1206,8,0)</f>
        <v>Москва</v>
      </c>
      <c r="D65" s="127"/>
      <c r="E65" s="127"/>
      <c r="F65" s="127"/>
      <c r="G65" s="108"/>
      <c r="H65" s="108"/>
      <c r="I65" s="109">
        <v>8</v>
      </c>
      <c r="J65" s="109">
        <v>8</v>
      </c>
      <c r="K65" s="109">
        <v>7</v>
      </c>
      <c r="L65" s="127"/>
      <c r="M65" s="127"/>
      <c r="N65" s="127"/>
      <c r="O65" s="109">
        <v>8</v>
      </c>
      <c r="P65" s="109">
        <v>8</v>
      </c>
      <c r="Q65" s="109">
        <v>8</v>
      </c>
      <c r="R65" s="109">
        <v>8</v>
      </c>
      <c r="S65" s="127"/>
      <c r="T65" s="127"/>
      <c r="U65" s="109">
        <v>8</v>
      </c>
      <c r="V65" s="109">
        <v>8</v>
      </c>
      <c r="W65" s="109">
        <v>8</v>
      </c>
      <c r="X65" s="109">
        <v>8</v>
      </c>
      <c r="Y65" s="109">
        <v>8</v>
      </c>
      <c r="Z65" s="127"/>
      <c r="AA65" s="127"/>
      <c r="AB65" s="109">
        <v>8</v>
      </c>
      <c r="AC65" s="109">
        <v>8</v>
      </c>
      <c r="AD65" s="109">
        <v>8</v>
      </c>
      <c r="AE65" s="109">
        <v>8</v>
      </c>
      <c r="AF65" s="109">
        <v>8</v>
      </c>
      <c r="AG65" s="127"/>
      <c r="AH65" s="127"/>
      <c r="AI65" s="107"/>
      <c r="AJ65" s="107"/>
      <c r="AK65" s="110">
        <f t="shared" si="9"/>
        <v>135</v>
      </c>
    </row>
    <row r="66" spans="1:37" x14ac:dyDescent="0.3">
      <c r="A66" s="102">
        <v>32</v>
      </c>
      <c r="B66" s="107" t="str">
        <f>VLOOKUP($A66,Сотрудники!$A$3:$L$1206,2,0)</f>
        <v>Смердов Алексей</v>
      </c>
      <c r="C66" s="107" t="str">
        <f>VLOOKUP($A66,Сотрудники!$A$3:$L$1206,8,0)</f>
        <v>Екатеринбург</v>
      </c>
      <c r="D66" s="127"/>
      <c r="E66" s="127"/>
      <c r="F66" s="127"/>
      <c r="G66" s="108"/>
      <c r="H66" s="108"/>
      <c r="I66" s="109">
        <v>8</v>
      </c>
      <c r="J66" s="109">
        <v>8</v>
      </c>
      <c r="K66" s="109">
        <v>7</v>
      </c>
      <c r="L66" s="127"/>
      <c r="M66" s="108"/>
      <c r="N66" s="127"/>
      <c r="O66" s="109">
        <v>0</v>
      </c>
      <c r="P66" s="109">
        <v>0</v>
      </c>
      <c r="Q66" s="109">
        <v>0</v>
      </c>
      <c r="R66" s="109">
        <v>0</v>
      </c>
      <c r="S66" s="127"/>
      <c r="T66" s="127"/>
      <c r="U66" s="109">
        <v>0</v>
      </c>
      <c r="V66" s="109">
        <v>0</v>
      </c>
      <c r="W66" s="109">
        <v>0</v>
      </c>
      <c r="X66" s="109">
        <v>0</v>
      </c>
      <c r="Y66" s="109">
        <v>0</v>
      </c>
      <c r="Z66" s="127"/>
      <c r="AA66" s="127"/>
      <c r="AB66" s="109">
        <v>0</v>
      </c>
      <c r="AC66" s="109">
        <v>8</v>
      </c>
      <c r="AD66" s="109">
        <v>8</v>
      </c>
      <c r="AE66" s="109">
        <v>8</v>
      </c>
      <c r="AF66" s="109">
        <v>8</v>
      </c>
      <c r="AG66" s="127"/>
      <c r="AH66" s="127"/>
      <c r="AI66" s="107"/>
      <c r="AJ66" s="107"/>
      <c r="AK66" s="110">
        <f t="shared" si="9"/>
        <v>55</v>
      </c>
    </row>
    <row r="67" spans="1:37" x14ac:dyDescent="0.3">
      <c r="A67" s="102">
        <v>33</v>
      </c>
      <c r="B67" s="107" t="str">
        <f>VLOOKUP($A67,Сотрудники!$A$3:$L$1206,2,0)</f>
        <v>Киевский Сергей</v>
      </c>
      <c r="C67" s="107" t="str">
        <f>VLOOKUP($A67,Сотрудники!$A$3:$L$1206,8,0)</f>
        <v>Москва</v>
      </c>
      <c r="D67" s="127"/>
      <c r="E67" s="127"/>
      <c r="F67" s="127"/>
      <c r="G67" s="108"/>
      <c r="H67" s="108"/>
      <c r="I67" s="109">
        <v>8</v>
      </c>
      <c r="J67" s="109">
        <v>8</v>
      </c>
      <c r="K67" s="109">
        <v>7</v>
      </c>
      <c r="L67" s="127"/>
      <c r="M67" s="108"/>
      <c r="N67" s="127"/>
      <c r="O67" s="109">
        <v>8</v>
      </c>
      <c r="P67" s="109">
        <v>8</v>
      </c>
      <c r="Q67" s="109">
        <v>8</v>
      </c>
      <c r="R67" s="109">
        <v>8</v>
      </c>
      <c r="S67" s="127"/>
      <c r="T67" s="127"/>
      <c r="U67" s="109">
        <v>8</v>
      </c>
      <c r="V67" s="109">
        <v>8</v>
      </c>
      <c r="W67" s="109">
        <v>8</v>
      </c>
      <c r="X67" s="109">
        <v>8</v>
      </c>
      <c r="Y67" s="109">
        <v>8</v>
      </c>
      <c r="Z67" s="127"/>
      <c r="AA67" s="127"/>
      <c r="AB67" s="109">
        <v>8</v>
      </c>
      <c r="AC67" s="109">
        <v>8</v>
      </c>
      <c r="AD67" s="109">
        <v>8</v>
      </c>
      <c r="AE67" s="109">
        <v>8</v>
      </c>
      <c r="AF67" s="109">
        <v>8</v>
      </c>
      <c r="AG67" s="127"/>
      <c r="AH67" s="127"/>
      <c r="AI67" s="107"/>
      <c r="AJ67" s="107"/>
      <c r="AK67" s="110">
        <f t="shared" si="9"/>
        <v>135</v>
      </c>
    </row>
    <row r="68" spans="1:37" x14ac:dyDescent="0.3">
      <c r="A68" s="102">
        <v>34</v>
      </c>
      <c r="B68" s="107" t="str">
        <f>VLOOKUP($A68,Сотрудники!$A$3:$L$1206,2,0)</f>
        <v>Ильин Дмитрий</v>
      </c>
      <c r="C68" s="107" t="str">
        <f>VLOOKUP($A68,Сотрудники!$A$3:$L$1206,8,0)</f>
        <v>Казань</v>
      </c>
      <c r="D68" s="127"/>
      <c r="E68" s="127"/>
      <c r="F68" s="127"/>
      <c r="G68" s="108"/>
      <c r="H68" s="108"/>
      <c r="I68" s="107"/>
      <c r="J68" s="107"/>
      <c r="K68" s="107"/>
      <c r="L68" s="127"/>
      <c r="M68" s="108"/>
      <c r="N68" s="127"/>
      <c r="O68" s="109">
        <v>8</v>
      </c>
      <c r="P68" s="109">
        <v>8</v>
      </c>
      <c r="Q68" s="109">
        <v>8</v>
      </c>
      <c r="R68" s="109">
        <v>8</v>
      </c>
      <c r="S68" s="127"/>
      <c r="T68" s="127"/>
      <c r="U68" s="109">
        <v>8</v>
      </c>
      <c r="V68" s="109">
        <v>8</v>
      </c>
      <c r="W68" s="109">
        <v>8</v>
      </c>
      <c r="X68" s="109">
        <v>8</v>
      </c>
      <c r="Y68" s="109">
        <v>8</v>
      </c>
      <c r="Z68" s="127"/>
      <c r="AA68" s="127"/>
      <c r="AB68" s="109">
        <v>8</v>
      </c>
      <c r="AC68" s="109">
        <v>8</v>
      </c>
      <c r="AD68" s="109">
        <v>8</v>
      </c>
      <c r="AE68" s="109">
        <v>0</v>
      </c>
      <c r="AF68" s="109">
        <v>0</v>
      </c>
      <c r="AG68" s="127"/>
      <c r="AH68" s="127"/>
      <c r="AI68" s="107"/>
      <c r="AJ68" s="107"/>
      <c r="AK68" s="110">
        <f t="shared" si="9"/>
        <v>96</v>
      </c>
    </row>
    <row r="69" spans="1:37" x14ac:dyDescent="0.3">
      <c r="A69" s="102">
        <v>35</v>
      </c>
      <c r="B69" s="107" t="str">
        <f>VLOOKUP($A69,Сотрудники!$A$3:$L$1206,2,0)</f>
        <v>Дмитриев Николай</v>
      </c>
      <c r="C69" s="107" t="str">
        <f>VLOOKUP($A69,Сотрудники!$A$3:$L$1206,8,0)</f>
        <v>Москва</v>
      </c>
      <c r="D69" s="127"/>
      <c r="E69" s="127"/>
      <c r="F69" s="127"/>
      <c r="G69" s="108"/>
      <c r="H69" s="108"/>
      <c r="I69" s="107"/>
      <c r="J69" s="107"/>
      <c r="K69" s="107"/>
      <c r="L69" s="127"/>
      <c r="M69" s="108"/>
      <c r="N69" s="127"/>
      <c r="O69" s="109"/>
      <c r="P69" s="109">
        <v>8</v>
      </c>
      <c r="Q69" s="109">
        <v>8</v>
      </c>
      <c r="R69" s="109">
        <v>8</v>
      </c>
      <c r="S69" s="127"/>
      <c r="T69" s="127"/>
      <c r="U69" s="109">
        <v>8</v>
      </c>
      <c r="V69" s="109">
        <v>8</v>
      </c>
      <c r="W69" s="109">
        <v>8</v>
      </c>
      <c r="X69" s="109">
        <v>8</v>
      </c>
      <c r="Y69" s="109">
        <v>8</v>
      </c>
      <c r="Z69" s="127"/>
      <c r="AA69" s="127"/>
      <c r="AB69" s="109">
        <v>8</v>
      </c>
      <c r="AC69" s="109">
        <v>8</v>
      </c>
      <c r="AD69" s="109">
        <v>8</v>
      </c>
      <c r="AE69" s="109">
        <v>8</v>
      </c>
      <c r="AF69" s="109">
        <v>8</v>
      </c>
      <c r="AG69" s="127"/>
      <c r="AH69" s="127"/>
      <c r="AI69" s="107"/>
      <c r="AJ69" s="107"/>
      <c r="AK69" s="110">
        <f t="shared" si="9"/>
        <v>104</v>
      </c>
    </row>
    <row r="70" spans="1:37" x14ac:dyDescent="0.3">
      <c r="A70" s="102">
        <v>36</v>
      </c>
      <c r="B70" s="107" t="str">
        <f>VLOOKUP($A70,Сотрудники!$A$3:$L$1206,2,0)</f>
        <v>Юркин Николай</v>
      </c>
      <c r="C70" s="107" t="str">
        <f>VLOOKUP($A70,Сотрудники!$A$3:$L$1206,8,0)</f>
        <v>Москва</v>
      </c>
      <c r="D70" s="127"/>
      <c r="E70" s="127"/>
      <c r="F70" s="127"/>
      <c r="G70" s="108"/>
      <c r="H70" s="108"/>
      <c r="I70" s="107"/>
      <c r="J70" s="107"/>
      <c r="K70" s="107"/>
      <c r="L70" s="127"/>
      <c r="M70" s="108"/>
      <c r="N70" s="127"/>
      <c r="O70" s="109"/>
      <c r="P70" s="107"/>
      <c r="Q70" s="107"/>
      <c r="R70" s="107"/>
      <c r="S70" s="127"/>
      <c r="T70" s="127"/>
      <c r="U70" s="109"/>
      <c r="V70" s="109"/>
      <c r="W70" s="109"/>
      <c r="X70" s="107"/>
      <c r="Y70" s="107"/>
      <c r="Z70" s="127"/>
      <c r="AA70" s="127"/>
      <c r="AB70" s="109">
        <v>8</v>
      </c>
      <c r="AC70" s="109">
        <v>8</v>
      </c>
      <c r="AD70" s="109">
        <v>8</v>
      </c>
      <c r="AE70" s="109">
        <v>8</v>
      </c>
      <c r="AF70" s="109">
        <v>8</v>
      </c>
      <c r="AG70" s="127"/>
      <c r="AH70" s="127"/>
      <c r="AI70" s="107"/>
      <c r="AJ70" s="107"/>
      <c r="AK70" s="110">
        <f t="shared" si="9"/>
        <v>40</v>
      </c>
    </row>
    <row r="71" spans="1:37" x14ac:dyDescent="0.3">
      <c r="A71" s="102">
        <v>37</v>
      </c>
      <c r="B71" s="107" t="str">
        <f>VLOOKUP($A71,Сотрудники!$A$3:$L$1206,2,0)</f>
        <v>Ионов Евгений</v>
      </c>
      <c r="C71" s="107" t="str">
        <f>VLOOKUP($A71,Сотрудники!$A$3:$L$1206,8,0)</f>
        <v>Москва</v>
      </c>
      <c r="D71" s="127"/>
      <c r="E71" s="127"/>
      <c r="F71" s="127"/>
      <c r="G71" s="108"/>
      <c r="H71" s="108"/>
      <c r="I71" s="107"/>
      <c r="J71" s="107"/>
      <c r="K71" s="107"/>
      <c r="L71" s="127"/>
      <c r="M71" s="108"/>
      <c r="N71" s="127"/>
      <c r="O71" s="109"/>
      <c r="P71" s="107"/>
      <c r="Q71" s="107"/>
      <c r="R71" s="107"/>
      <c r="S71" s="127"/>
      <c r="T71" s="127"/>
      <c r="U71" s="109"/>
      <c r="V71" s="109"/>
      <c r="W71" s="109"/>
      <c r="X71" s="107"/>
      <c r="Y71" s="107"/>
      <c r="Z71" s="127"/>
      <c r="AA71" s="127"/>
      <c r="AB71" s="109"/>
      <c r="AC71" s="109"/>
      <c r="AD71" s="109"/>
      <c r="AE71" s="109"/>
      <c r="AF71" s="109">
        <v>8</v>
      </c>
      <c r="AG71" s="127"/>
      <c r="AH71" s="127"/>
      <c r="AI71" s="107"/>
      <c r="AJ71" s="107"/>
      <c r="AK71" s="110">
        <f t="shared" si="9"/>
        <v>8</v>
      </c>
    </row>
  </sheetData>
  <pageMargins left="0.7" right="0.7" top="0.75" bottom="0.75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"/>
  <sheetViews>
    <sheetView zoomScale="79" workbookViewId="0">
      <selection activeCell="H15" sqref="H15"/>
    </sheetView>
  </sheetViews>
  <sheetFormatPr defaultRowHeight="15.6" x14ac:dyDescent="0.3"/>
  <cols>
    <col min="1" max="1" width="20.5" customWidth="1"/>
    <col min="2" max="2" width="13.8984375" customWidth="1"/>
    <col min="3" max="3" width="14.5" customWidth="1"/>
    <col min="4" max="4" width="10.5" customWidth="1"/>
    <col min="5" max="5" width="11.19921875" customWidth="1"/>
    <col min="6" max="6" width="9" customWidth="1"/>
    <col min="7" max="7" width="10.19921875" customWidth="1"/>
    <col min="8" max="8" width="11.3984375" bestFit="1" customWidth="1"/>
    <col min="9" max="9" width="10.5" customWidth="1"/>
    <col min="10" max="10" width="10.69921875" customWidth="1"/>
    <col min="11" max="11" width="11.3984375" bestFit="1" customWidth="1"/>
    <col min="12" max="12" width="9.3984375" customWidth="1"/>
    <col min="13" max="13" width="10.09765625" customWidth="1"/>
    <col min="14" max="14" width="11.3984375" bestFit="1" customWidth="1"/>
    <col min="15" max="15" width="9.19921875" customWidth="1"/>
    <col min="16" max="16" width="10.59765625" customWidth="1"/>
    <col min="17" max="17" width="11.3984375" bestFit="1" customWidth="1"/>
    <col min="19" max="19" width="5.09765625" customWidth="1"/>
    <col min="20" max="20" width="12.8984375" customWidth="1"/>
  </cols>
  <sheetData>
    <row r="1" spans="1:20" x14ac:dyDescent="0.3">
      <c r="A1" s="141" t="s">
        <v>626</v>
      </c>
      <c r="B1" s="141" t="s">
        <v>627</v>
      </c>
      <c r="C1" s="142" t="s">
        <v>628</v>
      </c>
      <c r="D1" s="136" t="s">
        <v>629</v>
      </c>
      <c r="E1" s="137"/>
      <c r="F1" s="138"/>
      <c r="G1" s="136" t="s">
        <v>630</v>
      </c>
      <c r="H1" s="137"/>
      <c r="I1" s="138"/>
      <c r="J1" s="136" t="s">
        <v>631</v>
      </c>
      <c r="K1" s="137"/>
      <c r="L1" s="138"/>
      <c r="M1" s="136" t="s">
        <v>632</v>
      </c>
      <c r="N1" s="137"/>
      <c r="O1" s="138"/>
      <c r="P1" s="136" t="s">
        <v>633</v>
      </c>
      <c r="Q1" s="137"/>
      <c r="R1" s="138"/>
      <c r="S1" s="139" t="s">
        <v>634</v>
      </c>
      <c r="T1" s="140"/>
    </row>
    <row r="2" spans="1:20" x14ac:dyDescent="0.3">
      <c r="A2" s="141"/>
      <c r="B2" s="141"/>
      <c r="C2" s="143"/>
      <c r="D2" s="92" t="s">
        <v>635</v>
      </c>
      <c r="E2" s="92" t="s">
        <v>634</v>
      </c>
      <c r="F2" s="93" t="s">
        <v>636</v>
      </c>
      <c r="G2" s="92" t="s">
        <v>635</v>
      </c>
      <c r="H2" s="92" t="s">
        <v>634</v>
      </c>
      <c r="I2" s="93" t="s">
        <v>636</v>
      </c>
      <c r="J2" s="92" t="s">
        <v>635</v>
      </c>
      <c r="K2" s="92" t="s">
        <v>634</v>
      </c>
      <c r="L2" s="93" t="s">
        <v>636</v>
      </c>
      <c r="M2" s="92" t="s">
        <v>635</v>
      </c>
      <c r="N2" s="92" t="s">
        <v>634</v>
      </c>
      <c r="O2" s="93" t="s">
        <v>636</v>
      </c>
      <c r="P2" s="92" t="s">
        <v>635</v>
      </c>
      <c r="Q2" s="92" t="s">
        <v>634</v>
      </c>
      <c r="R2" s="93" t="s">
        <v>636</v>
      </c>
      <c r="S2" s="139"/>
      <c r="T2" s="140"/>
    </row>
    <row r="3" spans="1:20" x14ac:dyDescent="0.3">
      <c r="A3" s="94" t="s">
        <v>20</v>
      </c>
      <c r="B3" s="95">
        <v>43700</v>
      </c>
      <c r="C3" s="96">
        <v>23000</v>
      </c>
      <c r="D3" s="97">
        <v>23</v>
      </c>
      <c r="E3" s="96">
        <f t="shared" ref="E3:E17" si="0">D3*C3</f>
        <v>529000</v>
      </c>
      <c r="F3" s="98" t="s">
        <v>637</v>
      </c>
      <c r="G3" s="97">
        <v>20</v>
      </c>
      <c r="H3" s="96">
        <f t="shared" ref="H3:H17" si="1">G3*C3</f>
        <v>460000</v>
      </c>
      <c r="I3" s="98" t="s">
        <v>637</v>
      </c>
      <c r="J3" s="97">
        <v>22</v>
      </c>
      <c r="K3" s="96">
        <f t="shared" ref="K3:K17" si="2">J3*C3</f>
        <v>506000</v>
      </c>
      <c r="L3" s="98" t="s">
        <v>637</v>
      </c>
      <c r="M3" s="97">
        <v>17</v>
      </c>
      <c r="N3" s="96">
        <f t="shared" ref="N3:N17" si="3">M3*C3</f>
        <v>391000</v>
      </c>
      <c r="O3" s="98" t="s">
        <v>638</v>
      </c>
      <c r="P3" s="97">
        <v>19</v>
      </c>
      <c r="Q3" s="99">
        <f t="shared" ref="Q3:Q17" si="4">P3*C3</f>
        <v>437000</v>
      </c>
      <c r="R3" s="98" t="s">
        <v>638</v>
      </c>
      <c r="T3" s="96">
        <f t="shared" ref="T3:T7" si="5">N3+Q3</f>
        <v>828000</v>
      </c>
    </row>
    <row r="4" spans="1:20" x14ac:dyDescent="0.3">
      <c r="A4" s="94" t="s">
        <v>26</v>
      </c>
      <c r="B4" s="95">
        <v>43724</v>
      </c>
      <c r="C4" s="96">
        <v>20150</v>
      </c>
      <c r="D4" s="97">
        <v>23</v>
      </c>
      <c r="E4" s="96">
        <f t="shared" si="0"/>
        <v>463450</v>
      </c>
      <c r="F4" s="98" t="s">
        <v>637</v>
      </c>
      <c r="G4" s="97">
        <v>20</v>
      </c>
      <c r="H4" s="96">
        <f t="shared" si="1"/>
        <v>403000</v>
      </c>
      <c r="I4" s="98" t="s">
        <v>637</v>
      </c>
      <c r="J4" s="97">
        <v>22</v>
      </c>
      <c r="K4" s="96">
        <f t="shared" si="2"/>
        <v>443300</v>
      </c>
      <c r="L4" s="98" t="s">
        <v>637</v>
      </c>
      <c r="M4" s="97">
        <v>17</v>
      </c>
      <c r="N4" s="96">
        <f t="shared" si="3"/>
        <v>342550</v>
      </c>
      <c r="O4" s="98" t="s">
        <v>638</v>
      </c>
      <c r="P4" s="97">
        <v>19</v>
      </c>
      <c r="Q4" s="100">
        <f t="shared" si="4"/>
        <v>382850</v>
      </c>
      <c r="R4" s="98" t="s">
        <v>638</v>
      </c>
      <c r="T4" s="96">
        <f t="shared" si="5"/>
        <v>725400</v>
      </c>
    </row>
    <row r="5" spans="1:20" x14ac:dyDescent="0.3">
      <c r="A5" s="94" t="s">
        <v>32</v>
      </c>
      <c r="B5" s="95">
        <v>43724</v>
      </c>
      <c r="C5" s="96">
        <v>20150</v>
      </c>
      <c r="D5" s="97">
        <v>23</v>
      </c>
      <c r="E5" s="96">
        <f t="shared" si="0"/>
        <v>463450</v>
      </c>
      <c r="F5" s="98" t="s">
        <v>637</v>
      </c>
      <c r="G5" s="97">
        <v>20</v>
      </c>
      <c r="H5" s="96">
        <f t="shared" si="1"/>
        <v>403000</v>
      </c>
      <c r="I5" s="98" t="s">
        <v>637</v>
      </c>
      <c r="J5" s="97">
        <v>22</v>
      </c>
      <c r="K5" s="96">
        <f t="shared" si="2"/>
        <v>443300</v>
      </c>
      <c r="L5" s="98" t="s">
        <v>637</v>
      </c>
      <c r="M5" s="97">
        <v>17</v>
      </c>
      <c r="N5" s="96">
        <f t="shared" si="3"/>
        <v>342550</v>
      </c>
      <c r="O5" s="98" t="s">
        <v>638</v>
      </c>
      <c r="P5" s="97">
        <v>19</v>
      </c>
      <c r="Q5" s="100">
        <f t="shared" si="4"/>
        <v>382850</v>
      </c>
      <c r="R5" s="98" t="s">
        <v>638</v>
      </c>
      <c r="T5" s="96">
        <f t="shared" si="5"/>
        <v>725400</v>
      </c>
    </row>
    <row r="6" spans="1:20" x14ac:dyDescent="0.3">
      <c r="A6" s="94" t="s">
        <v>38</v>
      </c>
      <c r="B6" s="95">
        <v>43780</v>
      </c>
      <c r="C6" s="96">
        <v>18720</v>
      </c>
      <c r="D6" s="97">
        <v>0</v>
      </c>
      <c r="E6" s="96">
        <f t="shared" si="0"/>
        <v>0</v>
      </c>
      <c r="F6" s="98"/>
      <c r="G6" s="97">
        <v>15</v>
      </c>
      <c r="H6" s="96">
        <f t="shared" si="1"/>
        <v>280800</v>
      </c>
      <c r="I6" s="98" t="s">
        <v>637</v>
      </c>
      <c r="J6" s="97">
        <v>20</v>
      </c>
      <c r="K6" s="96">
        <f t="shared" si="2"/>
        <v>374400</v>
      </c>
      <c r="L6" s="98" t="s">
        <v>637</v>
      </c>
      <c r="M6" s="97">
        <v>0</v>
      </c>
      <c r="N6" s="96">
        <f t="shared" si="3"/>
        <v>0</v>
      </c>
      <c r="O6" s="98" t="s">
        <v>638</v>
      </c>
      <c r="P6" s="97">
        <v>0</v>
      </c>
      <c r="Q6" s="100">
        <f t="shared" si="4"/>
        <v>0</v>
      </c>
      <c r="R6" s="98" t="s">
        <v>638</v>
      </c>
      <c r="T6" s="96">
        <f t="shared" si="5"/>
        <v>0</v>
      </c>
    </row>
    <row r="7" spans="1:20" x14ac:dyDescent="0.3">
      <c r="A7" s="94" t="s">
        <v>42</v>
      </c>
      <c r="B7" s="95">
        <v>43797</v>
      </c>
      <c r="C7" s="96">
        <v>18720</v>
      </c>
      <c r="D7" s="97">
        <v>0</v>
      </c>
      <c r="E7" s="96">
        <f t="shared" si="0"/>
        <v>0</v>
      </c>
      <c r="F7" s="98"/>
      <c r="G7" s="97">
        <v>2</v>
      </c>
      <c r="H7" s="96">
        <f t="shared" si="1"/>
        <v>37440</v>
      </c>
      <c r="I7" s="98" t="s">
        <v>637</v>
      </c>
      <c r="J7" s="97">
        <v>22</v>
      </c>
      <c r="K7" s="96">
        <f t="shared" si="2"/>
        <v>411840</v>
      </c>
      <c r="L7" s="98" t="s">
        <v>637</v>
      </c>
      <c r="M7" s="97">
        <v>15</v>
      </c>
      <c r="N7" s="96">
        <f t="shared" si="3"/>
        <v>280800</v>
      </c>
      <c r="O7" s="98" t="s">
        <v>638</v>
      </c>
      <c r="P7" s="97">
        <v>19</v>
      </c>
      <c r="Q7" s="100">
        <f t="shared" si="4"/>
        <v>355680</v>
      </c>
      <c r="R7" s="98" t="s">
        <v>638</v>
      </c>
      <c r="T7" s="96">
        <f t="shared" si="5"/>
        <v>636480</v>
      </c>
    </row>
    <row r="8" spans="1:20" x14ac:dyDescent="0.3">
      <c r="A8" s="94" t="s">
        <v>34</v>
      </c>
      <c r="B8" s="95">
        <v>43774</v>
      </c>
      <c r="C8" s="96">
        <v>14976</v>
      </c>
      <c r="D8" s="97">
        <v>0</v>
      </c>
      <c r="E8" s="96">
        <f t="shared" si="0"/>
        <v>0</v>
      </c>
      <c r="F8" s="98"/>
      <c r="G8" s="97">
        <v>19</v>
      </c>
      <c r="H8" s="96">
        <f t="shared" si="1"/>
        <v>284544</v>
      </c>
      <c r="I8" s="98" t="s">
        <v>638</v>
      </c>
      <c r="J8" s="97">
        <v>22</v>
      </c>
      <c r="K8" s="96">
        <f t="shared" si="2"/>
        <v>329472</v>
      </c>
      <c r="L8" s="98" t="s">
        <v>638</v>
      </c>
      <c r="M8" s="97">
        <v>17</v>
      </c>
      <c r="N8" s="96">
        <f t="shared" si="3"/>
        <v>254592</v>
      </c>
      <c r="O8" s="98" t="s">
        <v>638</v>
      </c>
      <c r="P8" s="97">
        <v>5</v>
      </c>
      <c r="Q8" s="100">
        <f t="shared" si="4"/>
        <v>74880</v>
      </c>
      <c r="R8" s="98" t="s">
        <v>638</v>
      </c>
      <c r="T8" s="96">
        <f t="shared" ref="T8:T9" si="6">H8+K8+N8+Q8</f>
        <v>943488</v>
      </c>
    </row>
    <row r="9" spans="1:20" x14ac:dyDescent="0.3">
      <c r="A9" s="101" t="s">
        <v>45</v>
      </c>
      <c r="B9" s="95">
        <v>43808</v>
      </c>
      <c r="C9" s="96">
        <v>18720</v>
      </c>
      <c r="D9" s="97">
        <v>0</v>
      </c>
      <c r="E9" s="96">
        <f t="shared" si="0"/>
        <v>0</v>
      </c>
      <c r="F9" s="98"/>
      <c r="G9" s="97">
        <v>0</v>
      </c>
      <c r="H9" s="96">
        <f t="shared" si="1"/>
        <v>0</v>
      </c>
      <c r="I9" s="98"/>
      <c r="J9" s="97">
        <v>17</v>
      </c>
      <c r="K9" s="96">
        <f t="shared" si="2"/>
        <v>318240</v>
      </c>
      <c r="L9" s="98" t="s">
        <v>638</v>
      </c>
      <c r="M9" s="97">
        <v>17</v>
      </c>
      <c r="N9" s="96">
        <f t="shared" si="3"/>
        <v>318240</v>
      </c>
      <c r="O9" s="98" t="s">
        <v>638</v>
      </c>
      <c r="P9" s="97">
        <v>19</v>
      </c>
      <c r="Q9" s="100">
        <f t="shared" si="4"/>
        <v>355680</v>
      </c>
      <c r="R9" s="98" t="s">
        <v>638</v>
      </c>
      <c r="T9" s="96">
        <f t="shared" si="6"/>
        <v>992160</v>
      </c>
    </row>
    <row r="10" spans="1:20" x14ac:dyDescent="0.3">
      <c r="A10" t="s">
        <v>50</v>
      </c>
      <c r="B10" s="95">
        <v>43843</v>
      </c>
      <c r="C10" s="96">
        <v>12496</v>
      </c>
      <c r="D10" s="97">
        <v>0</v>
      </c>
      <c r="E10" s="96">
        <f t="shared" si="0"/>
        <v>0</v>
      </c>
      <c r="F10" s="98"/>
      <c r="G10" s="97">
        <v>0</v>
      </c>
      <c r="H10" s="96">
        <f t="shared" si="1"/>
        <v>0</v>
      </c>
      <c r="I10" s="98"/>
      <c r="J10" s="97">
        <v>0</v>
      </c>
      <c r="K10" s="96">
        <f t="shared" si="2"/>
        <v>0</v>
      </c>
      <c r="L10" s="98"/>
      <c r="M10" s="97">
        <v>15</v>
      </c>
      <c r="N10" s="96">
        <f t="shared" si="3"/>
        <v>187440</v>
      </c>
      <c r="O10" s="98" t="s">
        <v>638</v>
      </c>
      <c r="P10" s="97">
        <v>19</v>
      </c>
      <c r="Q10" s="100">
        <f t="shared" si="4"/>
        <v>237424</v>
      </c>
      <c r="R10" s="98" t="s">
        <v>638</v>
      </c>
      <c r="T10" s="96">
        <f t="shared" ref="T10:T17" si="7">H10+K10+N10+Q10</f>
        <v>424864</v>
      </c>
    </row>
    <row r="11" spans="1:20" x14ac:dyDescent="0.3">
      <c r="A11" t="s">
        <v>52</v>
      </c>
      <c r="B11" s="95">
        <v>43844</v>
      </c>
      <c r="C11" s="96">
        <v>24000</v>
      </c>
      <c r="D11" s="97">
        <v>0</v>
      </c>
      <c r="E11" s="96">
        <f t="shared" si="0"/>
        <v>0</v>
      </c>
      <c r="F11" s="98"/>
      <c r="G11" s="97">
        <v>0</v>
      </c>
      <c r="H11" s="96">
        <f t="shared" si="1"/>
        <v>0</v>
      </c>
      <c r="I11" s="98"/>
      <c r="J11" s="97">
        <v>0</v>
      </c>
      <c r="K11" s="96">
        <f t="shared" si="2"/>
        <v>0</v>
      </c>
      <c r="L11" s="98"/>
      <c r="M11" s="97">
        <v>14</v>
      </c>
      <c r="N11" s="96">
        <f t="shared" si="3"/>
        <v>336000</v>
      </c>
      <c r="O11" s="98" t="s">
        <v>638</v>
      </c>
      <c r="P11" s="97">
        <v>19</v>
      </c>
      <c r="Q11" s="100">
        <f t="shared" si="4"/>
        <v>456000</v>
      </c>
      <c r="R11" s="98" t="s">
        <v>638</v>
      </c>
      <c r="T11" s="96">
        <f t="shared" si="7"/>
        <v>792000</v>
      </c>
    </row>
    <row r="12" spans="1:20" x14ac:dyDescent="0.3">
      <c r="A12" t="s">
        <v>56</v>
      </c>
      <c r="B12" s="95">
        <v>43857</v>
      </c>
      <c r="C12" s="96">
        <v>12960</v>
      </c>
      <c r="D12" s="97">
        <v>0</v>
      </c>
      <c r="E12" s="96">
        <f t="shared" si="0"/>
        <v>0</v>
      </c>
      <c r="F12" s="98"/>
      <c r="G12" s="97">
        <v>0</v>
      </c>
      <c r="H12" s="96">
        <f t="shared" si="1"/>
        <v>0</v>
      </c>
      <c r="I12" s="98"/>
      <c r="J12" s="97">
        <v>0</v>
      </c>
      <c r="K12" s="96">
        <f t="shared" si="2"/>
        <v>0</v>
      </c>
      <c r="L12" s="98"/>
      <c r="M12" s="97">
        <v>5</v>
      </c>
      <c r="N12" s="96">
        <f t="shared" si="3"/>
        <v>64800</v>
      </c>
      <c r="O12" s="98" t="s">
        <v>638</v>
      </c>
      <c r="P12" s="97">
        <v>19</v>
      </c>
      <c r="Q12" s="100">
        <f t="shared" si="4"/>
        <v>246240</v>
      </c>
      <c r="R12" s="98" t="s">
        <v>638</v>
      </c>
      <c r="T12" s="96">
        <f t="shared" si="7"/>
        <v>311040</v>
      </c>
    </row>
    <row r="13" spans="1:20" x14ac:dyDescent="0.3">
      <c r="A13" s="94" t="s">
        <v>62</v>
      </c>
      <c r="B13" s="95">
        <v>43864</v>
      </c>
      <c r="C13" s="96">
        <v>9520</v>
      </c>
      <c r="D13" s="97">
        <v>0</v>
      </c>
      <c r="E13" s="96">
        <f t="shared" si="0"/>
        <v>0</v>
      </c>
      <c r="F13" s="98"/>
      <c r="G13" s="97">
        <v>0</v>
      </c>
      <c r="H13" s="96">
        <f t="shared" si="1"/>
        <v>0</v>
      </c>
      <c r="I13" s="98"/>
      <c r="J13" s="97">
        <v>0</v>
      </c>
      <c r="K13" s="96">
        <f t="shared" si="2"/>
        <v>0</v>
      </c>
      <c r="L13" s="98"/>
      <c r="M13" s="97">
        <v>0</v>
      </c>
      <c r="N13" s="96">
        <f t="shared" si="3"/>
        <v>0</v>
      </c>
      <c r="O13" s="98"/>
      <c r="P13" s="97">
        <v>19</v>
      </c>
      <c r="Q13" s="100">
        <f t="shared" si="4"/>
        <v>180880</v>
      </c>
      <c r="R13" s="98" t="s">
        <v>638</v>
      </c>
      <c r="T13" s="96">
        <f t="shared" si="7"/>
        <v>180880</v>
      </c>
    </row>
    <row r="14" spans="1:20" x14ac:dyDescent="0.3">
      <c r="A14" t="s">
        <v>66</v>
      </c>
      <c r="B14" s="95">
        <v>43864</v>
      </c>
      <c r="C14" s="96">
        <v>21571</v>
      </c>
      <c r="D14" s="97">
        <v>0</v>
      </c>
      <c r="E14" s="96">
        <f t="shared" si="0"/>
        <v>0</v>
      </c>
      <c r="F14" s="98"/>
      <c r="G14" s="97">
        <v>0</v>
      </c>
      <c r="H14" s="96">
        <f t="shared" si="1"/>
        <v>0</v>
      </c>
      <c r="I14" s="98"/>
      <c r="J14" s="97">
        <v>0</v>
      </c>
      <c r="K14" s="96">
        <f t="shared" si="2"/>
        <v>0</v>
      </c>
      <c r="L14" s="98"/>
      <c r="M14" s="97">
        <v>0</v>
      </c>
      <c r="N14" s="96">
        <f t="shared" si="3"/>
        <v>0</v>
      </c>
      <c r="O14" s="98"/>
      <c r="P14" s="97">
        <v>19</v>
      </c>
      <c r="Q14" s="100">
        <f t="shared" si="4"/>
        <v>409849</v>
      </c>
      <c r="R14" s="98" t="s">
        <v>638</v>
      </c>
      <c r="T14" s="96">
        <f t="shared" si="7"/>
        <v>409849</v>
      </c>
    </row>
    <row r="15" spans="1:20" x14ac:dyDescent="0.3">
      <c r="A15" s="94" t="s">
        <v>69</v>
      </c>
      <c r="B15" s="95">
        <v>43878</v>
      </c>
      <c r="C15" s="96">
        <v>9600</v>
      </c>
      <c r="D15" s="97">
        <v>0</v>
      </c>
      <c r="E15" s="96">
        <f t="shared" si="0"/>
        <v>0</v>
      </c>
      <c r="F15" s="98"/>
      <c r="G15" s="97">
        <v>0</v>
      </c>
      <c r="H15" s="96">
        <f t="shared" si="1"/>
        <v>0</v>
      </c>
      <c r="I15" s="98"/>
      <c r="J15" s="97">
        <v>0</v>
      </c>
      <c r="K15" s="96">
        <f t="shared" si="2"/>
        <v>0</v>
      </c>
      <c r="L15" s="98"/>
      <c r="M15" s="97">
        <v>0</v>
      </c>
      <c r="N15" s="96">
        <f t="shared" si="3"/>
        <v>0</v>
      </c>
      <c r="O15" s="98"/>
      <c r="P15" s="97">
        <v>9</v>
      </c>
      <c r="Q15" s="100">
        <f t="shared" si="4"/>
        <v>86400</v>
      </c>
      <c r="R15" s="98" t="s">
        <v>638</v>
      </c>
      <c r="T15" s="96">
        <f t="shared" si="7"/>
        <v>86400</v>
      </c>
    </row>
    <row r="16" spans="1:20" x14ac:dyDescent="0.3">
      <c r="A16" s="101" t="s">
        <v>77</v>
      </c>
      <c r="B16" s="95">
        <v>43881</v>
      </c>
      <c r="C16" s="96">
        <v>12496</v>
      </c>
      <c r="D16" s="97">
        <v>0</v>
      </c>
      <c r="E16" s="96">
        <f t="shared" si="0"/>
        <v>0</v>
      </c>
      <c r="F16" s="98"/>
      <c r="G16" s="97">
        <v>0</v>
      </c>
      <c r="H16" s="96">
        <f t="shared" si="1"/>
        <v>0</v>
      </c>
      <c r="I16" s="98"/>
      <c r="J16" s="97">
        <v>0</v>
      </c>
      <c r="K16" s="96">
        <f t="shared" si="2"/>
        <v>0</v>
      </c>
      <c r="L16" s="98"/>
      <c r="M16" s="97">
        <v>0</v>
      </c>
      <c r="N16" s="96">
        <f t="shared" si="3"/>
        <v>0</v>
      </c>
      <c r="O16" s="98"/>
      <c r="P16" s="97">
        <v>6</v>
      </c>
      <c r="Q16" s="100">
        <f t="shared" si="4"/>
        <v>74976</v>
      </c>
      <c r="R16" s="98" t="s">
        <v>638</v>
      </c>
      <c r="T16" s="96">
        <f t="shared" si="7"/>
        <v>74976</v>
      </c>
    </row>
    <row r="17" spans="1:20" x14ac:dyDescent="0.3">
      <c r="A17" t="s">
        <v>74</v>
      </c>
      <c r="B17" s="95">
        <v>43878</v>
      </c>
      <c r="C17" s="96"/>
      <c r="D17" s="97">
        <v>0</v>
      </c>
      <c r="E17" s="96">
        <f t="shared" si="0"/>
        <v>0</v>
      </c>
      <c r="F17" s="98"/>
      <c r="G17" s="97">
        <v>0</v>
      </c>
      <c r="H17" s="96">
        <f t="shared" si="1"/>
        <v>0</v>
      </c>
      <c r="I17" s="98"/>
      <c r="J17" s="97">
        <v>0</v>
      </c>
      <c r="K17" s="96">
        <f t="shared" si="2"/>
        <v>0</v>
      </c>
      <c r="L17" s="98"/>
      <c r="M17" s="97">
        <v>0</v>
      </c>
      <c r="N17" s="96">
        <f t="shared" si="3"/>
        <v>0</v>
      </c>
      <c r="O17" s="98"/>
      <c r="P17" s="97">
        <v>9</v>
      </c>
      <c r="Q17" s="100">
        <f t="shared" si="4"/>
        <v>0</v>
      </c>
      <c r="R17" s="98"/>
      <c r="T17" s="96">
        <f t="shared" si="7"/>
        <v>0</v>
      </c>
    </row>
    <row r="18" spans="1:20" x14ac:dyDescent="0.3">
      <c r="T18" s="96">
        <f>SUM(T3:T17)</f>
        <v>7130937</v>
      </c>
    </row>
  </sheetData>
  <mergeCells count="9">
    <mergeCell ref="J1:L1"/>
    <mergeCell ref="M1:O1"/>
    <mergeCell ref="P1:R1"/>
    <mergeCell ref="S1:T2"/>
    <mergeCell ref="A1:A2"/>
    <mergeCell ref="B1:B2"/>
    <mergeCell ref="C1:C2"/>
    <mergeCell ref="D1:F1"/>
    <mergeCell ref="G1:I1"/>
  </mergeCells>
  <pageMargins left="0.7" right="0.7" top="0.75" bottom="0.75" header="0.3" footer="0.3"/>
  <pageSetup paperSize="9" firstPageNumber="2147483648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38"/>
  <sheetViews>
    <sheetView topLeftCell="A6" zoomScale="85" workbookViewId="0">
      <selection activeCell="B38" sqref="B7:B3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661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Таблица2567891011[[#This Row],[Итого кол-во рабочих часов]]/8</f>
        <v>16.875</v>
      </c>
      <c r="G5" s="120"/>
      <c r="H5" s="120">
        <v>135</v>
      </c>
      <c r="I5" s="121" t="e">
        <f>VLOOKUP($A5,Сотрудники!$A$3:$L$1206,14,0)</f>
        <v>#REF!</v>
      </c>
      <c r="J5" s="122" t="e">
        <f t="shared" ref="J5:J34" si="0">I5/8</f>
        <v>#REF!</v>
      </c>
      <c r="K5" s="123" t="e">
        <f t="shared" ref="K5:K34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Таблица2567891011[[#This Row],[Итого кол-во рабочих часов]]/8</f>
        <v>16.875</v>
      </c>
      <c r="G6" s="120"/>
      <c r="H6" s="120">
        <v>135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Таблица2567891011[[#This Row],[Итого кол-во рабочих часов]]/8</f>
        <v>16.875</v>
      </c>
      <c r="G7" s="125"/>
      <c r="H7" s="120">
        <v>135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Таблица2567891011[[#This Row],[Итого кол-во рабочих часов]]/8</f>
        <v>16.875</v>
      </c>
      <c r="G8" s="125"/>
      <c r="H8" s="125">
        <v>135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16.875</v>
      </c>
      <c r="G9" s="125"/>
      <c r="H9" s="125">
        <v>135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38" si="2">H10/8</f>
        <v>16.875</v>
      </c>
      <c r="G10" s="125"/>
      <c r="H10" s="125">
        <v>135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16.875</v>
      </c>
      <c r="G11" s="125"/>
      <c r="H11" s="125">
        <v>135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16.875</v>
      </c>
      <c r="G12" s="125"/>
      <c r="H12" s="125">
        <v>135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12</v>
      </c>
      <c r="B13" s="119" t="str">
        <f>VLOOKUP($A13,Сотрудники!$A$3:$L$1206,2,0)</f>
        <v>Нурбаева Елена</v>
      </c>
      <c r="C13" s="119" t="str">
        <f>VLOOKUP($A13,Сотрудники!$A$3:$L$1206,9,0)</f>
        <v>приземление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16.875</v>
      </c>
      <c r="G13" s="125"/>
      <c r="H13" s="125">
        <v>135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13</v>
      </c>
      <c r="B14" s="119" t="str">
        <f>VLOOKUP($A14,Сотрудники!$A$3:$L$1206,2,0)</f>
        <v>Богданов Михаил</v>
      </c>
      <c r="C14" s="119" t="str">
        <f>VLOOKUP($A14,Сотрудники!$A$3:$L$1206,9,0)</f>
        <v>LM Риски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16.875</v>
      </c>
      <c r="G14" s="125"/>
      <c r="H14" s="125">
        <v>135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x14ac:dyDescent="0.3">
      <c r="A15" s="129">
        <v>14</v>
      </c>
      <c r="B15" s="119" t="str">
        <f>VLOOKUP($A15,Сотрудники!$A$3:$L$1206,2,0)</f>
        <v>Смирнова Екатерина</v>
      </c>
      <c r="C15" s="119" t="str">
        <f>VLOOKUP($A15,Сотрудники!$A$3:$L$1206,9,0)</f>
        <v>Tableau</v>
      </c>
      <c r="D15" s="119">
        <f>VLOOKUP($A15,Сотрудники!$A$3:$L$1206,10,0)</f>
        <v>0</v>
      </c>
      <c r="E15" s="119">
        <f>VLOOKUP($A15,Сотрудники!$A$3:$L$1206,11,0)</f>
        <v>0</v>
      </c>
      <c r="F15" s="120">
        <f t="shared" si="2"/>
        <v>16.875</v>
      </c>
      <c r="G15" s="125"/>
      <c r="H15" s="125">
        <v>135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15</v>
      </c>
      <c r="B16" s="119" t="str">
        <f>VLOOKUP($A16,Сотрудники!$A$3:$L$1206,2,0)</f>
        <v>Герасимова Елизавета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0.15</v>
      </c>
      <c r="E16" s="119">
        <f>VLOOKUP($A16,Сотрудники!$A$3:$L$1206,11,0)</f>
        <v>150000</v>
      </c>
      <c r="F16" s="120">
        <f t="shared" si="2"/>
        <v>16.875</v>
      </c>
      <c r="G16" s="125"/>
      <c r="H16" s="125">
        <v>135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31.2" x14ac:dyDescent="0.3">
      <c r="A17" s="129">
        <v>16</v>
      </c>
      <c r="B17" s="119" t="str">
        <f>VLOOKUP($A17,Сотрудники!$A$3:$L$1206,2,0)</f>
        <v>Абдуллаева Анжелика</v>
      </c>
      <c r="C17" s="119" t="str">
        <f>VLOOKUP($A17,Сотрудники!$A$3:$L$1206,9,0)</f>
        <v>Ресурсное планирование</v>
      </c>
      <c r="D17" s="119">
        <f>VLOOKUP($A17,Сотрудники!$A$3:$L$1206,10,0)</f>
        <v>0</v>
      </c>
      <c r="E17" s="119">
        <f>VLOOKUP($A17,Сотрудники!$A$3:$L$1206,11,0)</f>
        <v>0</v>
      </c>
      <c r="F17" s="120">
        <f t="shared" si="2"/>
        <v>16.875</v>
      </c>
      <c r="G17" s="125"/>
      <c r="H17" s="125">
        <v>135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ht="62.4" x14ac:dyDescent="0.3">
      <c r="A18" s="129">
        <v>17</v>
      </c>
      <c r="B18" s="119" t="str">
        <f>VLOOKUP($A18,Сотрудники!$A$3:$L$1206,2,0)</f>
        <v>Наймушин Евгений</v>
      </c>
      <c r="C18" s="119" t="str">
        <f>VLOOKUP($A18,Сотрудники!$A$3:$L$1206,9,0)</f>
        <v>МАПЛ (Модуль автоматизации программ лояльности)</v>
      </c>
      <c r="D18" s="119">
        <f>VLOOKUP($A18,Сотрудники!$A$3:$L$1206,10,0)</f>
        <v>0</v>
      </c>
      <c r="E18" s="119">
        <f>VLOOKUP($A18,Сотрудники!$A$3:$L$1206,11,0)</f>
        <v>344900</v>
      </c>
      <c r="F18" s="120">
        <f t="shared" si="2"/>
        <v>16.875</v>
      </c>
      <c r="G18" s="125"/>
      <c r="H18" s="125">
        <v>135</v>
      </c>
      <c r="I18" s="121" t="e">
        <f>VLOOKUP($A18,Сотрудники!$A$3:$L$1206,14,0)</f>
        <v>#REF!</v>
      </c>
      <c r="J18" s="122" t="e">
        <f t="shared" si="0"/>
        <v>#REF!</v>
      </c>
      <c r="K18" s="126" t="e">
        <f t="shared" si="1"/>
        <v>#REF!</v>
      </c>
    </row>
    <row r="19" spans="1:11" ht="31.2" x14ac:dyDescent="0.3">
      <c r="A19" s="129">
        <v>18</v>
      </c>
      <c r="B19" s="119" t="str">
        <f>VLOOKUP($A19,Сотрудники!$A$3:$L$1206,2,0)</f>
        <v>Тимиргалеев Иван</v>
      </c>
      <c r="C19" s="119" t="str">
        <f>VLOOKUP($A19,Сотрудники!$A$3:$L$1206,9,0)</f>
        <v>Пообъектный учёт залогов</v>
      </c>
      <c r="D19" s="119">
        <f>VLOOKUP($A19,Сотрудники!$A$3:$L$1206,10,0)</f>
        <v>0</v>
      </c>
      <c r="E19" s="119">
        <f>VLOOKUP($A19,Сотрудники!$A$3:$L$1206,11,0)</f>
        <v>0</v>
      </c>
      <c r="F19" s="120">
        <f t="shared" si="2"/>
        <v>16.875</v>
      </c>
      <c r="G19" s="125"/>
      <c r="H19" s="125">
        <v>135</v>
      </c>
      <c r="I19" s="121" t="e">
        <f>VLOOKUP($A19,Сотрудники!$A$3:$L$1206,14,0)</f>
        <v>#REF!</v>
      </c>
      <c r="J19" s="122" t="e">
        <f t="shared" si="0"/>
        <v>#REF!</v>
      </c>
      <c r="K19" s="126" t="e">
        <f t="shared" si="1"/>
        <v>#REF!</v>
      </c>
    </row>
    <row r="20" spans="1:11" x14ac:dyDescent="0.3">
      <c r="A20" s="129">
        <v>19</v>
      </c>
      <c r="B20" s="119" t="str">
        <f>VLOOKUP($A20,Сотрудники!$A$3:$L$1206,2,0)</f>
        <v>Лопатин Максим</v>
      </c>
      <c r="C20" s="119">
        <f>VLOOKUP($A20,Сотрудники!$A$3:$L$1206,9,0)</f>
        <v>0</v>
      </c>
      <c r="D20" s="119">
        <f>VLOOKUP($A20,Сотрудники!$A$3:$L$1206,10,0)</f>
        <v>0</v>
      </c>
      <c r="E20" s="130">
        <f>VLOOKUP($A20,Сотрудники!$A$3:$L$1206,11,0)</f>
        <v>0</v>
      </c>
      <c r="F20" s="120">
        <f t="shared" si="2"/>
        <v>16.875</v>
      </c>
      <c r="G20" s="125"/>
      <c r="H20" s="125">
        <v>135</v>
      </c>
      <c r="I20" s="121" t="e">
        <f>VLOOKUP($A20,Сотрудники!$A$3:$L$1206,14,0)</f>
        <v>#REF!</v>
      </c>
      <c r="J20" s="122" t="e">
        <f t="shared" si="0"/>
        <v>#REF!</v>
      </c>
      <c r="K20" s="126" t="e">
        <f t="shared" si="1"/>
        <v>#REF!</v>
      </c>
    </row>
    <row r="21" spans="1:11" x14ac:dyDescent="0.3">
      <c r="A21" s="129">
        <v>20</v>
      </c>
      <c r="B21" s="119" t="str">
        <f>VLOOKUP($A21,Сотрудники!$A$3:$L$1206,2,0)</f>
        <v xml:space="preserve">Калмурзаев Руслан </v>
      </c>
      <c r="C21" s="119" t="str">
        <f>VLOOKUP($A21,Сотрудники!$A$3:$L$1206,9,0)</f>
        <v>приземление</v>
      </c>
      <c r="D21" s="119">
        <f>VLOOKUP($A21,Сотрудники!$A$3:$L$1206,10,0)</f>
        <v>0</v>
      </c>
      <c r="E21" s="119">
        <f>VLOOKUP($A21,Сотрудники!$A$3:$L$1206,11,0)</f>
        <v>90000</v>
      </c>
      <c r="F21" s="120">
        <f t="shared" si="2"/>
        <v>16.875</v>
      </c>
      <c r="G21" s="125"/>
      <c r="H21" s="125">
        <v>135</v>
      </c>
      <c r="I21" s="121" t="e">
        <f>VLOOKUP($A21,Сотрудники!$A$3:$L$1206,14,0)</f>
        <v>#REF!</v>
      </c>
      <c r="J21" s="122" t="e">
        <f t="shared" si="0"/>
        <v>#REF!</v>
      </c>
      <c r="K21" s="126" t="e">
        <f t="shared" si="1"/>
        <v>#REF!</v>
      </c>
    </row>
    <row r="22" spans="1:11" x14ac:dyDescent="0.3">
      <c r="A22" s="129">
        <v>21</v>
      </c>
      <c r="B22" s="119" t="str">
        <f>VLOOKUP($A22,Сотрудники!$A$3:$L$1206,2,0)</f>
        <v>Шимберев Борис</v>
      </c>
      <c r="C22" s="119">
        <f>VLOOKUP($A22,Сотрудники!$A$3:$L$1206,9,0)</f>
        <v>0</v>
      </c>
      <c r="D22" s="119">
        <f>VLOOKUP($A22,Сотрудники!$A$3:$L$1206,10,0)</f>
        <v>0</v>
      </c>
      <c r="E22" s="119">
        <f>VLOOKUP($A22,Сотрудники!$A$3:$L$1206,11,0)</f>
        <v>0</v>
      </c>
      <c r="F22" s="120">
        <f t="shared" si="2"/>
        <v>13.875</v>
      </c>
      <c r="G22" s="125">
        <v>3</v>
      </c>
      <c r="H22" s="125">
        <v>111</v>
      </c>
      <c r="I22" s="121" t="e">
        <f>VLOOKUP($A22,Сотрудники!$A$3:$L$1206,14,0)</f>
        <v>#REF!</v>
      </c>
      <c r="J22" s="122" t="e">
        <f t="shared" si="0"/>
        <v>#REF!</v>
      </c>
      <c r="K22" s="126" t="e">
        <f t="shared" si="1"/>
        <v>#REF!</v>
      </c>
    </row>
    <row r="23" spans="1:11" x14ac:dyDescent="0.3">
      <c r="A23" s="129">
        <v>22</v>
      </c>
      <c r="B23" s="119" t="str">
        <f>VLOOKUP($A23,Сотрудники!$A$3:$L$1206,2,0)</f>
        <v>Виштак Татьяна</v>
      </c>
      <c r="C23" s="119" t="str">
        <f>VLOOKUP($A23,Сотрудники!$A$3:$L$1206,9,0)</f>
        <v>приземление</v>
      </c>
      <c r="D23" s="119">
        <f>VLOOKUP($A23,Сотрудники!$A$3:$L$1206,10,0)</f>
        <v>0</v>
      </c>
      <c r="E23" s="119" t="str">
        <f>VLOOKUP($A23,Сотрудники!$A$3:$L$1206,11,0)</f>
        <v xml:space="preserve">310 400 </v>
      </c>
      <c r="F23" s="120">
        <f t="shared" si="2"/>
        <v>16.875</v>
      </c>
      <c r="G23" s="125"/>
      <c r="H23" s="125">
        <v>135</v>
      </c>
      <c r="I23" s="121" t="e">
        <f>VLOOKUP($A23,Сотрудники!$A$3:$L$1206,14,0)</f>
        <v>#REF!</v>
      </c>
      <c r="J23" s="122" t="e">
        <f t="shared" si="0"/>
        <v>#REF!</v>
      </c>
      <c r="K23" s="126" t="e">
        <f t="shared" si="1"/>
        <v>#REF!</v>
      </c>
    </row>
    <row r="24" spans="1:11" x14ac:dyDescent="0.3">
      <c r="A24" s="129">
        <v>23</v>
      </c>
      <c r="B24" s="119" t="str">
        <f>VLOOKUP($A24,Сотрудники!$A$3:$L$1206,2,0)</f>
        <v>Путилов Александр</v>
      </c>
      <c r="C24" s="119">
        <f>VLOOKUP($A24,Сотрудники!$A$3:$L$1206,9,0)</f>
        <v>0</v>
      </c>
      <c r="D24" s="119">
        <f>VLOOKUP($A24,Сотрудники!$A$3:$L$1206,10,0)</f>
        <v>0</v>
      </c>
      <c r="E24" s="119">
        <f>VLOOKUP($A24,Сотрудники!$A$3:$L$1206,11,0)</f>
        <v>303500</v>
      </c>
      <c r="F24" s="120">
        <f t="shared" si="2"/>
        <v>16.875</v>
      </c>
      <c r="G24" s="125"/>
      <c r="H24" s="125">
        <v>135</v>
      </c>
      <c r="I24" s="121" t="e">
        <f>VLOOKUP($A24,Сотрудники!$A$3:$L$1206,14,0)</f>
        <v>#REF!</v>
      </c>
      <c r="J24" s="122" t="e">
        <f t="shared" si="0"/>
        <v>#REF!</v>
      </c>
      <c r="K24" s="126" t="e">
        <f t="shared" si="1"/>
        <v>#REF!</v>
      </c>
    </row>
    <row r="25" spans="1:11" ht="31.2" x14ac:dyDescent="0.3">
      <c r="A25" s="129">
        <v>24</v>
      </c>
      <c r="B25" s="119" t="str">
        <f>VLOOKUP($A25,Сотрудники!$A$3:$L$1206,2,0)</f>
        <v>Цыганкова Анастасия</v>
      </c>
      <c r="C25" s="119" t="str">
        <f>VLOOKUP($A25,Сотрудники!$A$3:$L$1206,9,0)</f>
        <v>Ресурсное планирование</v>
      </c>
      <c r="D25" s="119">
        <f>VLOOKUP($A25,Сотрудники!$A$3:$L$1206,10,0)</f>
        <v>0.15</v>
      </c>
      <c r="E25" s="119">
        <f>VLOOKUP($A25,Сотрудники!$A$3:$L$1206,11,0)</f>
        <v>150000</v>
      </c>
      <c r="F25" s="120">
        <f t="shared" si="2"/>
        <v>16.875</v>
      </c>
      <c r="G25" s="125"/>
      <c r="H25" s="125">
        <v>135</v>
      </c>
      <c r="I25" s="121" t="e">
        <f>VLOOKUP($A25,Сотрудники!$A$3:$L$1206,14,0)</f>
        <v>#REF!</v>
      </c>
      <c r="J25" s="122" t="e">
        <f t="shared" si="0"/>
        <v>#REF!</v>
      </c>
      <c r="K25" s="126" t="e">
        <f t="shared" si="1"/>
        <v>#REF!</v>
      </c>
    </row>
    <row r="26" spans="1:11" x14ac:dyDescent="0.3">
      <c r="A26" s="129">
        <v>25</v>
      </c>
      <c r="B26" s="119" t="str">
        <f>VLOOKUP($A26,Сотрудники!$A$3:$L$1206,2,0)</f>
        <v>Беседин Игорь</v>
      </c>
      <c r="C26" s="119" t="str">
        <f>VLOOKUP($A26,Сотрудники!$A$3:$L$1206,9,0)</f>
        <v>приземление</v>
      </c>
      <c r="D26" s="119">
        <f>VLOOKUP($A26,Сотрудники!$A$3:$L$1206,10,0)</f>
        <v>0</v>
      </c>
      <c r="E26" s="119">
        <f>VLOOKUP($A26,Сотрудники!$A$3:$L$1206,11,0)</f>
        <v>310000</v>
      </c>
      <c r="F26" s="120">
        <f t="shared" si="2"/>
        <v>16.875</v>
      </c>
      <c r="G26" s="125"/>
      <c r="H26" s="125">
        <v>135</v>
      </c>
      <c r="I26" s="121" t="e">
        <f>VLOOKUP($A26,Сотрудники!$A$3:$L$1206,14,0)</f>
        <v>#REF!</v>
      </c>
      <c r="J26" s="122" t="e">
        <f t="shared" si="0"/>
        <v>#REF!</v>
      </c>
      <c r="K26" s="126" t="e">
        <f t="shared" si="1"/>
        <v>#REF!</v>
      </c>
    </row>
    <row r="27" spans="1:11" ht="31.2" x14ac:dyDescent="0.3">
      <c r="A27" s="129">
        <v>26</v>
      </c>
      <c r="B27" s="119" t="str">
        <f>VLOOKUP($A27,Сотрудники!$A$3:$L$1206,2,0)</f>
        <v>Молчанов Роман</v>
      </c>
      <c r="C27" s="119" t="str">
        <f>VLOOKUP($A27,Сотрудники!$A$3:$L$1206,9,0)</f>
        <v xml:space="preserve">Кредиты наличными </v>
      </c>
      <c r="D27" s="119">
        <f>VLOOKUP($A27,Сотрудники!$A$3:$L$1206,10,0)</f>
        <v>0</v>
      </c>
      <c r="E27" s="119">
        <f>VLOOKUP($A27,Сотрудники!$A$3:$L$1206,11,0)</f>
        <v>300000</v>
      </c>
      <c r="F27" s="120">
        <f t="shared" si="2"/>
        <v>16.875</v>
      </c>
      <c r="G27" s="125"/>
      <c r="H27" s="125">
        <v>135</v>
      </c>
      <c r="I27" s="121" t="e">
        <f>VLOOKUP($A27,Сотрудники!$A$3:$L$1206,14,0)</f>
        <v>#REF!</v>
      </c>
      <c r="J27" s="122" t="e">
        <f t="shared" si="0"/>
        <v>#REF!</v>
      </c>
      <c r="K27" s="126" t="e">
        <f t="shared" si="1"/>
        <v>#REF!</v>
      </c>
    </row>
    <row r="28" spans="1:11" x14ac:dyDescent="0.3">
      <c r="A28" s="129">
        <v>27</v>
      </c>
      <c r="B28" s="119" t="str">
        <f>VLOOKUP($A28,Сотрудники!$A$3:$L$1206,2,0)</f>
        <v>Пузанов Андрей</v>
      </c>
      <c r="C28" s="119">
        <f>VLOOKUP($A28,Сотрудники!$A$3:$L$1206,9,0)</f>
        <v>0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16.875</v>
      </c>
      <c r="G28" s="125"/>
      <c r="H28" s="125">
        <v>135</v>
      </c>
      <c r="I28" s="121" t="e">
        <f>VLOOKUP($A28,Сотрудники!$A$3:$L$1206,14,0)</f>
        <v>#REF!</v>
      </c>
      <c r="J28" s="122" t="e">
        <f t="shared" si="0"/>
        <v>#REF!</v>
      </c>
      <c r="K28" s="126" t="e">
        <f t="shared" si="1"/>
        <v>#REF!</v>
      </c>
    </row>
    <row r="29" spans="1:11" ht="62.4" x14ac:dyDescent="0.3">
      <c r="A29" s="129">
        <v>28</v>
      </c>
      <c r="B29" s="119" t="str">
        <f>VLOOKUP($A29,Сотрудники!$A$3:$L$1206,2,0)</f>
        <v>Хотулев Дмитрий</v>
      </c>
      <c r="C29" s="119" t="str">
        <f>VLOOKUP($A29,Сотрудники!$A$3:$L$1206,9,0)</f>
        <v>Платежи юридических лиц (Малый и средний бизнес)</v>
      </c>
      <c r="D29" s="119">
        <f>VLOOKUP($A29,Сотрудники!$A$3:$L$1206,10,0)</f>
        <v>0</v>
      </c>
      <c r="E29" s="119">
        <f>VLOOKUP($A29,Сотрудники!$A$3:$L$1206,11,0)</f>
        <v>0</v>
      </c>
      <c r="F29" s="120">
        <f t="shared" si="2"/>
        <v>16.875</v>
      </c>
      <c r="G29" s="125"/>
      <c r="H29" s="125">
        <v>135</v>
      </c>
      <c r="I29" s="121" t="e">
        <f>VLOOKUP($A29,Сотрудники!$A$3:$L$1206,14,0)</f>
        <v>#REF!</v>
      </c>
      <c r="J29" s="122" t="e">
        <f t="shared" si="0"/>
        <v>#REF!</v>
      </c>
      <c r="K29" s="126" t="e">
        <f t="shared" si="1"/>
        <v>#REF!</v>
      </c>
    </row>
    <row r="30" spans="1:11" x14ac:dyDescent="0.3">
      <c r="A30" s="129">
        <v>29</v>
      </c>
      <c r="B30" s="119" t="str">
        <f>VLOOKUP($A30,Сотрудники!$A$3:$L$1206,2,0)</f>
        <v>Воронцов Григорий</v>
      </c>
      <c r="C30" s="119" t="str">
        <f>VLOOKUP($A30,Сотрудники!$A$3:$L$1206,9,0)</f>
        <v>приземление</v>
      </c>
      <c r="D30" s="119">
        <f>VLOOKUP($A30,Сотрудники!$A$3:$L$1206,10,0)</f>
        <v>0</v>
      </c>
      <c r="E30" s="119">
        <f>VLOOKUP($A30,Сотрудники!$A$3:$L$1206,11,0)</f>
        <v>0</v>
      </c>
      <c r="F30" s="120">
        <f t="shared" si="2"/>
        <v>16.875</v>
      </c>
      <c r="G30" s="125"/>
      <c r="H30" s="125">
        <v>135</v>
      </c>
      <c r="I30" s="121" t="e">
        <f>VLOOKUP($A30,Сотрудники!$A$3:$L$1206,14,0)</f>
        <v>#REF!</v>
      </c>
      <c r="J30" s="122" t="e">
        <f t="shared" si="0"/>
        <v>#REF!</v>
      </c>
      <c r="K30" s="126" t="e">
        <f t="shared" si="1"/>
        <v>#REF!</v>
      </c>
    </row>
    <row r="31" spans="1:11" x14ac:dyDescent="0.3">
      <c r="A31" s="129">
        <v>30</v>
      </c>
      <c r="B31" s="119" t="str">
        <f>VLOOKUP($A31,Сотрудники!$A$3:$L$1206,2,0)</f>
        <v>Тарасов Алексей</v>
      </c>
      <c r="C31" s="119">
        <f>VLOOKUP($A31,Сотрудники!$A$3:$L$1206,9,0)</f>
        <v>0</v>
      </c>
      <c r="D31" s="119">
        <f>VLOOKUP($A31,Сотрудники!$A$3:$L$1206,10,0)</f>
        <v>0</v>
      </c>
      <c r="E31" s="119">
        <f>VLOOKUP($A31,Сотрудники!$A$3:$L$1206,11,0)</f>
        <v>248000</v>
      </c>
      <c r="F31" s="120">
        <f t="shared" si="2"/>
        <v>16.875</v>
      </c>
      <c r="G31" s="125"/>
      <c r="H31" s="125">
        <v>135</v>
      </c>
      <c r="I31" s="121" t="e">
        <f>VLOOKUP($A31,Сотрудники!$A$3:$L$1206,14,0)</f>
        <v>#REF!</v>
      </c>
      <c r="J31" s="122" t="e">
        <f t="shared" si="0"/>
        <v>#REF!</v>
      </c>
      <c r="K31" s="126" t="e">
        <f t="shared" si="1"/>
        <v>#REF!</v>
      </c>
    </row>
    <row r="32" spans="1:11" x14ac:dyDescent="0.3">
      <c r="A32" s="129">
        <v>31</v>
      </c>
      <c r="B32" s="119" t="str">
        <f>VLOOKUP($A32,Сотрудники!$A$3:$L$1206,2,0)</f>
        <v>Саринков Андрей</v>
      </c>
      <c r="C32" s="119">
        <f>VLOOKUP($A32,Сотрудники!$A$3:$L$1206,9,0)</f>
        <v>0</v>
      </c>
      <c r="D32" s="119">
        <f>VLOOKUP($A32,Сотрудники!$A$3:$L$1206,10,0)</f>
        <v>0</v>
      </c>
      <c r="E32" s="119">
        <f>VLOOKUP($A32,Сотрудники!$A$3:$L$1206,11,0)</f>
        <v>0</v>
      </c>
      <c r="F32" s="120">
        <f t="shared" si="2"/>
        <v>16.875</v>
      </c>
      <c r="G32" s="125"/>
      <c r="H32" s="125">
        <v>135</v>
      </c>
      <c r="I32" s="121" t="e">
        <f>VLOOKUP($A32,Сотрудники!$A$3:$L$1206,14,0)</f>
        <v>#REF!</v>
      </c>
      <c r="J32" s="122" t="e">
        <f t="shared" si="0"/>
        <v>#REF!</v>
      </c>
      <c r="K32" s="126" t="e">
        <f t="shared" si="1"/>
        <v>#REF!</v>
      </c>
    </row>
    <row r="33" spans="1:11" x14ac:dyDescent="0.3">
      <c r="A33" s="129">
        <v>32</v>
      </c>
      <c r="B33" s="119" t="str">
        <f>VLOOKUP($A33,Сотрудники!$A$3:$L$1206,2,0)</f>
        <v>Смердов Алексей</v>
      </c>
      <c r="C33" s="119">
        <f>VLOOKUP($A33,Сотрудники!$A$3:$L$1206,9,0)</f>
        <v>0</v>
      </c>
      <c r="D33" s="119">
        <f>VLOOKUP($A33,Сотрудники!$A$3:$L$1206,10,0)</f>
        <v>0</v>
      </c>
      <c r="E33" s="119">
        <f>VLOOKUP($A33,Сотрудники!$A$3:$L$1206,11,0)</f>
        <v>0</v>
      </c>
      <c r="F33" s="120">
        <f t="shared" si="2"/>
        <v>6.875</v>
      </c>
      <c r="G33" s="125">
        <v>14</v>
      </c>
      <c r="H33" s="125">
        <v>55</v>
      </c>
      <c r="I33" s="121" t="e">
        <f>VLOOKUP($A33,Сотрудники!$A$3:$L$1206,14,0)</f>
        <v>#REF!</v>
      </c>
      <c r="J33" s="122" t="e">
        <f t="shared" si="0"/>
        <v>#REF!</v>
      </c>
      <c r="K33" s="126" t="e">
        <f t="shared" si="1"/>
        <v>#REF!</v>
      </c>
    </row>
    <row r="34" spans="1:11" x14ac:dyDescent="0.3">
      <c r="A34" s="129">
        <v>33</v>
      </c>
      <c r="B34" s="119" t="str">
        <f>VLOOKUP($A34,Сотрудники!$A$3:$L$1206,2,0)</f>
        <v>Киевский Сергей</v>
      </c>
      <c r="C34" s="119">
        <f>VLOOKUP($A34,Сотрудники!$A$3:$L$1206,9,0)</f>
        <v>0</v>
      </c>
      <c r="D34" s="119">
        <f>VLOOKUP($A34,Сотрудники!$A$3:$L$1206,10,0)</f>
        <v>0</v>
      </c>
      <c r="E34" s="119">
        <f>VLOOKUP($A34,Сотрудники!$A$3:$L$1206,11,0)</f>
        <v>0</v>
      </c>
      <c r="F34" s="120">
        <f t="shared" si="2"/>
        <v>16.875</v>
      </c>
      <c r="G34" s="125"/>
      <c r="H34" s="125">
        <v>135</v>
      </c>
      <c r="I34" s="121" t="e">
        <f>VLOOKUP($A34,Сотрудники!$A$3:$L$1206,14,0)</f>
        <v>#REF!</v>
      </c>
      <c r="J34" s="122" t="e">
        <f t="shared" si="0"/>
        <v>#REF!</v>
      </c>
      <c r="K34" s="126" t="e">
        <f t="shared" si="1"/>
        <v>#REF!</v>
      </c>
    </row>
    <row r="35" spans="1:11" x14ac:dyDescent="0.3">
      <c r="A35" s="129">
        <v>34</v>
      </c>
      <c r="B35" s="119" t="str">
        <f>VLOOKUP($A35,Сотрудники!$A$3:$L$1206,2,0)</f>
        <v>Ильин Дмитрий</v>
      </c>
      <c r="C35" s="119">
        <f>VLOOKUP($A35,Сотрудники!$A$3:$L$1206,9,0)</f>
        <v>0</v>
      </c>
      <c r="D35" s="119">
        <f>VLOOKUP($A35,Сотрудники!$A$3:$L$1206,10,0)</f>
        <v>0</v>
      </c>
      <c r="E35" s="119">
        <f>VLOOKUP($A35,Сотрудники!$A$3:$L$1206,11,0)</f>
        <v>0</v>
      </c>
      <c r="F35" s="120">
        <f t="shared" si="2"/>
        <v>12</v>
      </c>
      <c r="G35" s="125"/>
      <c r="H35" s="125">
        <v>96</v>
      </c>
      <c r="I35" s="121" t="e">
        <f>VLOOKUP($A35,Сотрудники!$A$3:$L$1206,14,0)</f>
        <v>#REF!</v>
      </c>
      <c r="J35" s="122" t="e">
        <f t="shared" ref="J35:J38" si="3">I35/8</f>
        <v>#REF!</v>
      </c>
      <c r="K35" s="126" t="e">
        <f t="shared" ref="K35:K38" si="4">+H35*J35</f>
        <v>#REF!</v>
      </c>
    </row>
    <row r="36" spans="1:11" x14ac:dyDescent="0.3">
      <c r="A36" s="129">
        <v>35</v>
      </c>
      <c r="B36" s="119" t="str">
        <f>VLOOKUP($A36,Сотрудники!$A$3:$L$1206,2,0)</f>
        <v>Дмитриев Николай</v>
      </c>
      <c r="C36" s="119">
        <f>VLOOKUP($A36,Сотрудники!$A$3:$L$1206,9,0)</f>
        <v>0</v>
      </c>
      <c r="D36" s="119">
        <f>VLOOKUP($A36,Сотрудники!$A$3:$L$1206,10,0)</f>
        <v>0</v>
      </c>
      <c r="E36" s="119">
        <f>VLOOKUP($A36,Сотрудники!$A$3:$L$1206,11,0)</f>
        <v>0</v>
      </c>
      <c r="F36" s="120">
        <f t="shared" si="2"/>
        <v>13</v>
      </c>
      <c r="G36" s="125"/>
      <c r="H36" s="125">
        <v>104</v>
      </c>
      <c r="I36" s="121" t="e">
        <f>VLOOKUP($A36,Сотрудники!$A$3:$L$1206,14,0)</f>
        <v>#REF!</v>
      </c>
      <c r="J36" s="122" t="e">
        <f t="shared" si="3"/>
        <v>#REF!</v>
      </c>
      <c r="K36" s="126" t="e">
        <f t="shared" si="4"/>
        <v>#REF!</v>
      </c>
    </row>
    <row r="37" spans="1:11" x14ac:dyDescent="0.3">
      <c r="A37" s="129">
        <v>36</v>
      </c>
      <c r="B37" s="119" t="str">
        <f>VLOOKUP($A37,Сотрудники!$A$3:$L$1206,2,0)</f>
        <v>Юркин Николай</v>
      </c>
      <c r="C37" s="119">
        <f>VLOOKUP($A37,Сотрудники!$A$3:$L$1206,9,0)</f>
        <v>0</v>
      </c>
      <c r="D37" s="119">
        <f>VLOOKUP($A37,Сотрудники!$A$3:$L$1206,10,0)</f>
        <v>0</v>
      </c>
      <c r="E37" s="119">
        <f>VLOOKUP($A37,Сотрудники!$A$3:$L$1206,11,0)</f>
        <v>0</v>
      </c>
      <c r="F37" s="120">
        <f t="shared" si="2"/>
        <v>5</v>
      </c>
      <c r="G37" s="125"/>
      <c r="H37" s="125">
        <v>40</v>
      </c>
      <c r="I37" s="121" t="e">
        <f>VLOOKUP($A37,Сотрудники!$A$3:$L$1206,14,0)</f>
        <v>#REF!</v>
      </c>
      <c r="J37" s="122" t="e">
        <f t="shared" si="3"/>
        <v>#REF!</v>
      </c>
      <c r="K37" s="126" t="e">
        <f t="shared" si="4"/>
        <v>#REF!</v>
      </c>
    </row>
    <row r="38" spans="1:11" x14ac:dyDescent="0.3">
      <c r="A38" s="129">
        <v>37</v>
      </c>
      <c r="B38" s="119" t="str">
        <f>VLOOKUP($A38,Сотрудники!$A$3:$L$1206,2,0)</f>
        <v>Ионов Евгений</v>
      </c>
      <c r="C38" s="119">
        <f>VLOOKUP($A38,Сотрудники!$A$3:$L$1206,9,0)</f>
        <v>0</v>
      </c>
      <c r="D38" s="119">
        <f>VLOOKUP($A38,Сотрудники!$A$3:$L$1206,10,0)</f>
        <v>0</v>
      </c>
      <c r="E38" s="119">
        <f>VLOOKUP($A38,Сотрудники!$A$3:$L$1206,11,0)</f>
        <v>0</v>
      </c>
      <c r="F38" s="120">
        <f t="shared" si="2"/>
        <v>1</v>
      </c>
      <c r="G38" s="125"/>
      <c r="H38" s="125">
        <v>8</v>
      </c>
      <c r="I38" s="121" t="e">
        <f>VLOOKUP($A38,Сотрудники!$A$3:$L$1206,14,0)</f>
        <v>#REF!</v>
      </c>
      <c r="J38" s="122" t="e">
        <f t="shared" si="3"/>
        <v>#REF!</v>
      </c>
      <c r="K38" s="126" t="e">
        <f t="shared" si="4"/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K77"/>
  <sheetViews>
    <sheetView zoomScale="69" workbookViewId="0">
      <pane xSplit="2" ySplit="2" topLeftCell="C3" activePane="bottomRight" state="frozen"/>
      <selection activeCell="A65" sqref="A65:XFD65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3984375" style="102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6">
        <v>43983</v>
      </c>
      <c r="E2" s="106">
        <f>D2+1</f>
        <v>43984</v>
      </c>
      <c r="F2" s="106">
        <f t="shared" ref="F2:G2" si="0">E2+1</f>
        <v>43985</v>
      </c>
      <c r="G2" s="106">
        <f t="shared" si="0"/>
        <v>43986</v>
      </c>
      <c r="H2" s="106">
        <f>G2+1</f>
        <v>43987</v>
      </c>
      <c r="I2" s="105">
        <f t="shared" ref="I2:AF2" si="1">H2+1</f>
        <v>43988</v>
      </c>
      <c r="J2" s="105">
        <f t="shared" si="1"/>
        <v>43989</v>
      </c>
      <c r="K2" s="106">
        <f t="shared" si="1"/>
        <v>43990</v>
      </c>
      <c r="L2" s="106">
        <f t="shared" si="1"/>
        <v>43991</v>
      </c>
      <c r="M2" s="106">
        <f t="shared" si="1"/>
        <v>43992</v>
      </c>
      <c r="N2" s="106">
        <f t="shared" si="1"/>
        <v>43993</v>
      </c>
      <c r="O2" s="105">
        <f t="shared" si="1"/>
        <v>43994</v>
      </c>
      <c r="P2" s="105">
        <f t="shared" si="1"/>
        <v>43995</v>
      </c>
      <c r="Q2" s="105">
        <f t="shared" si="1"/>
        <v>43996</v>
      </c>
      <c r="R2" s="106">
        <f t="shared" si="1"/>
        <v>43997</v>
      </c>
      <c r="S2" s="106">
        <f t="shared" si="1"/>
        <v>43998</v>
      </c>
      <c r="T2" s="106">
        <f t="shared" si="1"/>
        <v>43999</v>
      </c>
      <c r="U2" s="106">
        <f t="shared" si="1"/>
        <v>44000</v>
      </c>
      <c r="V2" s="106">
        <f t="shared" si="1"/>
        <v>44001</v>
      </c>
      <c r="W2" s="105">
        <f t="shared" si="1"/>
        <v>44002</v>
      </c>
      <c r="X2" s="105">
        <f t="shared" si="1"/>
        <v>44003</v>
      </c>
      <c r="Y2" s="106">
        <f t="shared" si="1"/>
        <v>44004</v>
      </c>
      <c r="Z2" s="106">
        <f t="shared" si="1"/>
        <v>44005</v>
      </c>
      <c r="AA2" s="105">
        <f t="shared" si="1"/>
        <v>44006</v>
      </c>
      <c r="AB2" s="106">
        <f t="shared" si="1"/>
        <v>44007</v>
      </c>
      <c r="AC2" s="106">
        <f t="shared" si="1"/>
        <v>44008</v>
      </c>
      <c r="AD2" s="105">
        <f t="shared" si="1"/>
        <v>44009</v>
      </c>
      <c r="AE2" s="105">
        <f t="shared" si="1"/>
        <v>44010</v>
      </c>
      <c r="AF2" s="106">
        <f t="shared" si="1"/>
        <v>44011</v>
      </c>
      <c r="AG2" s="106">
        <f>+AF2+1</f>
        <v>44012</v>
      </c>
      <c r="AH2" s="106">
        <f>+AG2+1</f>
        <v>44013</v>
      </c>
      <c r="AI2" s="106">
        <f>+AH2+1</f>
        <v>44014</v>
      </c>
      <c r="AJ2" s="106">
        <f>+AI2+1</f>
        <v>44015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9" t="str">
        <f t="shared" ref="D3:AJ10" si="2">IF(ISBLANK(D42),"",IF(D42=0,"Выходной",IF(D42&lt;&gt;0,"Работал","")))</f>
        <v>Работал</v>
      </c>
      <c r="E3" s="109" t="str">
        <f t="shared" si="2"/>
        <v>Работал</v>
      </c>
      <c r="F3" s="109" t="str">
        <f t="shared" si="2"/>
        <v>Работал</v>
      </c>
      <c r="G3" s="107" t="str">
        <f t="shared" si="2"/>
        <v>Работал</v>
      </c>
      <c r="H3" s="107" t="str">
        <f t="shared" si="2"/>
        <v>Работал</v>
      </c>
      <c r="I3" s="127" t="str">
        <f t="shared" si="2"/>
        <v/>
      </c>
      <c r="J3" s="127" t="str">
        <f t="shared" si="2"/>
        <v/>
      </c>
      <c r="K3" s="109" t="str">
        <f t="shared" si="2"/>
        <v>Работал</v>
      </c>
      <c r="L3" s="109" t="str">
        <f t="shared" si="2"/>
        <v>Работал</v>
      </c>
      <c r="M3" s="109" t="str">
        <f t="shared" si="2"/>
        <v>Работал</v>
      </c>
      <c r="N3" s="109" t="str">
        <f t="shared" si="2"/>
        <v>Работал</v>
      </c>
      <c r="O3" s="127" t="str">
        <f t="shared" si="2"/>
        <v/>
      </c>
      <c r="P3" s="127" t="str">
        <f t="shared" si="2"/>
        <v/>
      </c>
      <c r="Q3" s="127" t="str">
        <f t="shared" si="2"/>
        <v/>
      </c>
      <c r="R3" s="109" t="str">
        <f t="shared" si="2"/>
        <v>Работал</v>
      </c>
      <c r="S3" s="109" t="str">
        <f t="shared" si="2"/>
        <v>Работал</v>
      </c>
      <c r="T3" s="109" t="str">
        <f t="shared" si="2"/>
        <v>Работал</v>
      </c>
      <c r="U3" s="109" t="str">
        <f t="shared" si="2"/>
        <v>Работал</v>
      </c>
      <c r="V3" s="109" t="str">
        <f t="shared" si="2"/>
        <v>Работал</v>
      </c>
      <c r="W3" s="127" t="str">
        <f t="shared" si="2"/>
        <v/>
      </c>
      <c r="X3" s="127" t="str">
        <f t="shared" si="2"/>
        <v/>
      </c>
      <c r="Y3" s="109" t="str">
        <f t="shared" si="2"/>
        <v>Работал</v>
      </c>
      <c r="Z3" s="109" t="str">
        <f t="shared" si="2"/>
        <v>Работал</v>
      </c>
      <c r="AA3" s="127" t="str">
        <f t="shared" si="2"/>
        <v/>
      </c>
      <c r="AB3" s="109" t="str">
        <f t="shared" si="2"/>
        <v>Работал</v>
      </c>
      <c r="AC3" s="109" t="str">
        <f t="shared" si="2"/>
        <v>Работал</v>
      </c>
      <c r="AD3" s="127" t="str">
        <f t="shared" si="2"/>
        <v/>
      </c>
      <c r="AE3" s="127" t="str">
        <f t="shared" si="2"/>
        <v/>
      </c>
      <c r="AF3" s="109" t="str">
        <f t="shared" si="2"/>
        <v>Выходной</v>
      </c>
      <c r="AG3" s="109" t="str">
        <f t="shared" si="2"/>
        <v>Выходной</v>
      </c>
      <c r="AH3" s="109" t="str">
        <f t="shared" si="2"/>
        <v/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9" t="str">
        <f t="shared" si="2"/>
        <v>Работал</v>
      </c>
      <c r="E4" s="109" t="str">
        <f t="shared" si="2"/>
        <v>Работал</v>
      </c>
      <c r="F4" s="109" t="str">
        <f t="shared" si="2"/>
        <v>Работал</v>
      </c>
      <c r="G4" s="109" t="str">
        <f t="shared" si="2"/>
        <v>Работал</v>
      </c>
      <c r="H4" s="109" t="str">
        <f t="shared" si="2"/>
        <v>Работал</v>
      </c>
      <c r="I4" s="127" t="str">
        <f t="shared" si="2"/>
        <v/>
      </c>
      <c r="J4" s="127" t="str">
        <f t="shared" si="2"/>
        <v/>
      </c>
      <c r="K4" s="109" t="str">
        <f t="shared" si="2"/>
        <v>Работал</v>
      </c>
      <c r="L4" s="109" t="str">
        <f t="shared" si="2"/>
        <v>Работал</v>
      </c>
      <c r="M4" s="109" t="str">
        <f t="shared" si="2"/>
        <v>Работал</v>
      </c>
      <c r="N4" s="109" t="str">
        <f t="shared" si="2"/>
        <v>Работал</v>
      </c>
      <c r="O4" s="127" t="str">
        <f t="shared" si="2"/>
        <v/>
      </c>
      <c r="P4" s="127" t="str">
        <f t="shared" si="2"/>
        <v/>
      </c>
      <c r="Q4" s="127" t="str">
        <f t="shared" si="2"/>
        <v/>
      </c>
      <c r="R4" s="109" t="str">
        <f t="shared" si="2"/>
        <v>Работал</v>
      </c>
      <c r="S4" s="109" t="str">
        <f t="shared" si="2"/>
        <v>Работал</v>
      </c>
      <c r="T4" s="109" t="str">
        <f t="shared" si="2"/>
        <v>Работал</v>
      </c>
      <c r="U4" s="109" t="str">
        <f t="shared" si="2"/>
        <v>Работал</v>
      </c>
      <c r="V4" s="109" t="str">
        <f t="shared" si="2"/>
        <v>Работал</v>
      </c>
      <c r="W4" s="127" t="str">
        <f t="shared" si="2"/>
        <v/>
      </c>
      <c r="X4" s="127" t="str">
        <f t="shared" si="2"/>
        <v/>
      </c>
      <c r="Y4" s="109" t="str">
        <f t="shared" si="2"/>
        <v>Работал</v>
      </c>
      <c r="Z4" s="109" t="str">
        <f t="shared" si="2"/>
        <v>Работал</v>
      </c>
      <c r="AA4" s="127" t="str">
        <f t="shared" si="2"/>
        <v/>
      </c>
      <c r="AB4" s="109" t="str">
        <f t="shared" si="2"/>
        <v>Работал</v>
      </c>
      <c r="AC4" s="109" t="str">
        <f t="shared" si="2"/>
        <v>Работал</v>
      </c>
      <c r="AD4" s="127" t="str">
        <f t="shared" si="2"/>
        <v/>
      </c>
      <c r="AE4" s="127" t="str">
        <f t="shared" si="2"/>
        <v/>
      </c>
      <c r="AF4" s="109" t="str">
        <f t="shared" si="2"/>
        <v>Работал</v>
      </c>
      <c r="AG4" s="109" t="str">
        <f t="shared" si="2"/>
        <v>Работал</v>
      </c>
      <c r="AH4" s="109" t="str">
        <f t="shared" si="2"/>
        <v/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9" t="str">
        <f t="shared" si="2"/>
        <v>Работал</v>
      </c>
      <c r="E5" s="109" t="str">
        <f t="shared" si="2"/>
        <v>Работал</v>
      </c>
      <c r="F5" s="109" t="str">
        <f t="shared" si="2"/>
        <v>Работал</v>
      </c>
      <c r="G5" s="109" t="str">
        <f t="shared" si="2"/>
        <v>Работал</v>
      </c>
      <c r="H5" s="109" t="str">
        <f t="shared" si="2"/>
        <v>Работал</v>
      </c>
      <c r="I5" s="127" t="str">
        <f t="shared" si="2"/>
        <v/>
      </c>
      <c r="J5" s="127" t="str">
        <f t="shared" si="2"/>
        <v/>
      </c>
      <c r="K5" s="109" t="str">
        <f t="shared" si="2"/>
        <v>Работал</v>
      </c>
      <c r="L5" s="109" t="str">
        <f t="shared" si="2"/>
        <v>Работал</v>
      </c>
      <c r="M5" s="109" t="str">
        <f t="shared" si="2"/>
        <v>Работал</v>
      </c>
      <c r="N5" s="109" t="str">
        <f t="shared" si="2"/>
        <v>Работал</v>
      </c>
      <c r="O5" s="127" t="str">
        <f t="shared" si="2"/>
        <v/>
      </c>
      <c r="P5" s="127" t="str">
        <f t="shared" si="2"/>
        <v/>
      </c>
      <c r="Q5" s="127" t="str">
        <f t="shared" si="2"/>
        <v/>
      </c>
      <c r="R5" s="109" t="str">
        <f t="shared" si="2"/>
        <v>Работал</v>
      </c>
      <c r="S5" s="109" t="str">
        <f t="shared" si="2"/>
        <v>Работал</v>
      </c>
      <c r="T5" s="109" t="str">
        <f t="shared" si="2"/>
        <v>Работал</v>
      </c>
      <c r="U5" s="109" t="str">
        <f t="shared" si="2"/>
        <v>Работал</v>
      </c>
      <c r="V5" s="109" t="str">
        <f t="shared" si="2"/>
        <v>Работал</v>
      </c>
      <c r="W5" s="127" t="str">
        <f t="shared" si="2"/>
        <v/>
      </c>
      <c r="X5" s="127" t="str">
        <f t="shared" si="2"/>
        <v/>
      </c>
      <c r="Y5" s="109" t="str">
        <f t="shared" si="2"/>
        <v>Работал</v>
      </c>
      <c r="Z5" s="109" t="str">
        <f t="shared" si="2"/>
        <v>Работал</v>
      </c>
      <c r="AA5" s="127" t="str">
        <f t="shared" si="2"/>
        <v/>
      </c>
      <c r="AB5" s="109" t="str">
        <f t="shared" si="2"/>
        <v>Работал</v>
      </c>
      <c r="AC5" s="109" t="str">
        <f t="shared" si="2"/>
        <v>Работал</v>
      </c>
      <c r="AD5" s="127" t="str">
        <f t="shared" si="2"/>
        <v/>
      </c>
      <c r="AE5" s="127" t="str">
        <f t="shared" si="2"/>
        <v/>
      </c>
      <c r="AF5" s="109" t="str">
        <f t="shared" si="2"/>
        <v>Работал</v>
      </c>
      <c r="AG5" s="109" t="str">
        <f t="shared" si="2"/>
        <v>Работал</v>
      </c>
      <c r="AH5" s="109" t="str">
        <f t="shared" si="2"/>
        <v/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09" t="str">
        <f t="shared" si="2"/>
        <v>Работал</v>
      </c>
      <c r="E6" s="109" t="str">
        <f t="shared" si="2"/>
        <v>Работал</v>
      </c>
      <c r="F6" s="109" t="str">
        <f t="shared" si="2"/>
        <v>Работал</v>
      </c>
      <c r="G6" s="109" t="str">
        <f t="shared" si="2"/>
        <v>Работал</v>
      </c>
      <c r="H6" s="109" t="str">
        <f t="shared" si="2"/>
        <v>Работал</v>
      </c>
      <c r="I6" s="127" t="str">
        <f t="shared" si="2"/>
        <v/>
      </c>
      <c r="J6" s="127" t="str">
        <f t="shared" si="2"/>
        <v/>
      </c>
      <c r="K6" s="109" t="str">
        <f t="shared" si="2"/>
        <v>Работал</v>
      </c>
      <c r="L6" s="109" t="str">
        <f t="shared" si="2"/>
        <v>Работал</v>
      </c>
      <c r="M6" s="109" t="str">
        <f t="shared" si="2"/>
        <v>Работал</v>
      </c>
      <c r="N6" s="109" t="str">
        <f t="shared" si="2"/>
        <v>Работал</v>
      </c>
      <c r="O6" s="127" t="str">
        <f t="shared" si="2"/>
        <v/>
      </c>
      <c r="P6" s="127" t="str">
        <f t="shared" si="2"/>
        <v/>
      </c>
      <c r="Q6" s="127" t="str">
        <f t="shared" si="2"/>
        <v/>
      </c>
      <c r="R6" s="109" t="str">
        <f t="shared" si="2"/>
        <v>Работал</v>
      </c>
      <c r="S6" s="109" t="str">
        <f t="shared" si="2"/>
        <v>Работал</v>
      </c>
      <c r="T6" s="109" t="str">
        <f t="shared" si="2"/>
        <v>Работал</v>
      </c>
      <c r="U6" s="109" t="str">
        <f t="shared" si="2"/>
        <v>Работал</v>
      </c>
      <c r="V6" s="109" t="str">
        <f t="shared" si="2"/>
        <v>Работал</v>
      </c>
      <c r="W6" s="127" t="str">
        <f t="shared" si="2"/>
        <v/>
      </c>
      <c r="X6" s="127" t="str">
        <f t="shared" si="2"/>
        <v/>
      </c>
      <c r="Y6" s="109" t="str">
        <f t="shared" si="2"/>
        <v>Работал</v>
      </c>
      <c r="Z6" s="109" t="str">
        <f t="shared" si="2"/>
        <v>Работал</v>
      </c>
      <c r="AA6" s="127" t="str">
        <f t="shared" si="2"/>
        <v/>
      </c>
      <c r="AB6" s="109" t="str">
        <f t="shared" si="2"/>
        <v>Работал</v>
      </c>
      <c r="AC6" s="109" t="str">
        <f t="shared" si="2"/>
        <v>Работал</v>
      </c>
      <c r="AD6" s="127" t="str">
        <f t="shared" si="2"/>
        <v/>
      </c>
      <c r="AE6" s="127" t="str">
        <f t="shared" si="2"/>
        <v/>
      </c>
      <c r="AF6" s="109" t="str">
        <f t="shared" si="2"/>
        <v>Работал</v>
      </c>
      <c r="AG6" s="109" t="str">
        <f t="shared" si="2"/>
        <v>Работал</v>
      </c>
      <c r="AH6" s="109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09" t="str">
        <f t="shared" si="2"/>
        <v>Работал</v>
      </c>
      <c r="E7" s="109" t="str">
        <f t="shared" si="2"/>
        <v>Работал</v>
      </c>
      <c r="F7" s="109" t="str">
        <f t="shared" si="2"/>
        <v>Работал</v>
      </c>
      <c r="G7" s="109" t="str">
        <f t="shared" si="2"/>
        <v>Работал</v>
      </c>
      <c r="H7" s="109" t="str">
        <f t="shared" si="2"/>
        <v>Работал</v>
      </c>
      <c r="I7" s="127" t="str">
        <f t="shared" si="2"/>
        <v/>
      </c>
      <c r="J7" s="127" t="str">
        <f t="shared" si="2"/>
        <v/>
      </c>
      <c r="K7" s="109" t="str">
        <f t="shared" si="2"/>
        <v>Работал</v>
      </c>
      <c r="L7" s="109" t="str">
        <f t="shared" si="2"/>
        <v>Работал</v>
      </c>
      <c r="M7" s="109" t="str">
        <f t="shared" si="2"/>
        <v>Работал</v>
      </c>
      <c r="N7" s="109" t="str">
        <f t="shared" si="2"/>
        <v>Работал</v>
      </c>
      <c r="O7" s="127" t="str">
        <f t="shared" si="2"/>
        <v/>
      </c>
      <c r="P7" s="127" t="str">
        <f t="shared" si="2"/>
        <v/>
      </c>
      <c r="Q7" s="127" t="str">
        <f t="shared" si="2"/>
        <v/>
      </c>
      <c r="R7" s="109" t="str">
        <f t="shared" si="2"/>
        <v>Работал</v>
      </c>
      <c r="S7" s="109" t="str">
        <f t="shared" si="2"/>
        <v>Работал</v>
      </c>
      <c r="T7" s="109" t="str">
        <f t="shared" si="2"/>
        <v>Работал</v>
      </c>
      <c r="U7" s="109" t="str">
        <f t="shared" si="2"/>
        <v>Работал</v>
      </c>
      <c r="V7" s="109" t="str">
        <f t="shared" si="2"/>
        <v>Работал</v>
      </c>
      <c r="W7" s="127" t="str">
        <f t="shared" si="2"/>
        <v/>
      </c>
      <c r="X7" s="127" t="str">
        <f t="shared" si="2"/>
        <v/>
      </c>
      <c r="Y7" s="109" t="str">
        <f t="shared" si="2"/>
        <v>Работал</v>
      </c>
      <c r="Z7" s="109" t="str">
        <f t="shared" si="2"/>
        <v>Работал</v>
      </c>
      <c r="AA7" s="127" t="str">
        <f t="shared" si="2"/>
        <v/>
      </c>
      <c r="AB7" s="109" t="str">
        <f t="shared" si="2"/>
        <v>Работал</v>
      </c>
      <c r="AC7" s="109" t="str">
        <f t="shared" si="2"/>
        <v>Работал</v>
      </c>
      <c r="AD7" s="127" t="str">
        <f t="shared" si="2"/>
        <v/>
      </c>
      <c r="AE7" s="127" t="str">
        <f t="shared" si="2"/>
        <v/>
      </c>
      <c r="AF7" s="109" t="str">
        <f t="shared" si="2"/>
        <v>Работал</v>
      </c>
      <c r="AG7" s="109" t="str">
        <f t="shared" si="2"/>
        <v>Работал</v>
      </c>
      <c r="AH7" s="109" t="str">
        <f t="shared" si="2"/>
        <v/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09" t="str">
        <f t="shared" si="2"/>
        <v>Работал</v>
      </c>
      <c r="E8" s="109" t="str">
        <f t="shared" si="2"/>
        <v>Работал</v>
      </c>
      <c r="F8" s="109" t="str">
        <f t="shared" si="2"/>
        <v>Работал</v>
      </c>
      <c r="G8" s="109" t="str">
        <f t="shared" si="2"/>
        <v>Работал</v>
      </c>
      <c r="H8" s="109" t="str">
        <f t="shared" si="2"/>
        <v>Работал</v>
      </c>
      <c r="I8" s="127" t="str">
        <f t="shared" si="2"/>
        <v/>
      </c>
      <c r="J8" s="127" t="str">
        <f t="shared" si="2"/>
        <v/>
      </c>
      <c r="K8" s="109" t="str">
        <f t="shared" si="2"/>
        <v>Работал</v>
      </c>
      <c r="L8" s="109" t="str">
        <f t="shared" si="2"/>
        <v>Работал</v>
      </c>
      <c r="M8" s="109" t="str">
        <f t="shared" si="2"/>
        <v>Работал</v>
      </c>
      <c r="N8" s="109" t="str">
        <f t="shared" si="2"/>
        <v>Работал</v>
      </c>
      <c r="O8" s="127" t="str">
        <f t="shared" si="2"/>
        <v/>
      </c>
      <c r="P8" s="127" t="str">
        <f t="shared" si="2"/>
        <v/>
      </c>
      <c r="Q8" s="127" t="str">
        <f t="shared" si="2"/>
        <v/>
      </c>
      <c r="R8" s="109" t="str">
        <f t="shared" si="2"/>
        <v>Работал</v>
      </c>
      <c r="S8" s="109" t="str">
        <f t="shared" si="2"/>
        <v>Работал</v>
      </c>
      <c r="T8" s="109" t="str">
        <f t="shared" si="2"/>
        <v>Работал</v>
      </c>
      <c r="U8" s="109" t="str">
        <f t="shared" si="2"/>
        <v>Работал</v>
      </c>
      <c r="V8" s="109" t="str">
        <f t="shared" si="2"/>
        <v>Работал</v>
      </c>
      <c r="W8" s="127" t="str">
        <f t="shared" si="2"/>
        <v/>
      </c>
      <c r="X8" s="127" t="str">
        <f t="shared" si="2"/>
        <v/>
      </c>
      <c r="Y8" s="109" t="str">
        <f t="shared" si="2"/>
        <v>Работал</v>
      </c>
      <c r="Z8" s="109" t="str">
        <f t="shared" si="2"/>
        <v>Работал</v>
      </c>
      <c r="AA8" s="127" t="str">
        <f t="shared" si="2"/>
        <v/>
      </c>
      <c r="AB8" s="109" t="str">
        <f t="shared" si="2"/>
        <v>Работал</v>
      </c>
      <c r="AC8" s="109" t="str">
        <f t="shared" si="2"/>
        <v>Работал</v>
      </c>
      <c r="AD8" s="127" t="str">
        <f t="shared" si="2"/>
        <v/>
      </c>
      <c r="AE8" s="127" t="str">
        <f t="shared" si="2"/>
        <v/>
      </c>
      <c r="AF8" s="109" t="str">
        <f t="shared" si="2"/>
        <v>Работал</v>
      </c>
      <c r="AG8" s="109" t="str">
        <f t="shared" si="2"/>
        <v>Работал</v>
      </c>
      <c r="AH8" s="109" t="str">
        <f t="shared" si="2"/>
        <v/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09" t="str">
        <f t="shared" si="2"/>
        <v>Работал</v>
      </c>
      <c r="E9" s="109" t="str">
        <f t="shared" si="2"/>
        <v>Работал</v>
      </c>
      <c r="F9" s="109" t="str">
        <f t="shared" si="2"/>
        <v>Работал</v>
      </c>
      <c r="G9" s="109" t="str">
        <f t="shared" si="2"/>
        <v>Работал</v>
      </c>
      <c r="H9" s="109" t="str">
        <f t="shared" si="2"/>
        <v>Работал</v>
      </c>
      <c r="I9" s="127" t="str">
        <f t="shared" si="2"/>
        <v/>
      </c>
      <c r="J9" s="127" t="str">
        <f t="shared" si="2"/>
        <v/>
      </c>
      <c r="K9" s="109" t="str">
        <f t="shared" si="2"/>
        <v>Работал</v>
      </c>
      <c r="L9" s="109" t="str">
        <f t="shared" si="2"/>
        <v>Работал</v>
      </c>
      <c r="M9" s="109" t="str">
        <f t="shared" si="2"/>
        <v>Работал</v>
      </c>
      <c r="N9" s="109" t="str">
        <f t="shared" si="2"/>
        <v>Работал</v>
      </c>
      <c r="O9" s="127" t="str">
        <f t="shared" si="2"/>
        <v/>
      </c>
      <c r="P9" s="127" t="str">
        <f t="shared" si="2"/>
        <v/>
      </c>
      <c r="Q9" s="127" t="str">
        <f t="shared" si="2"/>
        <v/>
      </c>
      <c r="R9" s="109" t="str">
        <f t="shared" si="2"/>
        <v>Работал</v>
      </c>
      <c r="S9" s="109" t="str">
        <f t="shared" si="2"/>
        <v>Работал</v>
      </c>
      <c r="T9" s="109" t="str">
        <f t="shared" si="2"/>
        <v>Работал</v>
      </c>
      <c r="U9" s="109" t="str">
        <f t="shared" si="2"/>
        <v>Работал</v>
      </c>
      <c r="V9" s="109" t="str">
        <f t="shared" si="2"/>
        <v>Работал</v>
      </c>
      <c r="W9" s="127" t="str">
        <f t="shared" si="2"/>
        <v/>
      </c>
      <c r="X9" s="127" t="str">
        <f t="shared" si="2"/>
        <v/>
      </c>
      <c r="Y9" s="109" t="str">
        <f t="shared" si="2"/>
        <v>Работал</v>
      </c>
      <c r="Z9" s="109" t="str">
        <f t="shared" si="2"/>
        <v>Работал</v>
      </c>
      <c r="AA9" s="127" t="str">
        <f t="shared" si="2"/>
        <v/>
      </c>
      <c r="AB9" s="109" t="str">
        <f t="shared" si="2"/>
        <v>Работал</v>
      </c>
      <c r="AC9" s="109" t="str">
        <f t="shared" si="2"/>
        <v>Работал</v>
      </c>
      <c r="AD9" s="127" t="str">
        <f t="shared" si="2"/>
        <v/>
      </c>
      <c r="AE9" s="127" t="str">
        <f t="shared" si="2"/>
        <v/>
      </c>
      <c r="AF9" s="109" t="str">
        <f t="shared" si="2"/>
        <v>Работал</v>
      </c>
      <c r="AG9" s="109" t="str">
        <f t="shared" si="2"/>
        <v>Работал</v>
      </c>
      <c r="AH9" s="109" t="str">
        <f t="shared" si="2"/>
        <v/>
      </c>
      <c r="AI9" s="109" t="str">
        <f t="shared" si="2"/>
        <v/>
      </c>
      <c r="AJ9" s="109" t="str">
        <f t="shared" si="2"/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09" t="str">
        <f t="shared" si="2"/>
        <v>Работал</v>
      </c>
      <c r="E10" s="109" t="str">
        <f t="shared" si="2"/>
        <v>Работал</v>
      </c>
      <c r="F10" s="109" t="str">
        <f t="shared" si="2"/>
        <v>Работал</v>
      </c>
      <c r="G10" s="109" t="str">
        <f t="shared" si="2"/>
        <v>Работал</v>
      </c>
      <c r="H10" s="109" t="str">
        <f t="shared" si="2"/>
        <v>Работал</v>
      </c>
      <c r="I10" s="127" t="str">
        <f t="shared" si="2"/>
        <v/>
      </c>
      <c r="J10" s="127" t="str">
        <f t="shared" si="2"/>
        <v/>
      </c>
      <c r="K10" s="109" t="str">
        <f t="shared" si="2"/>
        <v>Работал</v>
      </c>
      <c r="L10" s="109" t="str">
        <f t="shared" si="2"/>
        <v>Работал</v>
      </c>
      <c r="M10" s="109" t="str">
        <f t="shared" si="2"/>
        <v>Работал</v>
      </c>
      <c r="N10" s="109" t="str">
        <f t="shared" si="2"/>
        <v>Работал</v>
      </c>
      <c r="O10" s="127" t="str">
        <f t="shared" si="2"/>
        <v/>
      </c>
      <c r="P10" s="127" t="str">
        <f t="shared" si="2"/>
        <v/>
      </c>
      <c r="Q10" s="127" t="str">
        <f t="shared" si="2"/>
        <v/>
      </c>
      <c r="R10" s="109" t="str">
        <f t="shared" si="2"/>
        <v>Работал</v>
      </c>
      <c r="S10" s="109" t="str">
        <f t="shared" si="2"/>
        <v>Работал</v>
      </c>
      <c r="T10" s="109" t="str">
        <f t="shared" si="2"/>
        <v>Работал</v>
      </c>
      <c r="U10" s="109" t="str">
        <f t="shared" si="2"/>
        <v>Работал</v>
      </c>
      <c r="V10" s="109" t="str">
        <f t="shared" si="2"/>
        <v>Работал</v>
      </c>
      <c r="W10" s="127" t="str">
        <f t="shared" si="2"/>
        <v/>
      </c>
      <c r="X10" s="127" t="str">
        <f t="shared" si="2"/>
        <v/>
      </c>
      <c r="Y10" s="109" t="str">
        <f t="shared" si="2"/>
        <v>Работал</v>
      </c>
      <c r="Z10" s="109" t="str">
        <f t="shared" si="2"/>
        <v>Работал</v>
      </c>
      <c r="AA10" s="127" t="str">
        <f t="shared" si="2"/>
        <v/>
      </c>
      <c r="AB10" s="109" t="str">
        <f t="shared" ref="AB10:AJ10" si="3">IF(ISBLANK(AB49),"",IF(AB49=0,"Выходной",IF(AB49&lt;&gt;0,"Работал","")))</f>
        <v>Работал</v>
      </c>
      <c r="AC10" s="109" t="str">
        <f t="shared" si="3"/>
        <v>Работал</v>
      </c>
      <c r="AD10" s="127" t="str">
        <f t="shared" si="3"/>
        <v/>
      </c>
      <c r="AE10" s="127" t="str">
        <f t="shared" si="3"/>
        <v/>
      </c>
      <c r="AF10" s="109" t="str">
        <f t="shared" si="3"/>
        <v>Работал</v>
      </c>
      <c r="AG10" s="109" t="str">
        <f t="shared" si="3"/>
        <v>Работал</v>
      </c>
      <c r="AH10" s="109" t="str">
        <f t="shared" si="3"/>
        <v/>
      </c>
      <c r="AI10" s="109" t="str">
        <f t="shared" si="3"/>
        <v/>
      </c>
      <c r="AJ10" s="109" t="str">
        <f t="shared" si="3"/>
        <v/>
      </c>
    </row>
    <row r="11" spans="1:36" x14ac:dyDescent="0.3">
      <c r="A11" s="102">
        <v>13</v>
      </c>
      <c r="B11" s="107" t="str">
        <f>VLOOKUP($A11,Сотрудники!$A$3:$L$1206,2,0)</f>
        <v>Богданов Михаил</v>
      </c>
      <c r="C11" s="107" t="str">
        <f>VLOOKUP($A11,Сотрудники!$A$3:$L$1206,8,0)</f>
        <v>СПБ</v>
      </c>
      <c r="D11" s="109" t="str">
        <f t="shared" ref="D11:AJ18" si="4">IF(ISBLANK(D50),"",IF(D50=0,"Выходной",IF(D50&lt;&gt;0,"Работал","")))</f>
        <v>Работал</v>
      </c>
      <c r="E11" s="109" t="str">
        <f t="shared" si="4"/>
        <v>Работал</v>
      </c>
      <c r="F11" s="109" t="str">
        <f t="shared" si="4"/>
        <v>Работал</v>
      </c>
      <c r="G11" s="109" t="str">
        <f t="shared" si="4"/>
        <v>Работал</v>
      </c>
      <c r="H11" s="109" t="str">
        <f t="shared" si="4"/>
        <v>Работал</v>
      </c>
      <c r="I11" s="127" t="str">
        <f t="shared" si="4"/>
        <v/>
      </c>
      <c r="J11" s="127" t="str">
        <f t="shared" si="4"/>
        <v/>
      </c>
      <c r="K11" s="109" t="str">
        <f t="shared" si="4"/>
        <v>Работал</v>
      </c>
      <c r="L11" s="109" t="str">
        <f t="shared" si="4"/>
        <v>Работал</v>
      </c>
      <c r="M11" s="109" t="str">
        <f t="shared" si="4"/>
        <v>Работал</v>
      </c>
      <c r="N11" s="109" t="str">
        <f t="shared" si="4"/>
        <v>Работал</v>
      </c>
      <c r="O11" s="127" t="str">
        <f t="shared" si="4"/>
        <v/>
      </c>
      <c r="P11" s="127" t="str">
        <f t="shared" si="4"/>
        <v/>
      </c>
      <c r="Q11" s="127" t="str">
        <f t="shared" si="4"/>
        <v/>
      </c>
      <c r="R11" s="109" t="str">
        <f t="shared" si="4"/>
        <v>Работал</v>
      </c>
      <c r="S11" s="109" t="str">
        <f t="shared" si="4"/>
        <v>Работал</v>
      </c>
      <c r="T11" s="109" t="str">
        <f t="shared" si="4"/>
        <v>Работал</v>
      </c>
      <c r="U11" s="109" t="str">
        <f t="shared" si="4"/>
        <v>Работал</v>
      </c>
      <c r="V11" s="109" t="str">
        <f t="shared" si="4"/>
        <v>Работал</v>
      </c>
      <c r="W11" s="127" t="str">
        <f t="shared" si="4"/>
        <v/>
      </c>
      <c r="X11" s="127" t="str">
        <f t="shared" si="4"/>
        <v/>
      </c>
      <c r="Y11" s="109" t="str">
        <f t="shared" si="4"/>
        <v>Работал</v>
      </c>
      <c r="Z11" s="109" t="str">
        <f t="shared" si="4"/>
        <v>Работал</v>
      </c>
      <c r="AA11" s="127" t="str">
        <f t="shared" si="4"/>
        <v/>
      </c>
      <c r="AB11" s="109" t="str">
        <f t="shared" si="4"/>
        <v>Работал</v>
      </c>
      <c r="AC11" s="109" t="str">
        <f t="shared" si="4"/>
        <v>Работал</v>
      </c>
      <c r="AD11" s="127" t="str">
        <f t="shared" si="4"/>
        <v/>
      </c>
      <c r="AE11" s="127" t="str">
        <f t="shared" si="4"/>
        <v/>
      </c>
      <c r="AF11" s="109" t="str">
        <f t="shared" si="4"/>
        <v>Работал</v>
      </c>
      <c r="AG11" s="109" t="str">
        <f t="shared" si="4"/>
        <v>Работал</v>
      </c>
      <c r="AH11" s="109" t="str">
        <f t="shared" si="4"/>
        <v/>
      </c>
      <c r="AI11" s="109" t="str">
        <f t="shared" si="4"/>
        <v/>
      </c>
      <c r="AJ11" s="109" t="str">
        <f t="shared" si="4"/>
        <v/>
      </c>
    </row>
    <row r="12" spans="1:36" x14ac:dyDescent="0.3">
      <c r="A12" s="102">
        <v>14</v>
      </c>
      <c r="B12" s="107" t="str">
        <f>VLOOKUP($A12,Сотрудники!$A$3:$L$1206,2,0)</f>
        <v>Смирнова Екатерина</v>
      </c>
      <c r="C12" s="107" t="str">
        <f>VLOOKUP($A12,Сотрудники!$A$3:$L$1206,8,0)</f>
        <v>Москва</v>
      </c>
      <c r="D12" s="109" t="str">
        <f t="shared" si="4"/>
        <v>Работал</v>
      </c>
      <c r="E12" s="109" t="str">
        <f t="shared" si="4"/>
        <v>Работал</v>
      </c>
      <c r="F12" s="109" t="str">
        <f t="shared" si="4"/>
        <v>Работал</v>
      </c>
      <c r="G12" s="109" t="str">
        <f t="shared" si="4"/>
        <v>Работал</v>
      </c>
      <c r="H12" s="109" t="str">
        <f t="shared" si="4"/>
        <v>Работал</v>
      </c>
      <c r="I12" s="127" t="str">
        <f t="shared" si="4"/>
        <v/>
      </c>
      <c r="J12" s="127" t="str">
        <f t="shared" si="4"/>
        <v/>
      </c>
      <c r="K12" s="109" t="str">
        <f t="shared" si="4"/>
        <v>Работал</v>
      </c>
      <c r="L12" s="109" t="str">
        <f t="shared" si="4"/>
        <v>Работал</v>
      </c>
      <c r="M12" s="109" t="str">
        <f t="shared" si="4"/>
        <v>Работал</v>
      </c>
      <c r="N12" s="109" t="str">
        <f t="shared" si="4"/>
        <v>Работал</v>
      </c>
      <c r="O12" s="127" t="str">
        <f t="shared" si="4"/>
        <v/>
      </c>
      <c r="P12" s="127" t="str">
        <f t="shared" si="4"/>
        <v/>
      </c>
      <c r="Q12" s="127" t="str">
        <f t="shared" si="4"/>
        <v/>
      </c>
      <c r="R12" s="109" t="str">
        <f t="shared" si="4"/>
        <v>Работал</v>
      </c>
      <c r="S12" s="109" t="str">
        <f t="shared" si="4"/>
        <v>Работал</v>
      </c>
      <c r="T12" s="109" t="str">
        <f t="shared" si="4"/>
        <v>Работал</v>
      </c>
      <c r="U12" s="109" t="str">
        <f t="shared" si="4"/>
        <v>Работал</v>
      </c>
      <c r="V12" s="109" t="str">
        <f t="shared" si="4"/>
        <v>Работал</v>
      </c>
      <c r="W12" s="127" t="str">
        <f t="shared" si="4"/>
        <v/>
      </c>
      <c r="X12" s="127" t="str">
        <f t="shared" si="4"/>
        <v/>
      </c>
      <c r="Y12" s="109" t="str">
        <f t="shared" si="4"/>
        <v>Работал</v>
      </c>
      <c r="Z12" s="109" t="str">
        <f t="shared" si="4"/>
        <v>Работал</v>
      </c>
      <c r="AA12" s="127" t="str">
        <f t="shared" si="4"/>
        <v/>
      </c>
      <c r="AB12" s="109" t="str">
        <f t="shared" si="4"/>
        <v>Работал</v>
      </c>
      <c r="AC12" s="109" t="str">
        <f t="shared" si="4"/>
        <v>Работал</v>
      </c>
      <c r="AD12" s="127" t="str">
        <f t="shared" si="4"/>
        <v/>
      </c>
      <c r="AE12" s="127" t="str">
        <f t="shared" si="4"/>
        <v/>
      </c>
      <c r="AF12" s="109" t="str">
        <f t="shared" si="4"/>
        <v>Работал</v>
      </c>
      <c r="AG12" s="109" t="str">
        <f t="shared" si="4"/>
        <v>Работал</v>
      </c>
      <c r="AH12" s="109" t="str">
        <f t="shared" si="4"/>
        <v/>
      </c>
      <c r="AI12" s="109" t="str">
        <f t="shared" si="4"/>
        <v/>
      </c>
      <c r="AJ12" s="109" t="str">
        <f t="shared" si="4"/>
        <v/>
      </c>
    </row>
    <row r="13" spans="1:36" x14ac:dyDescent="0.3">
      <c r="A13" s="102">
        <v>15</v>
      </c>
      <c r="B13" s="107" t="str">
        <f>VLOOKUP($A13,Сотрудники!$A$3:$L$1206,2,0)</f>
        <v>Герасимова Елизавета</v>
      </c>
      <c r="C13" s="107" t="str">
        <f>VLOOKUP($A13,Сотрудники!$A$3:$L$1206,8,0)</f>
        <v>Москва</v>
      </c>
      <c r="D13" s="109" t="str">
        <f t="shared" si="4"/>
        <v>Работал</v>
      </c>
      <c r="E13" s="109" t="str">
        <f t="shared" si="4"/>
        <v>Работал</v>
      </c>
      <c r="F13" s="109" t="str">
        <f t="shared" si="4"/>
        <v>Работал</v>
      </c>
      <c r="G13" s="109" t="str">
        <f t="shared" si="4"/>
        <v>Работал</v>
      </c>
      <c r="H13" s="109" t="str">
        <f t="shared" si="4"/>
        <v>Работал</v>
      </c>
      <c r="I13" s="127" t="str">
        <f t="shared" si="4"/>
        <v/>
      </c>
      <c r="J13" s="127" t="str">
        <f t="shared" si="4"/>
        <v/>
      </c>
      <c r="K13" s="109" t="str">
        <f t="shared" si="4"/>
        <v>Работал</v>
      </c>
      <c r="L13" s="109" t="str">
        <f t="shared" si="4"/>
        <v>Работал</v>
      </c>
      <c r="M13" s="109" t="str">
        <f t="shared" si="4"/>
        <v>Работал</v>
      </c>
      <c r="N13" s="109" t="str">
        <f t="shared" si="4"/>
        <v>Работал</v>
      </c>
      <c r="O13" s="127" t="str">
        <f t="shared" si="4"/>
        <v/>
      </c>
      <c r="P13" s="127" t="str">
        <f t="shared" si="4"/>
        <v/>
      </c>
      <c r="Q13" s="127" t="str">
        <f t="shared" si="4"/>
        <v/>
      </c>
      <c r="R13" s="109" t="str">
        <f t="shared" si="4"/>
        <v>Работал</v>
      </c>
      <c r="S13" s="109" t="str">
        <f t="shared" si="4"/>
        <v>Работал</v>
      </c>
      <c r="T13" s="109" t="str">
        <f t="shared" si="4"/>
        <v>Работал</v>
      </c>
      <c r="U13" s="109" t="str">
        <f t="shared" si="4"/>
        <v>Работал</v>
      </c>
      <c r="V13" s="109" t="str">
        <f t="shared" si="4"/>
        <v>Работал</v>
      </c>
      <c r="W13" s="127" t="str">
        <f t="shared" si="4"/>
        <v/>
      </c>
      <c r="X13" s="127" t="str">
        <f t="shared" si="4"/>
        <v/>
      </c>
      <c r="Y13" s="109" t="str">
        <f t="shared" si="4"/>
        <v>Работал</v>
      </c>
      <c r="Z13" s="109" t="str">
        <f t="shared" si="4"/>
        <v>Работал</v>
      </c>
      <c r="AA13" s="127" t="str">
        <f t="shared" si="4"/>
        <v/>
      </c>
      <c r="AB13" s="109" t="str">
        <f t="shared" si="4"/>
        <v>Работал</v>
      </c>
      <c r="AC13" s="109" t="str">
        <f t="shared" si="4"/>
        <v>Работал</v>
      </c>
      <c r="AD13" s="127" t="str">
        <f t="shared" si="4"/>
        <v/>
      </c>
      <c r="AE13" s="127" t="str">
        <f t="shared" si="4"/>
        <v/>
      </c>
      <c r="AF13" s="109" t="str">
        <f t="shared" si="4"/>
        <v>Работал</v>
      </c>
      <c r="AG13" s="109" t="str">
        <f t="shared" si="4"/>
        <v>Работал</v>
      </c>
      <c r="AH13" s="109" t="str">
        <f t="shared" si="4"/>
        <v/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16</v>
      </c>
      <c r="B14" s="107" t="str">
        <f>VLOOKUP($A14,Сотрудники!$A$3:$L$1206,2,0)</f>
        <v>Абдуллаева Анжелика</v>
      </c>
      <c r="C14" s="107" t="str">
        <f>VLOOKUP($A14,Сотрудники!$A$3:$L$1206,8,0)</f>
        <v>Москва</v>
      </c>
      <c r="D14" s="109" t="str">
        <f t="shared" si="4"/>
        <v>Работал</v>
      </c>
      <c r="E14" s="109" t="str">
        <f t="shared" si="4"/>
        <v>Работал</v>
      </c>
      <c r="F14" s="109" t="str">
        <f t="shared" si="4"/>
        <v>Работал</v>
      </c>
      <c r="G14" s="109" t="str">
        <f t="shared" si="4"/>
        <v>Работал</v>
      </c>
      <c r="H14" s="109" t="str">
        <f t="shared" si="4"/>
        <v>Работал</v>
      </c>
      <c r="I14" s="127" t="str">
        <f t="shared" si="4"/>
        <v/>
      </c>
      <c r="J14" s="127" t="str">
        <f t="shared" si="4"/>
        <v/>
      </c>
      <c r="K14" s="109" t="str">
        <f t="shared" si="4"/>
        <v>Работал</v>
      </c>
      <c r="L14" s="109" t="str">
        <f t="shared" si="4"/>
        <v>Работал</v>
      </c>
      <c r="M14" s="109" t="str">
        <f t="shared" si="4"/>
        <v>Работал</v>
      </c>
      <c r="N14" s="109" t="str">
        <f t="shared" si="4"/>
        <v>Работал</v>
      </c>
      <c r="O14" s="127" t="str">
        <f t="shared" si="4"/>
        <v/>
      </c>
      <c r="P14" s="127" t="str">
        <f t="shared" si="4"/>
        <v/>
      </c>
      <c r="Q14" s="127" t="str">
        <f t="shared" si="4"/>
        <v/>
      </c>
      <c r="R14" s="109" t="str">
        <f t="shared" si="4"/>
        <v>Работал</v>
      </c>
      <c r="S14" s="109" t="str">
        <f t="shared" si="4"/>
        <v>Работал</v>
      </c>
      <c r="T14" s="109" t="str">
        <f t="shared" si="4"/>
        <v>Работал</v>
      </c>
      <c r="U14" s="109" t="str">
        <f t="shared" si="4"/>
        <v>Работал</v>
      </c>
      <c r="V14" s="109" t="str">
        <f t="shared" si="4"/>
        <v>Работал</v>
      </c>
      <c r="W14" s="127" t="str">
        <f t="shared" si="4"/>
        <v/>
      </c>
      <c r="X14" s="127" t="str">
        <f t="shared" si="4"/>
        <v/>
      </c>
      <c r="Y14" s="109" t="str">
        <f t="shared" si="4"/>
        <v>Работал</v>
      </c>
      <c r="Z14" s="109" t="str">
        <f t="shared" si="4"/>
        <v>Работал</v>
      </c>
      <c r="AA14" s="127" t="str">
        <f t="shared" si="4"/>
        <v/>
      </c>
      <c r="AB14" s="109" t="str">
        <f t="shared" si="4"/>
        <v>Работал</v>
      </c>
      <c r="AC14" s="109" t="str">
        <f t="shared" si="4"/>
        <v>Работал</v>
      </c>
      <c r="AD14" s="127" t="str">
        <f t="shared" si="4"/>
        <v/>
      </c>
      <c r="AE14" s="127" t="str">
        <f t="shared" si="4"/>
        <v/>
      </c>
      <c r="AF14" s="109" t="str">
        <f t="shared" si="4"/>
        <v>Работал</v>
      </c>
      <c r="AG14" s="109" t="str">
        <f t="shared" si="4"/>
        <v>Работал</v>
      </c>
      <c r="AH14" s="109" t="str">
        <f t="shared" si="4"/>
        <v/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17</v>
      </c>
      <c r="B15" s="107" t="str">
        <f>VLOOKUP($A15,Сотрудники!$A$3:$L$1206,2,0)</f>
        <v>Наймушин Евгений</v>
      </c>
      <c r="C15" s="107" t="str">
        <f>VLOOKUP($A15,Сотрудники!$A$3:$L$1206,8,0)</f>
        <v>Екатеринбург</v>
      </c>
      <c r="D15" s="109" t="str">
        <f t="shared" si="4"/>
        <v>Работал</v>
      </c>
      <c r="E15" s="109" t="str">
        <f t="shared" si="4"/>
        <v>Работал</v>
      </c>
      <c r="F15" s="109" t="str">
        <f t="shared" si="4"/>
        <v>Работал</v>
      </c>
      <c r="G15" s="109" t="str">
        <f t="shared" si="4"/>
        <v>Работал</v>
      </c>
      <c r="H15" s="109" t="str">
        <f t="shared" si="4"/>
        <v>Работал</v>
      </c>
      <c r="I15" s="127" t="str">
        <f t="shared" si="4"/>
        <v/>
      </c>
      <c r="J15" s="127" t="str">
        <f t="shared" si="4"/>
        <v/>
      </c>
      <c r="K15" s="109" t="str">
        <f t="shared" si="4"/>
        <v>Работал</v>
      </c>
      <c r="L15" s="109" t="str">
        <f t="shared" si="4"/>
        <v>Работал</v>
      </c>
      <c r="M15" s="109" t="str">
        <f t="shared" si="4"/>
        <v>Работал</v>
      </c>
      <c r="N15" s="109" t="str">
        <f t="shared" si="4"/>
        <v>Работал</v>
      </c>
      <c r="O15" s="127" t="str">
        <f t="shared" si="4"/>
        <v/>
      </c>
      <c r="P15" s="127" t="str">
        <f t="shared" si="4"/>
        <v/>
      </c>
      <c r="Q15" s="127" t="str">
        <f t="shared" si="4"/>
        <v/>
      </c>
      <c r="R15" s="109" t="str">
        <f t="shared" si="4"/>
        <v>Работал</v>
      </c>
      <c r="S15" s="109" t="str">
        <f t="shared" si="4"/>
        <v>Работал</v>
      </c>
      <c r="T15" s="109" t="str">
        <f t="shared" si="4"/>
        <v>Работал</v>
      </c>
      <c r="U15" s="109" t="str">
        <f t="shared" si="4"/>
        <v>Работал</v>
      </c>
      <c r="V15" s="109" t="str">
        <f t="shared" si="4"/>
        <v>Работал</v>
      </c>
      <c r="W15" s="127" t="str">
        <f t="shared" si="4"/>
        <v/>
      </c>
      <c r="X15" s="127" t="str">
        <f t="shared" si="4"/>
        <v/>
      </c>
      <c r="Y15" s="109" t="str">
        <f t="shared" si="4"/>
        <v>Работал</v>
      </c>
      <c r="Z15" s="109" t="str">
        <f t="shared" si="4"/>
        <v>Работал</v>
      </c>
      <c r="AA15" s="127" t="str">
        <f t="shared" si="4"/>
        <v/>
      </c>
      <c r="AB15" s="109" t="str">
        <f t="shared" si="4"/>
        <v>Работал</v>
      </c>
      <c r="AC15" s="109" t="str">
        <f t="shared" si="4"/>
        <v>Работал</v>
      </c>
      <c r="AD15" s="127" t="str">
        <f t="shared" si="4"/>
        <v/>
      </c>
      <c r="AE15" s="127" t="str">
        <f t="shared" si="4"/>
        <v/>
      </c>
      <c r="AF15" s="109" t="str">
        <f t="shared" si="4"/>
        <v>Работал</v>
      </c>
      <c r="AG15" s="109" t="str">
        <f t="shared" si="4"/>
        <v>Работал</v>
      </c>
      <c r="AH15" s="109" t="str">
        <f t="shared" si="4"/>
        <v/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18</v>
      </c>
      <c r="B16" s="107" t="str">
        <f>VLOOKUP($A16,Сотрудники!$A$3:$L$1206,2,0)</f>
        <v>Тимиргалеев Иван</v>
      </c>
      <c r="C16" s="107" t="str">
        <f>VLOOKUP($A16,Сотрудники!$A$3:$L$1206,8,0)</f>
        <v>Екатеринбург</v>
      </c>
      <c r="D16" s="109" t="str">
        <f t="shared" si="4"/>
        <v>Работал</v>
      </c>
      <c r="E16" s="109" t="str">
        <f t="shared" si="4"/>
        <v>Работал</v>
      </c>
      <c r="F16" s="109" t="str">
        <f t="shared" si="4"/>
        <v>Работал</v>
      </c>
      <c r="G16" s="109" t="str">
        <f t="shared" si="4"/>
        <v>Работал</v>
      </c>
      <c r="H16" s="109" t="str">
        <f t="shared" si="4"/>
        <v>Работал</v>
      </c>
      <c r="I16" s="127" t="str">
        <f t="shared" si="4"/>
        <v/>
      </c>
      <c r="J16" s="127" t="str">
        <f t="shared" si="4"/>
        <v/>
      </c>
      <c r="K16" s="109" t="str">
        <f t="shared" si="4"/>
        <v>Работал</v>
      </c>
      <c r="L16" s="109" t="str">
        <f t="shared" si="4"/>
        <v>Работал</v>
      </c>
      <c r="M16" s="109" t="str">
        <f t="shared" si="4"/>
        <v>Работал</v>
      </c>
      <c r="N16" s="109" t="str">
        <f t="shared" si="4"/>
        <v>Работал</v>
      </c>
      <c r="O16" s="127" t="str">
        <f t="shared" si="4"/>
        <v/>
      </c>
      <c r="P16" s="127" t="str">
        <f t="shared" si="4"/>
        <v/>
      </c>
      <c r="Q16" s="127" t="str">
        <f t="shared" si="4"/>
        <v/>
      </c>
      <c r="R16" s="109" t="str">
        <f t="shared" si="4"/>
        <v>Работал</v>
      </c>
      <c r="S16" s="109" t="str">
        <f t="shared" si="4"/>
        <v>Работал</v>
      </c>
      <c r="T16" s="109" t="str">
        <f t="shared" si="4"/>
        <v>Работал</v>
      </c>
      <c r="U16" s="109" t="str">
        <f t="shared" si="4"/>
        <v>Работал</v>
      </c>
      <c r="V16" s="109" t="str">
        <f t="shared" si="4"/>
        <v>Работал</v>
      </c>
      <c r="W16" s="127" t="str">
        <f t="shared" si="4"/>
        <v/>
      </c>
      <c r="X16" s="127" t="str">
        <f t="shared" si="4"/>
        <v/>
      </c>
      <c r="Y16" s="109" t="str">
        <f t="shared" si="4"/>
        <v>Работал</v>
      </c>
      <c r="Z16" s="109" t="str">
        <f t="shared" si="4"/>
        <v>Работал</v>
      </c>
      <c r="AA16" s="127" t="str">
        <f t="shared" si="4"/>
        <v/>
      </c>
      <c r="AB16" s="109" t="str">
        <f t="shared" si="4"/>
        <v>Работал</v>
      </c>
      <c r="AC16" s="109" t="str">
        <f t="shared" si="4"/>
        <v>Работал</v>
      </c>
      <c r="AD16" s="127" t="str">
        <f t="shared" si="4"/>
        <v/>
      </c>
      <c r="AE16" s="127" t="str">
        <f t="shared" si="4"/>
        <v/>
      </c>
      <c r="AF16" s="109" t="str">
        <f t="shared" si="4"/>
        <v>Работал</v>
      </c>
      <c r="AG16" s="109" t="str">
        <f t="shared" si="4"/>
        <v>Работал</v>
      </c>
      <c r="AH16" s="109" t="str">
        <f t="shared" si="4"/>
        <v/>
      </c>
      <c r="AI16" s="109" t="str">
        <f t="shared" si="4"/>
        <v/>
      </c>
      <c r="AJ16" s="109" t="str">
        <f t="shared" si="4"/>
        <v/>
      </c>
    </row>
    <row r="17" spans="1:36" x14ac:dyDescent="0.3">
      <c r="A17" s="102">
        <v>19</v>
      </c>
      <c r="B17" s="107" t="str">
        <f>VLOOKUP($A17,Сотрудники!$A$3:$L$1206,2,0)</f>
        <v>Лопатин Максим</v>
      </c>
      <c r="C17" s="107" t="str">
        <f>VLOOKUP($A17,Сотрудники!$A$3:$L$1206,8,0)</f>
        <v>Москва</v>
      </c>
      <c r="D17" s="109" t="str">
        <f t="shared" si="4"/>
        <v>Работал</v>
      </c>
      <c r="E17" s="109" t="str">
        <f t="shared" si="4"/>
        <v>Работал</v>
      </c>
      <c r="F17" s="109" t="str">
        <f t="shared" si="4"/>
        <v>Работал</v>
      </c>
      <c r="G17" s="109" t="str">
        <f t="shared" si="4"/>
        <v>Работал</v>
      </c>
      <c r="H17" s="109" t="str">
        <f t="shared" si="4"/>
        <v>Работал</v>
      </c>
      <c r="I17" s="127" t="str">
        <f t="shared" si="4"/>
        <v/>
      </c>
      <c r="J17" s="127" t="str">
        <f t="shared" si="4"/>
        <v/>
      </c>
      <c r="K17" s="109" t="str">
        <f t="shared" si="4"/>
        <v>Работал</v>
      </c>
      <c r="L17" s="109" t="str">
        <f t="shared" si="4"/>
        <v>Работал</v>
      </c>
      <c r="M17" s="109" t="str">
        <f t="shared" si="4"/>
        <v>Работал</v>
      </c>
      <c r="N17" s="109" t="str">
        <f t="shared" si="4"/>
        <v>Работал</v>
      </c>
      <c r="O17" s="127" t="str">
        <f t="shared" si="4"/>
        <v/>
      </c>
      <c r="P17" s="127" t="str">
        <f t="shared" si="4"/>
        <v/>
      </c>
      <c r="Q17" s="127" t="str">
        <f t="shared" si="4"/>
        <v/>
      </c>
      <c r="R17" s="109" t="str">
        <f t="shared" si="4"/>
        <v>Работал</v>
      </c>
      <c r="S17" s="109" t="str">
        <f t="shared" si="4"/>
        <v>Работал</v>
      </c>
      <c r="T17" s="109" t="str">
        <f t="shared" si="4"/>
        <v>Работал</v>
      </c>
      <c r="U17" s="109" t="str">
        <f t="shared" si="4"/>
        <v>Работал</v>
      </c>
      <c r="V17" s="109" t="str">
        <f t="shared" si="4"/>
        <v>Работал</v>
      </c>
      <c r="W17" s="127" t="str">
        <f t="shared" si="4"/>
        <v/>
      </c>
      <c r="X17" s="127" t="str">
        <f t="shared" si="4"/>
        <v/>
      </c>
      <c r="Y17" s="109" t="str">
        <f t="shared" si="4"/>
        <v>Работал</v>
      </c>
      <c r="Z17" s="109" t="str">
        <f t="shared" si="4"/>
        <v>Работал</v>
      </c>
      <c r="AA17" s="127" t="str">
        <f t="shared" si="4"/>
        <v/>
      </c>
      <c r="AB17" s="109" t="str">
        <f t="shared" si="4"/>
        <v>Работал</v>
      </c>
      <c r="AC17" s="109" t="str">
        <f t="shared" si="4"/>
        <v>Работал</v>
      </c>
      <c r="AD17" s="127" t="str">
        <f t="shared" si="4"/>
        <v/>
      </c>
      <c r="AE17" s="127" t="str">
        <f t="shared" si="4"/>
        <v/>
      </c>
      <c r="AF17" s="109" t="str">
        <f t="shared" si="4"/>
        <v>Работал</v>
      </c>
      <c r="AG17" s="109" t="str">
        <f t="shared" si="4"/>
        <v>Работал</v>
      </c>
      <c r="AH17" s="109" t="str">
        <f t="shared" si="4"/>
        <v/>
      </c>
      <c r="AI17" s="109" t="str">
        <f t="shared" si="4"/>
        <v/>
      </c>
      <c r="AJ17" s="109" t="str">
        <f t="shared" si="4"/>
        <v/>
      </c>
    </row>
    <row r="18" spans="1:36" x14ac:dyDescent="0.3">
      <c r="A18" s="102">
        <v>20</v>
      </c>
      <c r="B18" s="107" t="str">
        <f>VLOOKUP($A18,Сотрудники!$A$3:$L$1206,2,0)</f>
        <v xml:space="preserve">Калмурзаев Руслан </v>
      </c>
      <c r="C18" s="107" t="str">
        <f>VLOOKUP($A18,Сотрудники!$A$3:$L$1206,8,0)</f>
        <v>Москва</v>
      </c>
      <c r="D18" s="109" t="str">
        <f t="shared" si="4"/>
        <v>Работал</v>
      </c>
      <c r="E18" s="109" t="str">
        <f t="shared" si="4"/>
        <v>Работал</v>
      </c>
      <c r="F18" s="109" t="str">
        <f t="shared" si="4"/>
        <v>Работал</v>
      </c>
      <c r="G18" s="109" t="str">
        <f t="shared" si="4"/>
        <v>Работал</v>
      </c>
      <c r="H18" s="109" t="str">
        <f t="shared" si="4"/>
        <v>Работал</v>
      </c>
      <c r="I18" s="127" t="str">
        <f t="shared" si="4"/>
        <v/>
      </c>
      <c r="J18" s="127" t="str">
        <f t="shared" si="4"/>
        <v/>
      </c>
      <c r="K18" s="109" t="str">
        <f t="shared" si="4"/>
        <v>Работал</v>
      </c>
      <c r="L18" s="109" t="str">
        <f t="shared" si="4"/>
        <v>Работал</v>
      </c>
      <c r="M18" s="109" t="str">
        <f t="shared" si="4"/>
        <v>Работал</v>
      </c>
      <c r="N18" s="109" t="str">
        <f t="shared" si="4"/>
        <v>Работал</v>
      </c>
      <c r="O18" s="127" t="str">
        <f t="shared" si="4"/>
        <v/>
      </c>
      <c r="P18" s="127" t="str">
        <f t="shared" si="4"/>
        <v/>
      </c>
      <c r="Q18" s="127" t="str">
        <f t="shared" si="4"/>
        <v/>
      </c>
      <c r="R18" s="109" t="str">
        <f t="shared" si="4"/>
        <v>Работал</v>
      </c>
      <c r="S18" s="109" t="str">
        <f t="shared" si="4"/>
        <v>Работал</v>
      </c>
      <c r="T18" s="109" t="str">
        <f t="shared" si="4"/>
        <v>Работал</v>
      </c>
      <c r="U18" s="109" t="str">
        <f t="shared" si="4"/>
        <v>Работал</v>
      </c>
      <c r="V18" s="109" t="str">
        <f t="shared" si="4"/>
        <v>Работал</v>
      </c>
      <c r="W18" s="127" t="str">
        <f t="shared" si="4"/>
        <v/>
      </c>
      <c r="X18" s="127" t="str">
        <f t="shared" si="4"/>
        <v/>
      </c>
      <c r="Y18" s="109" t="str">
        <f t="shared" si="4"/>
        <v/>
      </c>
      <c r="Z18" s="109" t="str">
        <f t="shared" si="4"/>
        <v/>
      </c>
      <c r="AA18" s="127" t="str">
        <f t="shared" si="4"/>
        <v/>
      </c>
      <c r="AB18" s="109" t="str">
        <f t="shared" ref="AB18:AJ18" si="5">IF(ISBLANK(AB57),"",IF(AB57=0,"Выходной",IF(AB57&lt;&gt;0,"Работал","")))</f>
        <v/>
      </c>
      <c r="AC18" s="109" t="str">
        <f t="shared" si="5"/>
        <v/>
      </c>
      <c r="AD18" s="127" t="str">
        <f t="shared" si="5"/>
        <v/>
      </c>
      <c r="AE18" s="127" t="str">
        <f t="shared" si="5"/>
        <v/>
      </c>
      <c r="AF18" s="109" t="str">
        <f t="shared" si="5"/>
        <v/>
      </c>
      <c r="AG18" s="109" t="str">
        <f t="shared" si="5"/>
        <v/>
      </c>
      <c r="AH18" s="109" t="str">
        <f t="shared" si="5"/>
        <v/>
      </c>
      <c r="AI18" s="109" t="str">
        <f t="shared" si="5"/>
        <v/>
      </c>
      <c r="AJ18" s="109" t="str">
        <f t="shared" si="5"/>
        <v/>
      </c>
    </row>
    <row r="19" spans="1:36" x14ac:dyDescent="0.3">
      <c r="A19" s="102">
        <v>21</v>
      </c>
      <c r="B19" s="107" t="str">
        <f>VLOOKUP($A19,Сотрудники!$A$3:$L$1206,2,0)</f>
        <v>Шимберев Борис</v>
      </c>
      <c r="C19" s="107" t="str">
        <f>VLOOKUP($A19,Сотрудники!$A$3:$L$1206,8,0)</f>
        <v>СПБ</v>
      </c>
      <c r="D19" s="109" t="str">
        <f t="shared" ref="D19:AJ26" si="6">IF(ISBLANK(D58),"",IF(D58=0,"Выходной",IF(D58&lt;&gt;0,"Работал","")))</f>
        <v>Работал</v>
      </c>
      <c r="E19" s="109" t="str">
        <f t="shared" si="6"/>
        <v>Работал</v>
      </c>
      <c r="F19" s="109" t="str">
        <f t="shared" si="6"/>
        <v>Работал</v>
      </c>
      <c r="G19" s="109" t="str">
        <f t="shared" si="6"/>
        <v>Работал</v>
      </c>
      <c r="H19" s="109" t="str">
        <f t="shared" si="6"/>
        <v>Работал</v>
      </c>
      <c r="I19" s="127" t="str">
        <f t="shared" si="6"/>
        <v/>
      </c>
      <c r="J19" s="127" t="str">
        <f t="shared" si="6"/>
        <v/>
      </c>
      <c r="K19" s="109" t="str">
        <f t="shared" si="6"/>
        <v>Работал</v>
      </c>
      <c r="L19" s="109" t="str">
        <f t="shared" si="6"/>
        <v>Работал</v>
      </c>
      <c r="M19" s="109" t="str">
        <f t="shared" si="6"/>
        <v>Работал</v>
      </c>
      <c r="N19" s="109" t="str">
        <f t="shared" si="6"/>
        <v>Работал</v>
      </c>
      <c r="O19" s="127" t="str">
        <f t="shared" si="6"/>
        <v/>
      </c>
      <c r="P19" s="127" t="str">
        <f t="shared" si="6"/>
        <v/>
      </c>
      <c r="Q19" s="127" t="str">
        <f t="shared" si="6"/>
        <v/>
      </c>
      <c r="R19" s="109" t="str">
        <f t="shared" si="6"/>
        <v>Выходной</v>
      </c>
      <c r="S19" s="109" t="str">
        <f t="shared" si="6"/>
        <v>Выходной</v>
      </c>
      <c r="T19" s="109" t="str">
        <f t="shared" si="6"/>
        <v>Выходной</v>
      </c>
      <c r="U19" s="109" t="str">
        <f t="shared" si="6"/>
        <v>Работал</v>
      </c>
      <c r="V19" s="109" t="str">
        <f t="shared" si="6"/>
        <v>Работал</v>
      </c>
      <c r="W19" s="127" t="str">
        <f t="shared" si="6"/>
        <v/>
      </c>
      <c r="X19" s="127" t="str">
        <f t="shared" si="6"/>
        <v/>
      </c>
      <c r="Y19" s="109" t="str">
        <f t="shared" si="6"/>
        <v>Работал</v>
      </c>
      <c r="Z19" s="109" t="str">
        <f t="shared" si="6"/>
        <v>Работал</v>
      </c>
      <c r="AA19" s="127" t="str">
        <f t="shared" si="6"/>
        <v/>
      </c>
      <c r="AB19" s="109" t="str">
        <f t="shared" si="6"/>
        <v>Работал</v>
      </c>
      <c r="AC19" s="109" t="str">
        <f t="shared" si="6"/>
        <v>Работал</v>
      </c>
      <c r="AD19" s="127" t="str">
        <f t="shared" si="6"/>
        <v/>
      </c>
      <c r="AE19" s="127" t="str">
        <f t="shared" si="6"/>
        <v/>
      </c>
      <c r="AF19" s="109" t="str">
        <f t="shared" si="6"/>
        <v>Работал</v>
      </c>
      <c r="AG19" s="109" t="str">
        <f t="shared" si="6"/>
        <v>Работал</v>
      </c>
      <c r="AH19" s="109" t="str">
        <f t="shared" si="6"/>
        <v/>
      </c>
      <c r="AI19" s="109" t="str">
        <f t="shared" si="6"/>
        <v/>
      </c>
      <c r="AJ19" s="109" t="str">
        <f t="shared" si="6"/>
        <v/>
      </c>
    </row>
    <row r="20" spans="1:36" x14ac:dyDescent="0.3">
      <c r="A20" s="102">
        <v>22</v>
      </c>
      <c r="B20" s="107" t="str">
        <f>VLOOKUP($A20,Сотрудники!$A$3:$L$1206,2,0)</f>
        <v>Виштак Татьяна</v>
      </c>
      <c r="C20" s="107" t="str">
        <f>VLOOKUP($A20,Сотрудники!$A$3:$L$1206,8,0)</f>
        <v>Москва</v>
      </c>
      <c r="D20" s="109" t="str">
        <f t="shared" si="6"/>
        <v>Работал</v>
      </c>
      <c r="E20" s="109" t="str">
        <f t="shared" si="6"/>
        <v>Работал</v>
      </c>
      <c r="F20" s="109" t="str">
        <f t="shared" si="6"/>
        <v>Работал</v>
      </c>
      <c r="G20" s="109" t="str">
        <f t="shared" si="6"/>
        <v>Работал</v>
      </c>
      <c r="H20" s="109" t="str">
        <f t="shared" si="6"/>
        <v>Работал</v>
      </c>
      <c r="I20" s="127" t="str">
        <f t="shared" si="6"/>
        <v/>
      </c>
      <c r="J20" s="127" t="str">
        <f t="shared" si="6"/>
        <v/>
      </c>
      <c r="K20" s="109" t="str">
        <f t="shared" si="6"/>
        <v>Работал</v>
      </c>
      <c r="L20" s="109" t="str">
        <f t="shared" si="6"/>
        <v>Работал</v>
      </c>
      <c r="M20" s="109" t="str">
        <f t="shared" si="6"/>
        <v>Работал</v>
      </c>
      <c r="N20" s="109" t="str">
        <f t="shared" si="6"/>
        <v>Работал</v>
      </c>
      <c r="O20" s="127" t="str">
        <f t="shared" si="6"/>
        <v/>
      </c>
      <c r="P20" s="127" t="str">
        <f t="shared" si="6"/>
        <v/>
      </c>
      <c r="Q20" s="127" t="str">
        <f t="shared" si="6"/>
        <v/>
      </c>
      <c r="R20" s="109" t="str">
        <f t="shared" si="6"/>
        <v>Работал</v>
      </c>
      <c r="S20" s="109" t="str">
        <f t="shared" si="6"/>
        <v>Работал</v>
      </c>
      <c r="T20" s="109" t="str">
        <f t="shared" si="6"/>
        <v>Работал</v>
      </c>
      <c r="U20" s="109" t="str">
        <f t="shared" si="6"/>
        <v>Работал</v>
      </c>
      <c r="V20" s="109" t="str">
        <f t="shared" si="6"/>
        <v>Работал</v>
      </c>
      <c r="W20" s="127" t="str">
        <f t="shared" si="6"/>
        <v/>
      </c>
      <c r="X20" s="127" t="str">
        <f t="shared" si="6"/>
        <v/>
      </c>
      <c r="Y20" s="109" t="str">
        <f t="shared" si="6"/>
        <v>Работал</v>
      </c>
      <c r="Z20" s="109" t="str">
        <f t="shared" si="6"/>
        <v>Работал</v>
      </c>
      <c r="AA20" s="127" t="str">
        <f t="shared" si="6"/>
        <v/>
      </c>
      <c r="AB20" s="109" t="str">
        <f t="shared" si="6"/>
        <v>Работал</v>
      </c>
      <c r="AC20" s="109" t="str">
        <f t="shared" si="6"/>
        <v>Работал</v>
      </c>
      <c r="AD20" s="127" t="str">
        <f t="shared" si="6"/>
        <v/>
      </c>
      <c r="AE20" s="127" t="str">
        <f t="shared" si="6"/>
        <v/>
      </c>
      <c r="AF20" s="109" t="str">
        <f t="shared" si="6"/>
        <v>Работал</v>
      </c>
      <c r="AG20" s="109" t="str">
        <f t="shared" si="6"/>
        <v>Работал</v>
      </c>
      <c r="AH20" s="109" t="str">
        <f t="shared" si="6"/>
        <v/>
      </c>
      <c r="AI20" s="109" t="str">
        <f t="shared" si="6"/>
        <v/>
      </c>
      <c r="AJ20" s="109" t="str">
        <f t="shared" si="6"/>
        <v/>
      </c>
    </row>
    <row r="21" spans="1:36" x14ac:dyDescent="0.3">
      <c r="A21" s="102">
        <v>23</v>
      </c>
      <c r="B21" s="107" t="str">
        <f>VLOOKUP($A21,Сотрудники!$A$3:$L$1206,2,0)</f>
        <v>Путилов Александр</v>
      </c>
      <c r="C21" s="107" t="str">
        <f>VLOOKUP($A21,Сотрудники!$A$3:$L$1206,8,0)</f>
        <v>Екатеринбург</v>
      </c>
      <c r="D21" s="109" t="str">
        <f t="shared" si="6"/>
        <v>Работал</v>
      </c>
      <c r="E21" s="109" t="str">
        <f t="shared" si="6"/>
        <v>Работал</v>
      </c>
      <c r="F21" s="109" t="str">
        <f t="shared" si="6"/>
        <v>Работал</v>
      </c>
      <c r="G21" s="109" t="str">
        <f t="shared" si="6"/>
        <v>Работал</v>
      </c>
      <c r="H21" s="109" t="str">
        <f t="shared" si="6"/>
        <v>Работал</v>
      </c>
      <c r="I21" s="127" t="str">
        <f t="shared" si="6"/>
        <v/>
      </c>
      <c r="J21" s="127" t="str">
        <f t="shared" si="6"/>
        <v/>
      </c>
      <c r="K21" s="109" t="str">
        <f t="shared" si="6"/>
        <v>Работал</v>
      </c>
      <c r="L21" s="109" t="str">
        <f t="shared" si="6"/>
        <v>Работал</v>
      </c>
      <c r="M21" s="109" t="str">
        <f t="shared" si="6"/>
        <v>Работал</v>
      </c>
      <c r="N21" s="109" t="str">
        <f t="shared" si="6"/>
        <v>Работал</v>
      </c>
      <c r="O21" s="127" t="str">
        <f t="shared" si="6"/>
        <v/>
      </c>
      <c r="P21" s="127" t="str">
        <f t="shared" si="6"/>
        <v/>
      </c>
      <c r="Q21" s="127" t="str">
        <f t="shared" si="6"/>
        <v/>
      </c>
      <c r="R21" s="109" t="str">
        <f t="shared" si="6"/>
        <v>Работал</v>
      </c>
      <c r="S21" s="109" t="str">
        <f t="shared" si="6"/>
        <v>Работал</v>
      </c>
      <c r="T21" s="109" t="str">
        <f t="shared" si="6"/>
        <v>Работал</v>
      </c>
      <c r="U21" s="109" t="str">
        <f t="shared" si="6"/>
        <v>Работал</v>
      </c>
      <c r="V21" s="109" t="str">
        <f t="shared" si="6"/>
        <v>Работал</v>
      </c>
      <c r="W21" s="127" t="str">
        <f t="shared" si="6"/>
        <v/>
      </c>
      <c r="X21" s="127" t="str">
        <f t="shared" si="6"/>
        <v/>
      </c>
      <c r="Y21" s="109" t="str">
        <f t="shared" si="6"/>
        <v>Работал</v>
      </c>
      <c r="Z21" s="109" t="str">
        <f t="shared" si="6"/>
        <v>Работал</v>
      </c>
      <c r="AA21" s="127" t="str">
        <f t="shared" si="6"/>
        <v/>
      </c>
      <c r="AB21" s="109" t="str">
        <f t="shared" si="6"/>
        <v>Работал</v>
      </c>
      <c r="AC21" s="109" t="str">
        <f t="shared" si="6"/>
        <v>Работал</v>
      </c>
      <c r="AD21" s="127" t="str">
        <f t="shared" si="6"/>
        <v/>
      </c>
      <c r="AE21" s="127" t="str">
        <f t="shared" si="6"/>
        <v/>
      </c>
      <c r="AF21" s="109" t="str">
        <f t="shared" si="6"/>
        <v>Работал</v>
      </c>
      <c r="AG21" s="109" t="str">
        <f t="shared" si="6"/>
        <v>Работал</v>
      </c>
      <c r="AH21" s="109" t="str">
        <f t="shared" si="6"/>
        <v/>
      </c>
      <c r="AI21" s="109" t="str">
        <f t="shared" si="6"/>
        <v/>
      </c>
      <c r="AJ21" s="109" t="str">
        <f t="shared" si="6"/>
        <v/>
      </c>
    </row>
    <row r="22" spans="1:36" x14ac:dyDescent="0.3">
      <c r="A22" s="102">
        <v>24</v>
      </c>
      <c r="B22" s="107" t="str">
        <f>VLOOKUP($A22,Сотрудники!$A$3:$L$1206,2,0)</f>
        <v>Цыганкова Анастасия</v>
      </c>
      <c r="C22" s="107" t="str">
        <f>VLOOKUP($A22,Сотрудники!$A$3:$L$1206,8,0)</f>
        <v>Москва</v>
      </c>
      <c r="D22" s="109" t="str">
        <f t="shared" si="6"/>
        <v>Работал</v>
      </c>
      <c r="E22" s="109" t="str">
        <f t="shared" si="6"/>
        <v>Работал</v>
      </c>
      <c r="F22" s="109" t="str">
        <f t="shared" si="6"/>
        <v>Работал</v>
      </c>
      <c r="G22" s="109" t="str">
        <f t="shared" si="6"/>
        <v>Работал</v>
      </c>
      <c r="H22" s="109" t="str">
        <f t="shared" si="6"/>
        <v>Работал</v>
      </c>
      <c r="I22" s="127" t="str">
        <f t="shared" si="6"/>
        <v/>
      </c>
      <c r="J22" s="127" t="str">
        <f t="shared" si="6"/>
        <v/>
      </c>
      <c r="K22" s="109" t="str">
        <f t="shared" si="6"/>
        <v>Работал</v>
      </c>
      <c r="L22" s="109" t="str">
        <f t="shared" si="6"/>
        <v>Работал</v>
      </c>
      <c r="M22" s="109" t="str">
        <f t="shared" si="6"/>
        <v>Работал</v>
      </c>
      <c r="N22" s="109" t="str">
        <f t="shared" si="6"/>
        <v>Работал</v>
      </c>
      <c r="O22" s="127" t="str">
        <f t="shared" si="6"/>
        <v/>
      </c>
      <c r="P22" s="127" t="str">
        <f t="shared" si="6"/>
        <v/>
      </c>
      <c r="Q22" s="127" t="str">
        <f t="shared" si="6"/>
        <v/>
      </c>
      <c r="R22" s="109" t="str">
        <f t="shared" si="6"/>
        <v>Работал</v>
      </c>
      <c r="S22" s="109" t="str">
        <f t="shared" si="6"/>
        <v>Работал</v>
      </c>
      <c r="T22" s="109" t="str">
        <f t="shared" si="6"/>
        <v>Работал</v>
      </c>
      <c r="U22" s="109" t="str">
        <f t="shared" si="6"/>
        <v>Работал</v>
      </c>
      <c r="V22" s="109" t="str">
        <f t="shared" si="6"/>
        <v>Работал</v>
      </c>
      <c r="W22" s="127" t="str">
        <f t="shared" si="6"/>
        <v/>
      </c>
      <c r="X22" s="127" t="str">
        <f t="shared" si="6"/>
        <v/>
      </c>
      <c r="Y22" s="109" t="str">
        <f t="shared" si="6"/>
        <v>Работал</v>
      </c>
      <c r="Z22" s="109" t="str">
        <f t="shared" si="6"/>
        <v>Работал</v>
      </c>
      <c r="AA22" s="127" t="str">
        <f t="shared" si="6"/>
        <v/>
      </c>
      <c r="AB22" s="109" t="str">
        <f t="shared" si="6"/>
        <v>Работал</v>
      </c>
      <c r="AC22" s="109" t="str">
        <f t="shared" si="6"/>
        <v>Работал</v>
      </c>
      <c r="AD22" s="127" t="str">
        <f t="shared" si="6"/>
        <v/>
      </c>
      <c r="AE22" s="127" t="str">
        <f t="shared" si="6"/>
        <v/>
      </c>
      <c r="AF22" s="109" t="str">
        <f t="shared" si="6"/>
        <v>Работал</v>
      </c>
      <c r="AG22" s="109" t="str">
        <f t="shared" si="6"/>
        <v>Работал</v>
      </c>
      <c r="AH22" s="109" t="str">
        <f t="shared" si="6"/>
        <v/>
      </c>
      <c r="AI22" s="109" t="str">
        <f t="shared" si="6"/>
        <v/>
      </c>
      <c r="AJ22" s="109" t="str">
        <f t="shared" si="6"/>
        <v/>
      </c>
    </row>
    <row r="23" spans="1:36" x14ac:dyDescent="0.3">
      <c r="A23" s="102">
        <v>25</v>
      </c>
      <c r="B23" s="107" t="str">
        <f>VLOOKUP($A23,Сотрудники!$A$3:$L$1206,2,0)</f>
        <v>Беседин Игорь</v>
      </c>
      <c r="C23" s="107" t="str">
        <f>VLOOKUP($A23,Сотрудники!$A$3:$L$1206,8,0)</f>
        <v>Нижний Новгород</v>
      </c>
      <c r="D23" s="109" t="str">
        <f t="shared" si="6"/>
        <v>Работал</v>
      </c>
      <c r="E23" s="109" t="str">
        <f t="shared" si="6"/>
        <v>Работал</v>
      </c>
      <c r="F23" s="109" t="str">
        <f t="shared" si="6"/>
        <v>Работал</v>
      </c>
      <c r="G23" s="109" t="str">
        <f t="shared" si="6"/>
        <v>Работал</v>
      </c>
      <c r="H23" s="109" t="str">
        <f t="shared" si="6"/>
        <v>Работал</v>
      </c>
      <c r="I23" s="127" t="str">
        <f t="shared" si="6"/>
        <v/>
      </c>
      <c r="J23" s="127" t="str">
        <f t="shared" si="6"/>
        <v/>
      </c>
      <c r="K23" s="109" t="str">
        <f t="shared" si="6"/>
        <v>Работал</v>
      </c>
      <c r="L23" s="109" t="str">
        <f t="shared" si="6"/>
        <v>Работал</v>
      </c>
      <c r="M23" s="109" t="str">
        <f t="shared" si="6"/>
        <v>Работал</v>
      </c>
      <c r="N23" s="109" t="str">
        <f t="shared" si="6"/>
        <v>Работал</v>
      </c>
      <c r="O23" s="127" t="str">
        <f t="shared" si="6"/>
        <v/>
      </c>
      <c r="P23" s="127" t="str">
        <f t="shared" si="6"/>
        <v/>
      </c>
      <c r="Q23" s="127" t="str">
        <f t="shared" si="6"/>
        <v/>
      </c>
      <c r="R23" s="109" t="str">
        <f t="shared" si="6"/>
        <v>Работал</v>
      </c>
      <c r="S23" s="109" t="str">
        <f t="shared" si="6"/>
        <v>Работал</v>
      </c>
      <c r="T23" s="109" t="str">
        <f t="shared" si="6"/>
        <v>Работал</v>
      </c>
      <c r="U23" s="109" t="str">
        <f t="shared" si="6"/>
        <v>Работал</v>
      </c>
      <c r="V23" s="109" t="str">
        <f t="shared" si="6"/>
        <v>Работал</v>
      </c>
      <c r="W23" s="127" t="str">
        <f t="shared" si="6"/>
        <v/>
      </c>
      <c r="X23" s="127" t="str">
        <f t="shared" si="6"/>
        <v/>
      </c>
      <c r="Y23" s="109" t="str">
        <f t="shared" si="6"/>
        <v>Работал</v>
      </c>
      <c r="Z23" s="109" t="str">
        <f t="shared" si="6"/>
        <v>Работал</v>
      </c>
      <c r="AA23" s="127" t="str">
        <f t="shared" si="6"/>
        <v/>
      </c>
      <c r="AB23" s="109" t="str">
        <f t="shared" si="6"/>
        <v>Работал</v>
      </c>
      <c r="AC23" s="109" t="str">
        <f t="shared" si="6"/>
        <v>Работал</v>
      </c>
      <c r="AD23" s="127" t="str">
        <f t="shared" si="6"/>
        <v/>
      </c>
      <c r="AE23" s="127" t="str">
        <f t="shared" si="6"/>
        <v/>
      </c>
      <c r="AF23" s="109" t="str">
        <f t="shared" si="6"/>
        <v>Работал</v>
      </c>
      <c r="AG23" s="109" t="str">
        <f t="shared" si="6"/>
        <v>Работал</v>
      </c>
      <c r="AH23" s="109" t="str">
        <f t="shared" si="6"/>
        <v/>
      </c>
      <c r="AI23" s="109" t="str">
        <f t="shared" si="6"/>
        <v/>
      </c>
      <c r="AJ23" s="109" t="str">
        <f t="shared" si="6"/>
        <v/>
      </c>
    </row>
    <row r="24" spans="1:36" x14ac:dyDescent="0.3">
      <c r="A24" s="102">
        <v>26</v>
      </c>
      <c r="B24" s="107" t="str">
        <f>VLOOKUP($A24,Сотрудники!$A$3:$L$1206,2,0)</f>
        <v>Молчанов Роман</v>
      </c>
      <c r="C24" s="107" t="str">
        <f>VLOOKUP($A24,Сотрудники!$A$3:$L$1206,8,0)</f>
        <v>Москва</v>
      </c>
      <c r="D24" s="109" t="str">
        <f t="shared" si="6"/>
        <v>Работал</v>
      </c>
      <c r="E24" s="109" t="str">
        <f t="shared" si="6"/>
        <v>Работал</v>
      </c>
      <c r="F24" s="109" t="str">
        <f t="shared" si="6"/>
        <v>Работал</v>
      </c>
      <c r="G24" s="109" t="str">
        <f t="shared" si="6"/>
        <v>Работал</v>
      </c>
      <c r="H24" s="109" t="str">
        <f t="shared" si="6"/>
        <v>Работал</v>
      </c>
      <c r="I24" s="127" t="str">
        <f t="shared" si="6"/>
        <v/>
      </c>
      <c r="J24" s="127" t="str">
        <f t="shared" si="6"/>
        <v/>
      </c>
      <c r="K24" s="109" t="str">
        <f t="shared" si="6"/>
        <v>Работал</v>
      </c>
      <c r="L24" s="109" t="str">
        <f t="shared" si="6"/>
        <v>Работал</v>
      </c>
      <c r="M24" s="109" t="str">
        <f t="shared" si="6"/>
        <v>Работал</v>
      </c>
      <c r="N24" s="109" t="str">
        <f t="shared" si="6"/>
        <v>Работал</v>
      </c>
      <c r="O24" s="127" t="str">
        <f t="shared" si="6"/>
        <v/>
      </c>
      <c r="P24" s="127" t="str">
        <f t="shared" si="6"/>
        <v/>
      </c>
      <c r="Q24" s="127" t="str">
        <f t="shared" si="6"/>
        <v/>
      </c>
      <c r="R24" s="109" t="str">
        <f t="shared" si="6"/>
        <v>Работал</v>
      </c>
      <c r="S24" s="109" t="str">
        <f t="shared" si="6"/>
        <v>Работал</v>
      </c>
      <c r="T24" s="109" t="str">
        <f t="shared" si="6"/>
        <v>Работал</v>
      </c>
      <c r="U24" s="109" t="str">
        <f t="shared" si="6"/>
        <v>Работал</v>
      </c>
      <c r="V24" s="109" t="str">
        <f t="shared" si="6"/>
        <v>Работал</v>
      </c>
      <c r="W24" s="127" t="str">
        <f t="shared" si="6"/>
        <v/>
      </c>
      <c r="X24" s="127" t="str">
        <f t="shared" si="6"/>
        <v/>
      </c>
      <c r="Y24" s="109" t="str">
        <f t="shared" si="6"/>
        <v>Работал</v>
      </c>
      <c r="Z24" s="109" t="str">
        <f t="shared" si="6"/>
        <v>Работал</v>
      </c>
      <c r="AA24" s="127" t="str">
        <f t="shared" si="6"/>
        <v/>
      </c>
      <c r="AB24" s="109" t="str">
        <f t="shared" si="6"/>
        <v>Работал</v>
      </c>
      <c r="AC24" s="109" t="str">
        <f t="shared" si="6"/>
        <v>Работал</v>
      </c>
      <c r="AD24" s="127" t="str">
        <f t="shared" si="6"/>
        <v/>
      </c>
      <c r="AE24" s="127" t="str">
        <f t="shared" si="6"/>
        <v/>
      </c>
      <c r="AF24" s="109" t="str">
        <f t="shared" si="6"/>
        <v>Работал</v>
      </c>
      <c r="AG24" s="109" t="str">
        <f t="shared" si="6"/>
        <v>Работал</v>
      </c>
      <c r="AH24" s="109" t="str">
        <f t="shared" si="6"/>
        <v/>
      </c>
      <c r="AI24" s="109" t="str">
        <f t="shared" si="6"/>
        <v/>
      </c>
      <c r="AJ24" s="109" t="str">
        <f t="shared" si="6"/>
        <v/>
      </c>
    </row>
    <row r="25" spans="1:36" x14ac:dyDescent="0.3">
      <c r="A25" s="102">
        <v>27</v>
      </c>
      <c r="B25" s="107" t="str">
        <f>VLOOKUP($A25,Сотрудники!$A$3:$L$1206,2,0)</f>
        <v>Пузанов Андрей</v>
      </c>
      <c r="C25" s="107" t="str">
        <f>VLOOKUP($A25,Сотрудники!$A$3:$L$1206,8,0)</f>
        <v>Москва</v>
      </c>
      <c r="D25" s="109" t="str">
        <f t="shared" si="6"/>
        <v>Работал</v>
      </c>
      <c r="E25" s="109" t="str">
        <f t="shared" si="6"/>
        <v>Работал</v>
      </c>
      <c r="F25" s="109" t="str">
        <f t="shared" si="6"/>
        <v>Работал</v>
      </c>
      <c r="G25" s="109" t="str">
        <f t="shared" si="6"/>
        <v>Работал</v>
      </c>
      <c r="H25" s="109" t="str">
        <f t="shared" si="6"/>
        <v>Работал</v>
      </c>
      <c r="I25" s="127" t="str">
        <f t="shared" si="6"/>
        <v/>
      </c>
      <c r="J25" s="127" t="str">
        <f t="shared" si="6"/>
        <v/>
      </c>
      <c r="K25" s="109" t="str">
        <f t="shared" si="6"/>
        <v>Работал</v>
      </c>
      <c r="L25" s="109" t="str">
        <f t="shared" si="6"/>
        <v>Работал</v>
      </c>
      <c r="M25" s="109" t="str">
        <f t="shared" si="6"/>
        <v>Работал</v>
      </c>
      <c r="N25" s="109" t="str">
        <f t="shared" si="6"/>
        <v>Работал</v>
      </c>
      <c r="O25" s="127" t="str">
        <f t="shared" si="6"/>
        <v/>
      </c>
      <c r="P25" s="127" t="str">
        <f t="shared" si="6"/>
        <v/>
      </c>
      <c r="Q25" s="127" t="str">
        <f t="shared" si="6"/>
        <v/>
      </c>
      <c r="R25" s="109" t="str">
        <f t="shared" si="6"/>
        <v>Работал</v>
      </c>
      <c r="S25" s="109" t="str">
        <f t="shared" si="6"/>
        <v>Работал</v>
      </c>
      <c r="T25" s="109" t="str">
        <f t="shared" si="6"/>
        <v>Работал</v>
      </c>
      <c r="U25" s="109" t="str">
        <f t="shared" si="6"/>
        <v>Работал</v>
      </c>
      <c r="V25" s="109" t="str">
        <f t="shared" si="6"/>
        <v>Работал</v>
      </c>
      <c r="W25" s="127" t="str">
        <f t="shared" si="6"/>
        <v/>
      </c>
      <c r="X25" s="127" t="str">
        <f t="shared" si="6"/>
        <v/>
      </c>
      <c r="Y25" s="109" t="str">
        <f t="shared" si="6"/>
        <v>Работал</v>
      </c>
      <c r="Z25" s="109" t="str">
        <f t="shared" si="6"/>
        <v>Работал</v>
      </c>
      <c r="AA25" s="127" t="str">
        <f t="shared" si="6"/>
        <v/>
      </c>
      <c r="AB25" s="109" t="str">
        <f t="shared" si="6"/>
        <v>Работал</v>
      </c>
      <c r="AC25" s="109" t="str">
        <f t="shared" si="6"/>
        <v>Работал</v>
      </c>
      <c r="AD25" s="127" t="str">
        <f t="shared" si="6"/>
        <v/>
      </c>
      <c r="AE25" s="127" t="str">
        <f t="shared" si="6"/>
        <v/>
      </c>
      <c r="AF25" s="109" t="str">
        <f t="shared" si="6"/>
        <v>Работал</v>
      </c>
      <c r="AG25" s="109" t="str">
        <f t="shared" si="6"/>
        <v>Работал</v>
      </c>
      <c r="AH25" s="109" t="str">
        <f t="shared" si="6"/>
        <v/>
      </c>
      <c r="AI25" s="109" t="str">
        <f t="shared" si="6"/>
        <v/>
      </c>
      <c r="AJ25" s="109" t="str">
        <f t="shared" si="6"/>
        <v/>
      </c>
    </row>
    <row r="26" spans="1:36" x14ac:dyDescent="0.3">
      <c r="A26" s="102">
        <v>28</v>
      </c>
      <c r="B26" s="107" t="str">
        <f>VLOOKUP($A26,Сотрудники!$A$3:$L$1206,2,0)</f>
        <v>Хотулев Дмитрий</v>
      </c>
      <c r="C26" s="107" t="str">
        <f>VLOOKUP($A26,Сотрудники!$A$3:$L$1206,8,0)</f>
        <v>Саратов</v>
      </c>
      <c r="D26" s="109" t="str">
        <f t="shared" si="6"/>
        <v>Работал</v>
      </c>
      <c r="E26" s="109" t="str">
        <f t="shared" si="6"/>
        <v>Работал</v>
      </c>
      <c r="F26" s="109" t="str">
        <f t="shared" si="6"/>
        <v>Работал</v>
      </c>
      <c r="G26" s="109" t="str">
        <f t="shared" si="6"/>
        <v>Работал</v>
      </c>
      <c r="H26" s="109" t="str">
        <f t="shared" si="6"/>
        <v>Работал</v>
      </c>
      <c r="I26" s="127" t="str">
        <f t="shared" si="6"/>
        <v/>
      </c>
      <c r="J26" s="127" t="str">
        <f t="shared" si="6"/>
        <v/>
      </c>
      <c r="K26" s="109" t="str">
        <f t="shared" si="6"/>
        <v>Работал</v>
      </c>
      <c r="L26" s="109" t="str">
        <f t="shared" si="6"/>
        <v>Работал</v>
      </c>
      <c r="M26" s="109" t="str">
        <f t="shared" si="6"/>
        <v>Работал</v>
      </c>
      <c r="N26" s="109" t="str">
        <f t="shared" si="6"/>
        <v>Работал</v>
      </c>
      <c r="O26" s="127" t="str">
        <f t="shared" si="6"/>
        <v/>
      </c>
      <c r="P26" s="127" t="str">
        <f t="shared" si="6"/>
        <v/>
      </c>
      <c r="Q26" s="127" t="str">
        <f t="shared" si="6"/>
        <v/>
      </c>
      <c r="R26" s="109" t="str">
        <f t="shared" si="6"/>
        <v>Работал</v>
      </c>
      <c r="S26" s="109" t="str">
        <f t="shared" si="6"/>
        <v>Работал</v>
      </c>
      <c r="T26" s="109" t="str">
        <f t="shared" si="6"/>
        <v>Работал</v>
      </c>
      <c r="U26" s="109" t="str">
        <f t="shared" si="6"/>
        <v>Работал</v>
      </c>
      <c r="V26" s="109" t="str">
        <f t="shared" si="6"/>
        <v>Работал</v>
      </c>
      <c r="W26" s="127" t="str">
        <f t="shared" si="6"/>
        <v/>
      </c>
      <c r="X26" s="127" t="str">
        <f t="shared" si="6"/>
        <v/>
      </c>
      <c r="Y26" s="109" t="str">
        <f t="shared" si="6"/>
        <v>Работал</v>
      </c>
      <c r="Z26" s="109" t="str">
        <f t="shared" si="6"/>
        <v>Работал</v>
      </c>
      <c r="AA26" s="127" t="str">
        <f t="shared" si="6"/>
        <v/>
      </c>
      <c r="AB26" s="109" t="str">
        <f t="shared" ref="AB26:AJ34" si="7">IF(ISBLANK(AB65),"",IF(AB65=0,"Выходной",IF(AB65&lt;&gt;0,"Работал","")))</f>
        <v>Работал</v>
      </c>
      <c r="AC26" s="109" t="str">
        <f t="shared" si="7"/>
        <v>Работал</v>
      </c>
      <c r="AD26" s="127" t="str">
        <f t="shared" si="7"/>
        <v/>
      </c>
      <c r="AE26" s="127" t="str">
        <f t="shared" si="7"/>
        <v/>
      </c>
      <c r="AF26" s="109" t="str">
        <f t="shared" si="7"/>
        <v>Работал</v>
      </c>
      <c r="AG26" s="109" t="str">
        <f t="shared" si="7"/>
        <v>Работал</v>
      </c>
      <c r="AH26" s="109" t="str">
        <f t="shared" si="7"/>
        <v/>
      </c>
      <c r="AI26" s="109" t="str">
        <f t="shared" si="7"/>
        <v/>
      </c>
      <c r="AJ26" s="109" t="str">
        <f t="shared" si="7"/>
        <v/>
      </c>
    </row>
    <row r="27" spans="1:36" x14ac:dyDescent="0.3">
      <c r="A27" s="102">
        <v>29</v>
      </c>
      <c r="B27" s="107" t="str">
        <f>VLOOKUP($A27,Сотрудники!$A$3:$L$1206,2,0)</f>
        <v>Воронцов Григорий</v>
      </c>
      <c r="C27" s="107" t="str">
        <f>VLOOKUP($A27,Сотрудники!$A$3:$L$1206,8,0)</f>
        <v>Екатеринбург</v>
      </c>
      <c r="D27" s="109" t="str">
        <f t="shared" ref="D27:AJ36" si="8">IF(ISBLANK(D66),"",IF(D66=0,"Выходной",IF(D66&lt;&gt;0,"Работал","")))</f>
        <v>Работал</v>
      </c>
      <c r="E27" s="109" t="str">
        <f t="shared" si="8"/>
        <v>Работал</v>
      </c>
      <c r="F27" s="109" t="str">
        <f t="shared" si="8"/>
        <v>Работал</v>
      </c>
      <c r="G27" s="109" t="str">
        <f t="shared" si="8"/>
        <v>Работал</v>
      </c>
      <c r="H27" s="109" t="str">
        <f t="shared" si="8"/>
        <v>Работал</v>
      </c>
      <c r="I27" s="127" t="str">
        <f t="shared" si="8"/>
        <v/>
      </c>
      <c r="J27" s="127" t="str">
        <f t="shared" si="8"/>
        <v/>
      </c>
      <c r="K27" s="109" t="str">
        <f t="shared" si="8"/>
        <v>Работал</v>
      </c>
      <c r="L27" s="109" t="str">
        <f t="shared" si="8"/>
        <v>Работал</v>
      </c>
      <c r="M27" s="109" t="str">
        <f t="shared" si="8"/>
        <v>Работал</v>
      </c>
      <c r="N27" s="109" t="str">
        <f t="shared" si="8"/>
        <v>Работал</v>
      </c>
      <c r="O27" s="127" t="str">
        <f t="shared" si="8"/>
        <v/>
      </c>
      <c r="P27" s="127" t="str">
        <f t="shared" si="8"/>
        <v/>
      </c>
      <c r="Q27" s="127" t="str">
        <f t="shared" si="8"/>
        <v/>
      </c>
      <c r="R27" s="109" t="str">
        <f t="shared" si="8"/>
        <v>Работал</v>
      </c>
      <c r="S27" s="109" t="str">
        <f t="shared" si="8"/>
        <v>Работал</v>
      </c>
      <c r="T27" s="109" t="str">
        <f t="shared" si="8"/>
        <v>Работал</v>
      </c>
      <c r="U27" s="109" t="str">
        <f t="shared" si="8"/>
        <v>Работал</v>
      </c>
      <c r="V27" s="109" t="str">
        <f t="shared" si="8"/>
        <v>Работал</v>
      </c>
      <c r="W27" s="127" t="str">
        <f t="shared" si="8"/>
        <v/>
      </c>
      <c r="X27" s="127" t="str">
        <f t="shared" si="8"/>
        <v/>
      </c>
      <c r="Y27" s="109" t="str">
        <f t="shared" si="8"/>
        <v>Работал</v>
      </c>
      <c r="Z27" s="109" t="str">
        <f t="shared" si="8"/>
        <v>Работал</v>
      </c>
      <c r="AA27" s="127" t="str">
        <f t="shared" si="8"/>
        <v/>
      </c>
      <c r="AB27" s="109" t="str">
        <f t="shared" si="7"/>
        <v>Работал</v>
      </c>
      <c r="AC27" s="109" t="str">
        <f t="shared" si="7"/>
        <v>Работал</v>
      </c>
      <c r="AD27" s="127" t="str">
        <f t="shared" si="7"/>
        <v/>
      </c>
      <c r="AE27" s="127" t="str">
        <f t="shared" si="7"/>
        <v/>
      </c>
      <c r="AF27" s="109" t="str">
        <f t="shared" si="7"/>
        <v>Работал</v>
      </c>
      <c r="AG27" s="109" t="str">
        <f t="shared" si="7"/>
        <v>Работал</v>
      </c>
      <c r="AH27" s="109" t="str">
        <f t="shared" si="7"/>
        <v/>
      </c>
      <c r="AI27" s="109" t="str">
        <f t="shared" si="7"/>
        <v/>
      </c>
      <c r="AJ27" s="109" t="str">
        <f t="shared" si="7"/>
        <v/>
      </c>
    </row>
    <row r="28" spans="1:36" x14ac:dyDescent="0.3">
      <c r="A28" s="102">
        <v>30</v>
      </c>
      <c r="B28" s="107" t="str">
        <f>VLOOKUP($A28,Сотрудники!$A$3:$L$1206,2,0)</f>
        <v>Тарасов Алексей</v>
      </c>
      <c r="C28" s="107" t="str">
        <f>VLOOKUP($A28,Сотрудники!$A$3:$L$1206,8,0)</f>
        <v>СПБ</v>
      </c>
      <c r="D28" s="109" t="str">
        <f t="shared" si="8"/>
        <v>Работал</v>
      </c>
      <c r="E28" s="109" t="str">
        <f t="shared" si="8"/>
        <v>Работал</v>
      </c>
      <c r="F28" s="109" t="str">
        <f t="shared" si="8"/>
        <v>Работал</v>
      </c>
      <c r="G28" s="109" t="str">
        <f t="shared" si="8"/>
        <v>Работал</v>
      </c>
      <c r="H28" s="109" t="str">
        <f t="shared" si="8"/>
        <v>Работал</v>
      </c>
      <c r="I28" s="127" t="str">
        <f t="shared" si="8"/>
        <v/>
      </c>
      <c r="J28" s="127" t="str">
        <f t="shared" si="8"/>
        <v/>
      </c>
      <c r="K28" s="109" t="str">
        <f t="shared" si="8"/>
        <v>Работал</v>
      </c>
      <c r="L28" s="109" t="str">
        <f t="shared" si="8"/>
        <v>Работал</v>
      </c>
      <c r="M28" s="109" t="str">
        <f t="shared" si="8"/>
        <v>Работал</v>
      </c>
      <c r="N28" s="109" t="str">
        <f t="shared" si="8"/>
        <v>Работал</v>
      </c>
      <c r="O28" s="127" t="str">
        <f t="shared" si="8"/>
        <v/>
      </c>
      <c r="P28" s="127" t="str">
        <f t="shared" si="8"/>
        <v/>
      </c>
      <c r="Q28" s="127" t="str">
        <f t="shared" si="8"/>
        <v/>
      </c>
      <c r="R28" s="109" t="str">
        <f t="shared" si="8"/>
        <v>Работал</v>
      </c>
      <c r="S28" s="109" t="str">
        <f t="shared" si="8"/>
        <v>Работал</v>
      </c>
      <c r="T28" s="109" t="str">
        <f t="shared" si="8"/>
        <v>Работал</v>
      </c>
      <c r="U28" s="109" t="str">
        <f t="shared" si="8"/>
        <v>Работал</v>
      </c>
      <c r="V28" s="109" t="str">
        <f t="shared" si="8"/>
        <v>Работал</v>
      </c>
      <c r="W28" s="127" t="str">
        <f t="shared" si="8"/>
        <v/>
      </c>
      <c r="X28" s="127" t="str">
        <f t="shared" si="8"/>
        <v/>
      </c>
      <c r="Y28" s="109" t="str">
        <f t="shared" si="8"/>
        <v>Работал</v>
      </c>
      <c r="Z28" s="109" t="str">
        <f t="shared" si="8"/>
        <v>Работал</v>
      </c>
      <c r="AA28" s="127" t="str">
        <f t="shared" si="8"/>
        <v/>
      </c>
      <c r="AB28" s="109" t="str">
        <f t="shared" si="7"/>
        <v>Работал</v>
      </c>
      <c r="AC28" s="109" t="str">
        <f t="shared" si="7"/>
        <v>Работал</v>
      </c>
      <c r="AD28" s="127" t="str">
        <f t="shared" si="7"/>
        <v/>
      </c>
      <c r="AE28" s="127" t="str">
        <f t="shared" si="7"/>
        <v/>
      </c>
      <c r="AF28" s="109" t="str">
        <f t="shared" si="7"/>
        <v>Работал</v>
      </c>
      <c r="AG28" s="109" t="str">
        <f t="shared" si="7"/>
        <v>Работал</v>
      </c>
      <c r="AH28" s="109" t="str">
        <f t="shared" si="7"/>
        <v/>
      </c>
      <c r="AI28" s="109" t="str">
        <f t="shared" si="7"/>
        <v/>
      </c>
      <c r="AJ28" s="109" t="str">
        <f t="shared" si="7"/>
        <v/>
      </c>
    </row>
    <row r="29" spans="1:36" x14ac:dyDescent="0.3">
      <c r="A29" s="102">
        <v>31</v>
      </c>
      <c r="B29" s="107" t="str">
        <f>VLOOKUP($A29,Сотрудники!$A$3:$L$1206,2,0)</f>
        <v>Саринков Андрей</v>
      </c>
      <c r="C29" s="107" t="str">
        <f>VLOOKUP($A29,Сотрудники!$A$3:$L$1206,8,0)</f>
        <v>Москва</v>
      </c>
      <c r="D29" s="109" t="str">
        <f t="shared" si="8"/>
        <v>Работал</v>
      </c>
      <c r="E29" s="109" t="str">
        <f t="shared" si="8"/>
        <v>Работал</v>
      </c>
      <c r="F29" s="109" t="str">
        <f t="shared" si="8"/>
        <v>Работал</v>
      </c>
      <c r="G29" s="109" t="str">
        <f t="shared" si="8"/>
        <v>Работал</v>
      </c>
      <c r="H29" s="109" t="str">
        <f t="shared" si="8"/>
        <v>Работал</v>
      </c>
      <c r="I29" s="127" t="str">
        <f t="shared" si="8"/>
        <v/>
      </c>
      <c r="J29" s="127" t="str">
        <f t="shared" si="8"/>
        <v/>
      </c>
      <c r="K29" s="109" t="str">
        <f t="shared" si="8"/>
        <v>Работал</v>
      </c>
      <c r="L29" s="109" t="str">
        <f t="shared" si="8"/>
        <v>Работал</v>
      </c>
      <c r="M29" s="109" t="str">
        <f t="shared" si="8"/>
        <v>Работал</v>
      </c>
      <c r="N29" s="109" t="str">
        <f t="shared" si="8"/>
        <v>Работал</v>
      </c>
      <c r="O29" s="127" t="str">
        <f t="shared" si="8"/>
        <v/>
      </c>
      <c r="P29" s="127" t="str">
        <f t="shared" si="8"/>
        <v/>
      </c>
      <c r="Q29" s="127" t="str">
        <f t="shared" si="8"/>
        <v/>
      </c>
      <c r="R29" s="109" t="str">
        <f t="shared" si="8"/>
        <v>Работал</v>
      </c>
      <c r="S29" s="109" t="str">
        <f t="shared" si="8"/>
        <v>Работал</v>
      </c>
      <c r="T29" s="109" t="str">
        <f t="shared" si="8"/>
        <v>Работал</v>
      </c>
      <c r="U29" s="109" t="str">
        <f t="shared" si="8"/>
        <v>Работал</v>
      </c>
      <c r="V29" s="109" t="str">
        <f t="shared" si="8"/>
        <v>Работал</v>
      </c>
      <c r="W29" s="127" t="str">
        <f t="shared" si="8"/>
        <v/>
      </c>
      <c r="X29" s="127" t="str">
        <f t="shared" si="8"/>
        <v/>
      </c>
      <c r="Y29" s="109" t="str">
        <f t="shared" si="8"/>
        <v>Работал</v>
      </c>
      <c r="Z29" s="109" t="str">
        <f t="shared" si="8"/>
        <v>Работал</v>
      </c>
      <c r="AA29" s="127" t="str">
        <f t="shared" si="8"/>
        <v/>
      </c>
      <c r="AB29" s="109" t="str">
        <f t="shared" si="7"/>
        <v>Работал</v>
      </c>
      <c r="AC29" s="109" t="str">
        <f t="shared" si="7"/>
        <v>Работал</v>
      </c>
      <c r="AD29" s="127" t="str">
        <f t="shared" si="7"/>
        <v/>
      </c>
      <c r="AE29" s="127" t="str">
        <f t="shared" si="7"/>
        <v/>
      </c>
      <c r="AF29" s="109" t="str">
        <f t="shared" si="7"/>
        <v>Работал</v>
      </c>
      <c r="AG29" s="109" t="str">
        <f t="shared" si="7"/>
        <v>Работал</v>
      </c>
      <c r="AH29" s="109" t="str">
        <f t="shared" si="7"/>
        <v/>
      </c>
      <c r="AI29" s="109" t="str">
        <f t="shared" si="7"/>
        <v/>
      </c>
      <c r="AJ29" s="109" t="str">
        <f t="shared" si="7"/>
        <v/>
      </c>
    </row>
    <row r="30" spans="1:36" x14ac:dyDescent="0.3">
      <c r="A30" s="102">
        <v>32</v>
      </c>
      <c r="B30" s="107" t="str">
        <f>VLOOKUP($A30,Сотрудники!$A$3:$L$1206,2,0)</f>
        <v>Смердов Алексей</v>
      </c>
      <c r="C30" s="107" t="str">
        <f>VLOOKUP($A30,Сотрудники!$A$3:$L$1206,8,0)</f>
        <v>Екатеринбург</v>
      </c>
      <c r="D30" s="109" t="str">
        <f t="shared" si="8"/>
        <v>Работал</v>
      </c>
      <c r="E30" s="109" t="str">
        <f t="shared" si="8"/>
        <v>Работал</v>
      </c>
      <c r="F30" s="109" t="str">
        <f t="shared" si="8"/>
        <v/>
      </c>
      <c r="G30" s="109" t="str">
        <f t="shared" si="8"/>
        <v/>
      </c>
      <c r="H30" s="109" t="str">
        <f t="shared" si="8"/>
        <v/>
      </c>
      <c r="I30" s="127" t="str">
        <f t="shared" si="8"/>
        <v/>
      </c>
      <c r="J30" s="127" t="str">
        <f t="shared" si="8"/>
        <v/>
      </c>
      <c r="K30" s="109" t="str">
        <f t="shared" si="8"/>
        <v/>
      </c>
      <c r="L30" s="109" t="str">
        <f t="shared" si="8"/>
        <v/>
      </c>
      <c r="M30" s="109" t="str">
        <f t="shared" si="8"/>
        <v/>
      </c>
      <c r="N30" s="109" t="str">
        <f t="shared" si="8"/>
        <v/>
      </c>
      <c r="O30" s="127" t="str">
        <f t="shared" si="8"/>
        <v/>
      </c>
      <c r="P30" s="127" t="str">
        <f t="shared" si="8"/>
        <v/>
      </c>
      <c r="Q30" s="127" t="str">
        <f t="shared" si="8"/>
        <v/>
      </c>
      <c r="R30" s="109" t="str">
        <f t="shared" si="8"/>
        <v/>
      </c>
      <c r="S30" s="109" t="str">
        <f t="shared" si="8"/>
        <v/>
      </c>
      <c r="T30" s="109" t="str">
        <f t="shared" si="8"/>
        <v/>
      </c>
      <c r="U30" s="109" t="str">
        <f t="shared" si="8"/>
        <v/>
      </c>
      <c r="V30" s="109" t="str">
        <f t="shared" si="8"/>
        <v/>
      </c>
      <c r="W30" s="127" t="str">
        <f t="shared" si="8"/>
        <v/>
      </c>
      <c r="X30" s="127" t="str">
        <f t="shared" si="8"/>
        <v/>
      </c>
      <c r="Y30" s="109" t="str">
        <f t="shared" si="8"/>
        <v/>
      </c>
      <c r="Z30" s="109" t="str">
        <f t="shared" si="8"/>
        <v/>
      </c>
      <c r="AA30" s="127" t="str">
        <f t="shared" si="8"/>
        <v/>
      </c>
      <c r="AB30" s="109" t="str">
        <f t="shared" si="7"/>
        <v/>
      </c>
      <c r="AC30" s="109" t="str">
        <f t="shared" si="7"/>
        <v/>
      </c>
      <c r="AD30" s="127" t="str">
        <f t="shared" si="7"/>
        <v/>
      </c>
      <c r="AE30" s="127" t="str">
        <f t="shared" si="7"/>
        <v/>
      </c>
      <c r="AF30" s="109" t="str">
        <f t="shared" si="7"/>
        <v/>
      </c>
      <c r="AG30" s="109" t="str">
        <f t="shared" si="7"/>
        <v/>
      </c>
      <c r="AH30" s="109" t="str">
        <f t="shared" si="7"/>
        <v/>
      </c>
      <c r="AI30" s="109" t="str">
        <f t="shared" si="7"/>
        <v/>
      </c>
      <c r="AJ30" s="109" t="str">
        <f t="shared" si="7"/>
        <v/>
      </c>
    </row>
    <row r="31" spans="1:36" x14ac:dyDescent="0.3">
      <c r="A31" s="102">
        <v>33</v>
      </c>
      <c r="B31" s="107" t="str">
        <f>VLOOKUP($A31,Сотрудники!$A$3:$L$1206,2,0)</f>
        <v>Киевский Сергей</v>
      </c>
      <c r="C31" s="107" t="str">
        <f>VLOOKUP($A31,Сотрудники!$A$3:$L$1206,8,0)</f>
        <v>Москва</v>
      </c>
      <c r="D31" s="109" t="str">
        <f t="shared" si="8"/>
        <v>Работал</v>
      </c>
      <c r="E31" s="109" t="str">
        <f t="shared" si="8"/>
        <v>Работал</v>
      </c>
      <c r="F31" s="109" t="str">
        <f t="shared" si="8"/>
        <v>Работал</v>
      </c>
      <c r="G31" s="109" t="str">
        <f t="shared" si="8"/>
        <v>Работал</v>
      </c>
      <c r="H31" s="109" t="str">
        <f t="shared" si="8"/>
        <v>Работал</v>
      </c>
      <c r="I31" s="127" t="str">
        <f t="shared" si="8"/>
        <v/>
      </c>
      <c r="J31" s="127" t="str">
        <f t="shared" si="8"/>
        <v/>
      </c>
      <c r="K31" s="109" t="str">
        <f t="shared" si="8"/>
        <v>Работал</v>
      </c>
      <c r="L31" s="109" t="str">
        <f t="shared" si="8"/>
        <v>Работал</v>
      </c>
      <c r="M31" s="109" t="str">
        <f t="shared" si="8"/>
        <v>Работал</v>
      </c>
      <c r="N31" s="109" t="str">
        <f t="shared" si="8"/>
        <v>Работал</v>
      </c>
      <c r="O31" s="127" t="str">
        <f t="shared" si="8"/>
        <v/>
      </c>
      <c r="P31" s="127" t="str">
        <f t="shared" si="8"/>
        <v/>
      </c>
      <c r="Q31" s="127" t="str">
        <f t="shared" si="8"/>
        <v/>
      </c>
      <c r="R31" s="109" t="str">
        <f t="shared" si="8"/>
        <v>Работал</v>
      </c>
      <c r="S31" s="109" t="str">
        <f t="shared" si="8"/>
        <v>Работал</v>
      </c>
      <c r="T31" s="109" t="str">
        <f t="shared" si="8"/>
        <v>Работал</v>
      </c>
      <c r="U31" s="109" t="str">
        <f t="shared" si="8"/>
        <v>Работал</v>
      </c>
      <c r="V31" s="109" t="str">
        <f t="shared" si="8"/>
        <v>Работал</v>
      </c>
      <c r="W31" s="127" t="str">
        <f t="shared" si="8"/>
        <v/>
      </c>
      <c r="X31" s="127" t="str">
        <f t="shared" si="8"/>
        <v/>
      </c>
      <c r="Y31" s="109" t="str">
        <f t="shared" si="8"/>
        <v>Работал</v>
      </c>
      <c r="Z31" s="109" t="str">
        <f t="shared" si="8"/>
        <v>Работал</v>
      </c>
      <c r="AA31" s="127" t="str">
        <f t="shared" si="8"/>
        <v/>
      </c>
      <c r="AB31" s="109" t="str">
        <f t="shared" si="7"/>
        <v>Работал</v>
      </c>
      <c r="AC31" s="109" t="str">
        <f t="shared" si="7"/>
        <v>Работал</v>
      </c>
      <c r="AD31" s="127" t="str">
        <f t="shared" si="7"/>
        <v/>
      </c>
      <c r="AE31" s="127" t="str">
        <f t="shared" si="7"/>
        <v/>
      </c>
      <c r="AF31" s="109" t="str">
        <f t="shared" si="7"/>
        <v>Работал</v>
      </c>
      <c r="AG31" s="109" t="str">
        <f t="shared" si="7"/>
        <v>Работал</v>
      </c>
      <c r="AH31" s="109" t="str">
        <f t="shared" si="7"/>
        <v/>
      </c>
      <c r="AI31" s="109" t="str">
        <f t="shared" si="7"/>
        <v/>
      </c>
      <c r="AJ31" s="109" t="str">
        <f t="shared" si="7"/>
        <v/>
      </c>
    </row>
    <row r="32" spans="1:36" x14ac:dyDescent="0.3">
      <c r="A32" s="102">
        <v>35</v>
      </c>
      <c r="B32" s="107" t="str">
        <f>VLOOKUP($A32,Сотрудники!$A$3:$L$1206,2,0)</f>
        <v>Дмитриев Николай</v>
      </c>
      <c r="C32" s="107" t="str">
        <f>VLOOKUP($A32,Сотрудники!$A$3:$L$1206,8,0)</f>
        <v>Москва</v>
      </c>
      <c r="D32" s="109" t="str">
        <f t="shared" si="8"/>
        <v>Работал</v>
      </c>
      <c r="E32" s="109" t="str">
        <f t="shared" si="8"/>
        <v>Работал</v>
      </c>
      <c r="F32" s="109" t="str">
        <f t="shared" si="8"/>
        <v>Работал</v>
      </c>
      <c r="G32" s="109" t="str">
        <f t="shared" si="8"/>
        <v>Работал</v>
      </c>
      <c r="H32" s="109" t="str">
        <f t="shared" si="8"/>
        <v>Работал</v>
      </c>
      <c r="I32" s="127" t="str">
        <f t="shared" si="8"/>
        <v/>
      </c>
      <c r="J32" s="127" t="str">
        <f t="shared" si="8"/>
        <v/>
      </c>
      <c r="K32" s="109" t="str">
        <f t="shared" si="8"/>
        <v>Работал</v>
      </c>
      <c r="L32" s="109" t="str">
        <f t="shared" si="8"/>
        <v>Работал</v>
      </c>
      <c r="M32" s="109" t="str">
        <f t="shared" si="8"/>
        <v>Работал</v>
      </c>
      <c r="N32" s="109" t="str">
        <f t="shared" si="8"/>
        <v>Работал</v>
      </c>
      <c r="O32" s="127" t="str">
        <f t="shared" si="8"/>
        <v/>
      </c>
      <c r="P32" s="127" t="str">
        <f t="shared" si="8"/>
        <v/>
      </c>
      <c r="Q32" s="127" t="str">
        <f t="shared" si="8"/>
        <v/>
      </c>
      <c r="R32" s="109" t="str">
        <f t="shared" si="8"/>
        <v>Работал</v>
      </c>
      <c r="S32" s="109" t="str">
        <f t="shared" si="8"/>
        <v>Работал</v>
      </c>
      <c r="T32" s="109" t="str">
        <f t="shared" si="8"/>
        <v>Работал</v>
      </c>
      <c r="U32" s="109" t="str">
        <f t="shared" si="8"/>
        <v>Работал</v>
      </c>
      <c r="V32" s="109" t="str">
        <f t="shared" si="8"/>
        <v>Работал</v>
      </c>
      <c r="W32" s="127" t="str">
        <f t="shared" si="8"/>
        <v/>
      </c>
      <c r="X32" s="127" t="str">
        <f t="shared" si="8"/>
        <v/>
      </c>
      <c r="Y32" s="109" t="str">
        <f t="shared" si="8"/>
        <v>Работал</v>
      </c>
      <c r="Z32" s="109" t="str">
        <f t="shared" si="8"/>
        <v>Работал</v>
      </c>
      <c r="AA32" s="127" t="str">
        <f t="shared" si="8"/>
        <v/>
      </c>
      <c r="AB32" s="109" t="str">
        <f t="shared" si="7"/>
        <v>Работал</v>
      </c>
      <c r="AC32" s="109" t="str">
        <f t="shared" si="7"/>
        <v>Работал</v>
      </c>
      <c r="AD32" s="127" t="str">
        <f t="shared" si="7"/>
        <v/>
      </c>
      <c r="AE32" s="127" t="str">
        <f t="shared" si="7"/>
        <v/>
      </c>
      <c r="AF32" s="109" t="str">
        <f t="shared" si="7"/>
        <v>Работал</v>
      </c>
      <c r="AG32" s="109" t="str">
        <f t="shared" si="7"/>
        <v>Работал</v>
      </c>
      <c r="AH32" s="109" t="str">
        <f t="shared" si="7"/>
        <v/>
      </c>
      <c r="AI32" s="109" t="str">
        <f t="shared" si="7"/>
        <v/>
      </c>
      <c r="AJ32" s="109" t="str">
        <f t="shared" si="7"/>
        <v/>
      </c>
    </row>
    <row r="33" spans="1:37" x14ac:dyDescent="0.3">
      <c r="A33" s="102">
        <v>36</v>
      </c>
      <c r="B33" s="107" t="str">
        <f>VLOOKUP($A33,Сотрудники!$A$3:$L$1206,2,0)</f>
        <v>Юркин Николай</v>
      </c>
      <c r="C33" s="107" t="str">
        <f>VLOOKUP($A33,Сотрудники!$A$3:$L$1206,8,0)</f>
        <v>Москва</v>
      </c>
      <c r="D33" s="109" t="str">
        <f t="shared" si="8"/>
        <v>Работал</v>
      </c>
      <c r="E33" s="109" t="str">
        <f t="shared" si="8"/>
        <v>Работал</v>
      </c>
      <c r="F33" s="109" t="str">
        <f t="shared" si="8"/>
        <v>Работал</v>
      </c>
      <c r="G33" s="109" t="str">
        <f t="shared" si="8"/>
        <v>Работал</v>
      </c>
      <c r="H33" s="109" t="str">
        <f t="shared" si="8"/>
        <v>Работал</v>
      </c>
      <c r="I33" s="127" t="str">
        <f t="shared" si="8"/>
        <v/>
      </c>
      <c r="J33" s="127" t="str">
        <f t="shared" si="8"/>
        <v/>
      </c>
      <c r="K33" s="109" t="str">
        <f t="shared" si="8"/>
        <v>Работал</v>
      </c>
      <c r="L33" s="109" t="str">
        <f t="shared" si="8"/>
        <v>Работал</v>
      </c>
      <c r="M33" s="109" t="str">
        <f t="shared" si="8"/>
        <v>Работал</v>
      </c>
      <c r="N33" s="109" t="str">
        <f t="shared" si="8"/>
        <v>Работал</v>
      </c>
      <c r="O33" s="127" t="str">
        <f t="shared" si="8"/>
        <v/>
      </c>
      <c r="P33" s="127" t="str">
        <f t="shared" si="8"/>
        <v/>
      </c>
      <c r="Q33" s="127" t="str">
        <f t="shared" si="8"/>
        <v/>
      </c>
      <c r="R33" s="109" t="str">
        <f t="shared" si="8"/>
        <v>Работал</v>
      </c>
      <c r="S33" s="109" t="str">
        <f t="shared" si="8"/>
        <v>Работал</v>
      </c>
      <c r="T33" s="109" t="str">
        <f t="shared" si="8"/>
        <v>Работал</v>
      </c>
      <c r="U33" s="109" t="str">
        <f t="shared" si="8"/>
        <v>Работал</v>
      </c>
      <c r="V33" s="109" t="str">
        <f t="shared" si="8"/>
        <v>Работал</v>
      </c>
      <c r="W33" s="127" t="str">
        <f t="shared" si="8"/>
        <v/>
      </c>
      <c r="X33" s="127" t="str">
        <f t="shared" si="8"/>
        <v/>
      </c>
      <c r="Y33" s="109" t="str">
        <f t="shared" si="8"/>
        <v>Работал</v>
      </c>
      <c r="Z33" s="109" t="str">
        <f t="shared" si="8"/>
        <v>Работал</v>
      </c>
      <c r="AA33" s="127" t="str">
        <f t="shared" si="8"/>
        <v/>
      </c>
      <c r="AB33" s="109" t="str">
        <f t="shared" si="7"/>
        <v>Работал</v>
      </c>
      <c r="AC33" s="109" t="str">
        <f t="shared" si="7"/>
        <v>Работал</v>
      </c>
      <c r="AD33" s="127" t="str">
        <f t="shared" si="7"/>
        <v/>
      </c>
      <c r="AE33" s="127" t="str">
        <f t="shared" si="7"/>
        <v/>
      </c>
      <c r="AF33" s="109" t="str">
        <f t="shared" si="7"/>
        <v>Работал</v>
      </c>
      <c r="AG33" s="109" t="str">
        <f t="shared" si="7"/>
        <v>Работал</v>
      </c>
      <c r="AH33" s="109" t="str">
        <f t="shared" si="7"/>
        <v/>
      </c>
      <c r="AI33" s="109" t="str">
        <f t="shared" si="7"/>
        <v/>
      </c>
      <c r="AJ33" s="109" t="str">
        <f t="shared" si="7"/>
        <v/>
      </c>
    </row>
    <row r="34" spans="1:37" x14ac:dyDescent="0.3">
      <c r="A34" s="102">
        <v>37</v>
      </c>
      <c r="B34" s="107" t="str">
        <f>VLOOKUP($A34,Сотрудники!$A$3:$L$1206,2,0)</f>
        <v>Ионов Евгений</v>
      </c>
      <c r="C34" s="107" t="str">
        <f>VLOOKUP($A34,Сотрудники!$A$3:$L$1206,8,0)</f>
        <v>Москва</v>
      </c>
      <c r="D34" s="109" t="str">
        <f t="shared" si="8"/>
        <v>Работал</v>
      </c>
      <c r="E34" s="109" t="str">
        <f t="shared" si="8"/>
        <v>Работал</v>
      </c>
      <c r="F34" s="109" t="str">
        <f t="shared" si="8"/>
        <v>Работал</v>
      </c>
      <c r="G34" s="109" t="str">
        <f t="shared" si="8"/>
        <v>Работал</v>
      </c>
      <c r="H34" s="109" t="str">
        <f t="shared" si="8"/>
        <v>Работал</v>
      </c>
      <c r="I34" s="127" t="str">
        <f t="shared" si="8"/>
        <v/>
      </c>
      <c r="J34" s="127" t="str">
        <f t="shared" si="8"/>
        <v/>
      </c>
      <c r="K34" s="109" t="str">
        <f t="shared" si="8"/>
        <v>Работал</v>
      </c>
      <c r="L34" s="109" t="str">
        <f t="shared" si="8"/>
        <v>Работал</v>
      </c>
      <c r="M34" s="109" t="str">
        <f t="shared" si="8"/>
        <v>Работал</v>
      </c>
      <c r="N34" s="109" t="str">
        <f t="shared" si="8"/>
        <v>Работал</v>
      </c>
      <c r="O34" s="127" t="str">
        <f t="shared" si="8"/>
        <v/>
      </c>
      <c r="P34" s="127" t="str">
        <f t="shared" si="8"/>
        <v/>
      </c>
      <c r="Q34" s="127" t="str">
        <f t="shared" si="8"/>
        <v/>
      </c>
      <c r="R34" s="109" t="str">
        <f t="shared" si="8"/>
        <v>Работал</v>
      </c>
      <c r="S34" s="109" t="str">
        <f t="shared" si="8"/>
        <v>Работал</v>
      </c>
      <c r="T34" s="109" t="str">
        <f t="shared" si="8"/>
        <v>Работал</v>
      </c>
      <c r="U34" s="109" t="str">
        <f t="shared" si="8"/>
        <v>Работал</v>
      </c>
      <c r="V34" s="109" t="str">
        <f t="shared" si="8"/>
        <v>Работал</v>
      </c>
      <c r="W34" s="127" t="str">
        <f t="shared" si="8"/>
        <v/>
      </c>
      <c r="X34" s="127" t="str">
        <f t="shared" si="8"/>
        <v/>
      </c>
      <c r="Y34" s="109" t="str">
        <f t="shared" si="8"/>
        <v>Работал</v>
      </c>
      <c r="Z34" s="109" t="str">
        <f t="shared" si="8"/>
        <v>Работал</v>
      </c>
      <c r="AA34" s="127" t="str">
        <f t="shared" si="8"/>
        <v/>
      </c>
      <c r="AB34" s="109" t="str">
        <f t="shared" si="7"/>
        <v>Работал</v>
      </c>
      <c r="AC34" s="109" t="str">
        <f t="shared" si="7"/>
        <v>Работал</v>
      </c>
      <c r="AD34" s="127" t="str">
        <f t="shared" si="7"/>
        <v/>
      </c>
      <c r="AE34" s="127" t="str">
        <f t="shared" si="7"/>
        <v/>
      </c>
      <c r="AF34" s="109" t="str">
        <f t="shared" si="7"/>
        <v>Работал</v>
      </c>
      <c r="AG34" s="109" t="str">
        <f t="shared" si="7"/>
        <v>Работал</v>
      </c>
      <c r="AH34" s="109" t="str">
        <f t="shared" si="7"/>
        <v/>
      </c>
      <c r="AI34" s="109" t="str">
        <f t="shared" si="7"/>
        <v/>
      </c>
      <c r="AJ34" s="109" t="str">
        <f t="shared" si="7"/>
        <v/>
      </c>
    </row>
    <row r="35" spans="1:37" x14ac:dyDescent="0.3">
      <c r="A35" s="102">
        <v>38</v>
      </c>
      <c r="B35" s="107" t="s">
        <v>129</v>
      </c>
      <c r="C35" s="107" t="str">
        <f>VLOOKUP($A35,Сотрудники!$A$3:$L$1206,8,0)</f>
        <v>Москва</v>
      </c>
      <c r="D35" s="109" t="str">
        <f t="shared" si="8"/>
        <v>Работал</v>
      </c>
      <c r="E35" s="109" t="str">
        <f t="shared" si="8"/>
        <v>Работал</v>
      </c>
      <c r="F35" s="109" t="str">
        <f t="shared" si="8"/>
        <v>Работал</v>
      </c>
      <c r="G35" s="109" t="str">
        <f t="shared" si="8"/>
        <v>Работал</v>
      </c>
      <c r="H35" s="109" t="str">
        <f t="shared" si="8"/>
        <v>Работал</v>
      </c>
      <c r="I35" s="127" t="str">
        <f t="shared" si="8"/>
        <v/>
      </c>
      <c r="J35" s="127" t="str">
        <f t="shared" si="8"/>
        <v/>
      </c>
      <c r="K35" s="109" t="str">
        <f t="shared" si="8"/>
        <v>Работал</v>
      </c>
      <c r="L35" s="109" t="str">
        <f t="shared" si="8"/>
        <v>Работал</v>
      </c>
      <c r="M35" s="109" t="str">
        <f t="shared" si="8"/>
        <v>Работал</v>
      </c>
      <c r="N35" s="109" t="str">
        <f t="shared" si="8"/>
        <v>Работал</v>
      </c>
      <c r="O35" s="127" t="str">
        <f t="shared" si="8"/>
        <v/>
      </c>
      <c r="P35" s="127" t="str">
        <f t="shared" si="8"/>
        <v/>
      </c>
      <c r="Q35" s="127" t="str">
        <f t="shared" si="8"/>
        <v/>
      </c>
      <c r="R35" s="109" t="str">
        <f t="shared" si="8"/>
        <v>Работал</v>
      </c>
      <c r="S35" s="109" t="str">
        <f t="shared" si="8"/>
        <v>Работал</v>
      </c>
      <c r="T35" s="109" t="str">
        <f t="shared" si="8"/>
        <v>Работал</v>
      </c>
      <c r="U35" s="109" t="str">
        <f t="shared" si="8"/>
        <v>Работал</v>
      </c>
      <c r="V35" s="109" t="str">
        <f t="shared" si="8"/>
        <v>Работал</v>
      </c>
      <c r="W35" s="127" t="str">
        <f t="shared" si="8"/>
        <v/>
      </c>
      <c r="X35" s="127" t="str">
        <f t="shared" si="8"/>
        <v/>
      </c>
      <c r="Y35" s="109" t="str">
        <f t="shared" si="8"/>
        <v>Работал</v>
      </c>
      <c r="Z35" s="109" t="str">
        <f t="shared" si="8"/>
        <v>Работал</v>
      </c>
      <c r="AA35" s="127" t="str">
        <f t="shared" si="8"/>
        <v/>
      </c>
      <c r="AB35" s="109" t="str">
        <f t="shared" si="8"/>
        <v>Работал</v>
      </c>
      <c r="AC35" s="109" t="str">
        <f t="shared" si="8"/>
        <v>Работал</v>
      </c>
      <c r="AD35" s="127" t="str">
        <f t="shared" si="8"/>
        <v/>
      </c>
      <c r="AE35" s="127" t="str">
        <f t="shared" si="8"/>
        <v/>
      </c>
      <c r="AF35" s="109" t="str">
        <f t="shared" si="8"/>
        <v>Работал</v>
      </c>
      <c r="AG35" s="109" t="str">
        <f t="shared" si="8"/>
        <v>Работал</v>
      </c>
      <c r="AH35" s="109" t="str">
        <f t="shared" si="8"/>
        <v/>
      </c>
      <c r="AI35" s="109" t="str">
        <f t="shared" si="8"/>
        <v/>
      </c>
      <c r="AJ35" s="109" t="str">
        <f t="shared" si="8"/>
        <v/>
      </c>
    </row>
    <row r="36" spans="1:37" x14ac:dyDescent="0.3">
      <c r="A36" s="102">
        <v>39</v>
      </c>
      <c r="B36" s="107" t="s">
        <v>127</v>
      </c>
      <c r="C36" s="107" t="str">
        <f>VLOOKUP($A36,Сотрудники!$A$3:$L$1206,8,0)</f>
        <v>Москва</v>
      </c>
      <c r="D36" s="109" t="str">
        <f t="shared" si="8"/>
        <v>Работал</v>
      </c>
      <c r="E36" s="109" t="str">
        <f t="shared" si="8"/>
        <v>Работал</v>
      </c>
      <c r="F36" s="109" t="str">
        <f t="shared" si="8"/>
        <v>Работал</v>
      </c>
      <c r="G36" s="109" t="str">
        <f t="shared" si="8"/>
        <v>Работал</v>
      </c>
      <c r="H36" s="109" t="str">
        <f t="shared" si="8"/>
        <v>Работал</v>
      </c>
      <c r="I36" s="127" t="str">
        <f t="shared" si="8"/>
        <v/>
      </c>
      <c r="J36" s="127" t="str">
        <f t="shared" si="8"/>
        <v/>
      </c>
      <c r="K36" s="109" t="str">
        <f t="shared" si="8"/>
        <v>Работал</v>
      </c>
      <c r="L36" s="109" t="str">
        <f t="shared" si="8"/>
        <v>Работал</v>
      </c>
      <c r="M36" s="109" t="str">
        <f t="shared" si="8"/>
        <v>Работал</v>
      </c>
      <c r="N36" s="109" t="str">
        <f t="shared" si="8"/>
        <v>Работал</v>
      </c>
      <c r="O36" s="127" t="str">
        <f t="shared" si="8"/>
        <v/>
      </c>
      <c r="P36" s="127" t="str">
        <f t="shared" si="8"/>
        <v/>
      </c>
      <c r="Q36" s="127" t="str">
        <f t="shared" si="8"/>
        <v/>
      </c>
      <c r="R36" s="109" t="str">
        <f t="shared" si="8"/>
        <v>Работал</v>
      </c>
      <c r="S36" s="109" t="str">
        <f t="shared" si="8"/>
        <v>Работал</v>
      </c>
      <c r="T36" s="109" t="str">
        <f t="shared" si="8"/>
        <v>Работал</v>
      </c>
      <c r="U36" s="109" t="str">
        <f t="shared" si="8"/>
        <v>Работал</v>
      </c>
      <c r="V36" s="109" t="str">
        <f t="shared" si="8"/>
        <v>Работал</v>
      </c>
      <c r="W36" s="127" t="str">
        <f t="shared" si="8"/>
        <v/>
      </c>
      <c r="X36" s="127" t="str">
        <f t="shared" si="8"/>
        <v/>
      </c>
      <c r="Y36" s="109" t="str">
        <f t="shared" si="8"/>
        <v>Выходной</v>
      </c>
      <c r="Z36" s="109" t="str">
        <f t="shared" si="8"/>
        <v>Выходной</v>
      </c>
      <c r="AA36" s="127" t="str">
        <f t="shared" si="8"/>
        <v>Выходной</v>
      </c>
      <c r="AB36" s="109" t="str">
        <f t="shared" si="8"/>
        <v>Выходной</v>
      </c>
      <c r="AC36" s="109" t="str">
        <f t="shared" si="8"/>
        <v>Выходной</v>
      </c>
      <c r="AD36" s="127" t="str">
        <f t="shared" si="8"/>
        <v>Выходной</v>
      </c>
      <c r="AE36" s="127" t="str">
        <f t="shared" si="8"/>
        <v>Выходной</v>
      </c>
      <c r="AF36" s="109" t="str">
        <f t="shared" si="8"/>
        <v>Выходной</v>
      </c>
      <c r="AG36" s="109" t="str">
        <f t="shared" si="8"/>
        <v>Выходной</v>
      </c>
      <c r="AH36" s="109" t="str">
        <f t="shared" ref="D36:AJ38" si="9">IF(ISBLANK(AH75),"",IF(AH75=0,"Выходной",IF(AH75&lt;&gt;0,"Работал","")))</f>
        <v/>
      </c>
      <c r="AI36" s="109" t="str">
        <f t="shared" si="9"/>
        <v/>
      </c>
      <c r="AJ36" s="109" t="str">
        <f t="shared" si="9"/>
        <v/>
      </c>
    </row>
    <row r="37" spans="1:37" x14ac:dyDescent="0.3">
      <c r="A37" s="102">
        <v>40</v>
      </c>
      <c r="B37" s="107" t="s">
        <v>130</v>
      </c>
      <c r="C37" s="107" t="str">
        <f>VLOOKUP($A37,Сотрудники!$A$3:$L$1206,8,0)</f>
        <v>Москва</v>
      </c>
      <c r="D37" s="109" t="str">
        <f t="shared" si="9"/>
        <v/>
      </c>
      <c r="E37" s="109" t="str">
        <f t="shared" si="9"/>
        <v/>
      </c>
      <c r="F37" s="109" t="str">
        <f t="shared" si="9"/>
        <v/>
      </c>
      <c r="G37" s="107" t="str">
        <f t="shared" si="9"/>
        <v/>
      </c>
      <c r="H37" s="107" t="str">
        <f t="shared" si="9"/>
        <v/>
      </c>
      <c r="I37" s="127" t="str">
        <f t="shared" si="9"/>
        <v/>
      </c>
      <c r="J37" s="127" t="str">
        <f t="shared" si="9"/>
        <v/>
      </c>
      <c r="K37" s="109" t="str">
        <f t="shared" si="9"/>
        <v>Работал</v>
      </c>
      <c r="L37" s="109" t="str">
        <f t="shared" si="9"/>
        <v>Работал</v>
      </c>
      <c r="M37" s="109" t="str">
        <f t="shared" si="9"/>
        <v>Работал</v>
      </c>
      <c r="N37" s="109" t="str">
        <f t="shared" si="9"/>
        <v>Работал</v>
      </c>
      <c r="O37" s="127" t="str">
        <f t="shared" si="9"/>
        <v/>
      </c>
      <c r="P37" s="127" t="str">
        <f t="shared" si="9"/>
        <v/>
      </c>
      <c r="Q37" s="127" t="str">
        <f t="shared" si="9"/>
        <v/>
      </c>
      <c r="R37" s="109" t="str">
        <f t="shared" si="9"/>
        <v>Работал</v>
      </c>
      <c r="S37" s="109" t="str">
        <f t="shared" si="9"/>
        <v>Работал</v>
      </c>
      <c r="T37" s="109" t="str">
        <f t="shared" si="9"/>
        <v>Работал</v>
      </c>
      <c r="U37" s="109" t="str">
        <f t="shared" si="9"/>
        <v>Работал</v>
      </c>
      <c r="V37" s="109" t="str">
        <f t="shared" si="9"/>
        <v>Работал</v>
      </c>
      <c r="W37" s="127" t="str">
        <f t="shared" si="9"/>
        <v/>
      </c>
      <c r="X37" s="127" t="str">
        <f t="shared" si="9"/>
        <v/>
      </c>
      <c r="Y37" s="109" t="str">
        <f t="shared" si="9"/>
        <v>Работал</v>
      </c>
      <c r="Z37" s="109" t="str">
        <f t="shared" si="9"/>
        <v>Работал</v>
      </c>
      <c r="AA37" s="127" t="str">
        <f t="shared" si="9"/>
        <v/>
      </c>
      <c r="AB37" s="109" t="str">
        <f t="shared" si="9"/>
        <v>Работал</v>
      </c>
      <c r="AC37" s="109" t="str">
        <f t="shared" si="9"/>
        <v>Работал</v>
      </c>
      <c r="AD37" s="127" t="str">
        <f t="shared" si="9"/>
        <v/>
      </c>
      <c r="AE37" s="127" t="str">
        <f t="shared" si="9"/>
        <v/>
      </c>
      <c r="AF37" s="109" t="str">
        <f t="shared" si="9"/>
        <v>Работал</v>
      </c>
      <c r="AG37" s="109" t="str">
        <f t="shared" si="9"/>
        <v>Работал</v>
      </c>
      <c r="AH37" s="109" t="str">
        <f t="shared" si="9"/>
        <v/>
      </c>
      <c r="AI37" s="109" t="str">
        <f t="shared" si="9"/>
        <v/>
      </c>
      <c r="AJ37" s="109" t="str">
        <f t="shared" si="9"/>
        <v/>
      </c>
    </row>
    <row r="38" spans="1:37" x14ac:dyDescent="0.3">
      <c r="A38" s="102">
        <v>41</v>
      </c>
      <c r="B38" s="107" t="s">
        <v>132</v>
      </c>
      <c r="C38" s="107" t="str">
        <f>VLOOKUP($A38,Сотрудники!$A$3:$L$1206,8,0)</f>
        <v>Москва</v>
      </c>
      <c r="D38" s="109" t="str">
        <f t="shared" si="9"/>
        <v/>
      </c>
      <c r="E38" s="109" t="str">
        <f t="shared" si="9"/>
        <v/>
      </c>
      <c r="F38" s="109" t="str">
        <f t="shared" si="9"/>
        <v/>
      </c>
      <c r="G38" s="107" t="str">
        <f t="shared" si="9"/>
        <v/>
      </c>
      <c r="H38" s="107" t="str">
        <f t="shared" si="9"/>
        <v/>
      </c>
      <c r="I38" s="127" t="str">
        <f t="shared" si="9"/>
        <v/>
      </c>
      <c r="J38" s="127" t="str">
        <f t="shared" si="9"/>
        <v/>
      </c>
      <c r="K38" s="109" t="str">
        <f t="shared" si="9"/>
        <v/>
      </c>
      <c r="L38" s="109" t="str">
        <f t="shared" si="9"/>
        <v/>
      </c>
      <c r="M38" s="109" t="str">
        <f t="shared" si="9"/>
        <v/>
      </c>
      <c r="N38" s="109" t="str">
        <f t="shared" si="9"/>
        <v/>
      </c>
      <c r="O38" s="127" t="str">
        <f t="shared" si="9"/>
        <v/>
      </c>
      <c r="P38" s="127" t="str">
        <f t="shared" si="9"/>
        <v/>
      </c>
      <c r="Q38" s="127" t="str">
        <f t="shared" si="9"/>
        <v/>
      </c>
      <c r="R38" s="109" t="str">
        <f t="shared" si="9"/>
        <v/>
      </c>
      <c r="S38" s="109" t="str">
        <f t="shared" si="9"/>
        <v/>
      </c>
      <c r="T38" s="109" t="str">
        <f t="shared" si="9"/>
        <v/>
      </c>
      <c r="U38" s="109" t="str">
        <f t="shared" si="9"/>
        <v/>
      </c>
      <c r="V38" s="109" t="str">
        <f t="shared" si="9"/>
        <v/>
      </c>
      <c r="W38" s="127" t="str">
        <f t="shared" si="9"/>
        <v/>
      </c>
      <c r="X38" s="127" t="str">
        <f t="shared" si="9"/>
        <v/>
      </c>
      <c r="Y38" s="109" t="str">
        <f t="shared" si="9"/>
        <v/>
      </c>
      <c r="Z38" s="109" t="str">
        <f t="shared" si="9"/>
        <v/>
      </c>
      <c r="AA38" s="127" t="str">
        <f t="shared" si="9"/>
        <v/>
      </c>
      <c r="AB38" s="109" t="str">
        <f t="shared" si="9"/>
        <v>Работал</v>
      </c>
      <c r="AC38" s="109" t="str">
        <f t="shared" si="9"/>
        <v>Работал</v>
      </c>
      <c r="AD38" s="127" t="str">
        <f t="shared" si="9"/>
        <v/>
      </c>
      <c r="AE38" s="127" t="str">
        <f t="shared" si="9"/>
        <v/>
      </c>
      <c r="AF38" s="109" t="str">
        <f t="shared" si="9"/>
        <v>Работал</v>
      </c>
      <c r="AG38" s="109" t="str">
        <f t="shared" si="9"/>
        <v>Работал</v>
      </c>
      <c r="AH38" s="109" t="str">
        <f t="shared" si="9"/>
        <v/>
      </c>
      <c r="AI38" s="109" t="str">
        <f t="shared" si="9"/>
        <v/>
      </c>
      <c r="AJ38" s="109" t="str">
        <f t="shared" si="9"/>
        <v/>
      </c>
    </row>
    <row r="39" spans="1:37" x14ac:dyDescent="0.3">
      <c r="B39" s="110" t="s">
        <v>642</v>
      </c>
    </row>
    <row r="40" spans="1:37" x14ac:dyDescent="0.3">
      <c r="B40" s="111" t="s">
        <v>643</v>
      </c>
      <c r="C40" s="111" t="s">
        <v>644</v>
      </c>
      <c r="D40" s="111" t="s">
        <v>645</v>
      </c>
    </row>
    <row r="41" spans="1:37" x14ac:dyDescent="0.3">
      <c r="B41" s="110"/>
      <c r="C41" s="112" t="s">
        <v>641</v>
      </c>
      <c r="AK41" s="110" t="s">
        <v>646</v>
      </c>
    </row>
    <row r="42" spans="1:37" x14ac:dyDescent="0.3">
      <c r="A42" s="107">
        <v>1</v>
      </c>
      <c r="B42" s="107" t="str">
        <f>VLOOKUP($A42,Сотрудники!$A$3:$L$1206,2,0)</f>
        <v>Кузьмин Антон</v>
      </c>
      <c r="C42" s="107" t="str">
        <f>VLOOKUP($A42,Сотрудники!$A$3:$L$1206,8,0)</f>
        <v>Москва</v>
      </c>
      <c r="D42" s="109">
        <v>8</v>
      </c>
      <c r="E42" s="109">
        <v>8</v>
      </c>
      <c r="F42" s="109">
        <v>8</v>
      </c>
      <c r="G42" s="109">
        <v>8</v>
      </c>
      <c r="H42" s="109">
        <v>8</v>
      </c>
      <c r="I42" s="127"/>
      <c r="J42" s="127"/>
      <c r="K42" s="109">
        <v>8</v>
      </c>
      <c r="L42" s="109">
        <v>8</v>
      </c>
      <c r="M42" s="109">
        <v>8</v>
      </c>
      <c r="N42" s="109">
        <v>7</v>
      </c>
      <c r="O42" s="127"/>
      <c r="P42" s="127"/>
      <c r="Q42" s="127"/>
      <c r="R42" s="109">
        <v>8</v>
      </c>
      <c r="S42" s="109">
        <v>8</v>
      </c>
      <c r="T42" s="109">
        <v>8</v>
      </c>
      <c r="U42" s="109">
        <v>8</v>
      </c>
      <c r="V42" s="109">
        <v>8</v>
      </c>
      <c r="W42" s="127"/>
      <c r="X42" s="127"/>
      <c r="Y42" s="109">
        <v>8</v>
      </c>
      <c r="Z42" s="109">
        <v>8</v>
      </c>
      <c r="AA42" s="127"/>
      <c r="AB42" s="109">
        <v>8</v>
      </c>
      <c r="AC42" s="109">
        <v>8</v>
      </c>
      <c r="AD42" s="127"/>
      <c r="AE42" s="127"/>
      <c r="AF42" s="109">
        <v>0</v>
      </c>
      <c r="AG42" s="109">
        <v>0</v>
      </c>
      <c r="AH42" s="109"/>
      <c r="AI42" s="109"/>
      <c r="AJ42" s="109"/>
      <c r="AK42" s="110">
        <f t="shared" ref="AK42:AK77" si="10">SUM(D42:AJ42)</f>
        <v>143</v>
      </c>
    </row>
    <row r="43" spans="1:37" x14ac:dyDescent="0.3">
      <c r="A43" s="107">
        <v>2</v>
      </c>
      <c r="B43" s="107" t="str">
        <f>VLOOKUP($A43,Сотрудники!$A$3:$L$1206,2,0)</f>
        <v xml:space="preserve">Крейнделин Борис </v>
      </c>
      <c r="C43" s="107" t="str">
        <f>VLOOKUP($A43,Сотрудники!$A$3:$L$1206,8,0)</f>
        <v>Москва</v>
      </c>
      <c r="D43" s="109">
        <v>8</v>
      </c>
      <c r="E43" s="109">
        <v>8</v>
      </c>
      <c r="F43" s="109">
        <v>8</v>
      </c>
      <c r="G43" s="109">
        <v>8</v>
      </c>
      <c r="H43" s="109">
        <v>8</v>
      </c>
      <c r="I43" s="127"/>
      <c r="J43" s="127"/>
      <c r="K43" s="109">
        <v>8</v>
      </c>
      <c r="L43" s="109">
        <v>8</v>
      </c>
      <c r="M43" s="109">
        <v>8</v>
      </c>
      <c r="N43" s="109">
        <v>7</v>
      </c>
      <c r="O43" s="127"/>
      <c r="P43" s="127"/>
      <c r="Q43" s="127"/>
      <c r="R43" s="109">
        <v>8</v>
      </c>
      <c r="S43" s="109">
        <v>8</v>
      </c>
      <c r="T43" s="109">
        <v>8</v>
      </c>
      <c r="U43" s="109">
        <v>8</v>
      </c>
      <c r="V43" s="109">
        <v>8</v>
      </c>
      <c r="W43" s="127"/>
      <c r="X43" s="127"/>
      <c r="Y43" s="109">
        <v>8</v>
      </c>
      <c r="Z43" s="109">
        <v>8</v>
      </c>
      <c r="AA43" s="127"/>
      <c r="AB43" s="109">
        <v>8</v>
      </c>
      <c r="AC43" s="109">
        <v>8</v>
      </c>
      <c r="AD43" s="127"/>
      <c r="AE43" s="127"/>
      <c r="AF43" s="109">
        <v>8</v>
      </c>
      <c r="AG43" s="109">
        <v>8</v>
      </c>
      <c r="AH43" s="109"/>
      <c r="AI43" s="109"/>
      <c r="AJ43" s="109"/>
      <c r="AK43" s="110">
        <f t="shared" si="10"/>
        <v>159</v>
      </c>
    </row>
    <row r="44" spans="1:37" x14ac:dyDescent="0.3">
      <c r="A44" s="107">
        <v>3</v>
      </c>
      <c r="B44" s="107" t="str">
        <f>VLOOKUP($A44,Сотрудники!$A$3:$L$1206,2,0)</f>
        <v>Асеев Феофан</v>
      </c>
      <c r="C44" s="107" t="str">
        <f>VLOOKUP($A44,Сотрудники!$A$3:$L$1206,8,0)</f>
        <v>Москва</v>
      </c>
      <c r="D44" s="109">
        <v>8</v>
      </c>
      <c r="E44" s="109">
        <v>8</v>
      </c>
      <c r="F44" s="109">
        <v>8</v>
      </c>
      <c r="G44" s="109">
        <v>8</v>
      </c>
      <c r="H44" s="109">
        <v>8</v>
      </c>
      <c r="I44" s="127"/>
      <c r="J44" s="127"/>
      <c r="K44" s="109">
        <v>8</v>
      </c>
      <c r="L44" s="109">
        <v>8</v>
      </c>
      <c r="M44" s="109">
        <v>8</v>
      </c>
      <c r="N44" s="109">
        <v>7</v>
      </c>
      <c r="O44" s="127"/>
      <c r="P44" s="127"/>
      <c r="Q44" s="127"/>
      <c r="R44" s="109">
        <v>8</v>
      </c>
      <c r="S44" s="109">
        <v>8</v>
      </c>
      <c r="T44" s="109">
        <v>8</v>
      </c>
      <c r="U44" s="109">
        <v>8</v>
      </c>
      <c r="V44" s="109">
        <v>8</v>
      </c>
      <c r="W44" s="127"/>
      <c r="X44" s="127"/>
      <c r="Y44" s="109">
        <v>8</v>
      </c>
      <c r="Z44" s="109">
        <v>8</v>
      </c>
      <c r="AA44" s="127"/>
      <c r="AB44" s="109">
        <v>8</v>
      </c>
      <c r="AC44" s="109">
        <v>8</v>
      </c>
      <c r="AD44" s="127"/>
      <c r="AE44" s="127"/>
      <c r="AF44" s="109">
        <v>8</v>
      </c>
      <c r="AG44" s="109">
        <v>8</v>
      </c>
      <c r="AH44" s="109"/>
      <c r="AI44" s="109"/>
      <c r="AJ44" s="109"/>
      <c r="AK44" s="110">
        <f t="shared" si="10"/>
        <v>159</v>
      </c>
    </row>
    <row r="45" spans="1:37" x14ac:dyDescent="0.3">
      <c r="A45" s="102">
        <v>5</v>
      </c>
      <c r="B45" s="107" t="str">
        <f>VLOOKUP($A45,Сотрудники!$A$3:$L$1206,2,0)</f>
        <v>Яковлев Дмитрий</v>
      </c>
      <c r="C45" s="107" t="str">
        <f>VLOOKUP($A45,Сотрудники!$A$3:$L$1206,8,0)</f>
        <v>Москва</v>
      </c>
      <c r="D45" s="109">
        <v>8</v>
      </c>
      <c r="E45" s="109">
        <v>8</v>
      </c>
      <c r="F45" s="109">
        <v>8</v>
      </c>
      <c r="G45" s="109">
        <v>8</v>
      </c>
      <c r="H45" s="109">
        <v>8</v>
      </c>
      <c r="I45" s="127"/>
      <c r="J45" s="127"/>
      <c r="K45" s="109">
        <v>8</v>
      </c>
      <c r="L45" s="109">
        <v>8</v>
      </c>
      <c r="M45" s="109">
        <v>8</v>
      </c>
      <c r="N45" s="109">
        <v>7</v>
      </c>
      <c r="O45" s="127"/>
      <c r="P45" s="127"/>
      <c r="Q45" s="127"/>
      <c r="R45" s="109">
        <v>8</v>
      </c>
      <c r="S45" s="109">
        <v>8</v>
      </c>
      <c r="T45" s="109">
        <v>8</v>
      </c>
      <c r="U45" s="109">
        <v>8</v>
      </c>
      <c r="V45" s="109">
        <v>8</v>
      </c>
      <c r="W45" s="127"/>
      <c r="X45" s="127"/>
      <c r="Y45" s="109">
        <v>8</v>
      </c>
      <c r="Z45" s="109">
        <v>8</v>
      </c>
      <c r="AA45" s="127"/>
      <c r="AB45" s="109">
        <v>8</v>
      </c>
      <c r="AC45" s="109">
        <v>8</v>
      </c>
      <c r="AD45" s="127"/>
      <c r="AE45" s="127"/>
      <c r="AF45" s="109">
        <v>8</v>
      </c>
      <c r="AG45" s="109">
        <v>8</v>
      </c>
      <c r="AH45" s="109"/>
      <c r="AI45" s="109"/>
      <c r="AJ45" s="109"/>
      <c r="AK45" s="110">
        <f t="shared" si="10"/>
        <v>159</v>
      </c>
    </row>
    <row r="46" spans="1:37" x14ac:dyDescent="0.3">
      <c r="A46" s="102">
        <v>8</v>
      </c>
      <c r="B46" s="107" t="str">
        <f>VLOOKUP($A46,Сотрудники!$A$3:$L$1206,2,0)</f>
        <v>Хохлова Крестина</v>
      </c>
      <c r="C46" s="107" t="str">
        <f>VLOOKUP($A46,Сотрудники!$A$3:$L$1206,8,0)</f>
        <v>Москва</v>
      </c>
      <c r="D46" s="109">
        <v>8</v>
      </c>
      <c r="E46" s="109">
        <v>8</v>
      </c>
      <c r="F46" s="109">
        <v>8</v>
      </c>
      <c r="G46" s="109">
        <v>8</v>
      </c>
      <c r="H46" s="109">
        <v>8</v>
      </c>
      <c r="I46" s="127"/>
      <c r="J46" s="127"/>
      <c r="K46" s="109">
        <v>8</v>
      </c>
      <c r="L46" s="109">
        <v>8</v>
      </c>
      <c r="M46" s="109">
        <v>8</v>
      </c>
      <c r="N46" s="109">
        <v>7</v>
      </c>
      <c r="O46" s="127"/>
      <c r="P46" s="127"/>
      <c r="Q46" s="127"/>
      <c r="R46" s="109">
        <v>8</v>
      </c>
      <c r="S46" s="109">
        <v>8</v>
      </c>
      <c r="T46" s="109">
        <v>8</v>
      </c>
      <c r="U46" s="109">
        <v>8</v>
      </c>
      <c r="V46" s="109">
        <v>8</v>
      </c>
      <c r="W46" s="127"/>
      <c r="X46" s="127"/>
      <c r="Y46" s="109">
        <v>8</v>
      </c>
      <c r="Z46" s="109">
        <v>8</v>
      </c>
      <c r="AA46" s="127"/>
      <c r="AB46" s="109">
        <v>8</v>
      </c>
      <c r="AC46" s="109">
        <v>8</v>
      </c>
      <c r="AD46" s="127"/>
      <c r="AE46" s="127"/>
      <c r="AF46" s="109">
        <v>8</v>
      </c>
      <c r="AG46" s="109">
        <v>8</v>
      </c>
      <c r="AH46" s="109"/>
      <c r="AI46" s="109"/>
      <c r="AJ46" s="109"/>
      <c r="AK46" s="110">
        <f t="shared" si="10"/>
        <v>159</v>
      </c>
    </row>
    <row r="47" spans="1:37" x14ac:dyDescent="0.3">
      <c r="A47" s="102">
        <v>9</v>
      </c>
      <c r="B47" s="107" t="str">
        <f>VLOOKUP($A47,Сотрудники!$A$3:$L$1206,2,0)</f>
        <v>Пойш Виталий</v>
      </c>
      <c r="C47" s="107" t="str">
        <f>VLOOKUP($A47,Сотрудники!$A$3:$L$1206,8,0)</f>
        <v>Екатеринбург</v>
      </c>
      <c r="D47" s="109">
        <v>8</v>
      </c>
      <c r="E47" s="109">
        <v>8</v>
      </c>
      <c r="F47" s="109">
        <v>8</v>
      </c>
      <c r="G47" s="109">
        <v>8</v>
      </c>
      <c r="H47" s="109">
        <v>8</v>
      </c>
      <c r="I47" s="127"/>
      <c r="J47" s="127"/>
      <c r="K47" s="109">
        <v>8</v>
      </c>
      <c r="L47" s="109">
        <v>8</v>
      </c>
      <c r="M47" s="109">
        <v>8</v>
      </c>
      <c r="N47" s="109">
        <v>7</v>
      </c>
      <c r="O47" s="127"/>
      <c r="P47" s="127"/>
      <c r="Q47" s="127"/>
      <c r="R47" s="109">
        <v>8</v>
      </c>
      <c r="S47" s="109">
        <v>8</v>
      </c>
      <c r="T47" s="109">
        <v>8</v>
      </c>
      <c r="U47" s="109">
        <v>8</v>
      </c>
      <c r="V47" s="109">
        <v>8</v>
      </c>
      <c r="W47" s="127"/>
      <c r="X47" s="127"/>
      <c r="Y47" s="109">
        <v>8</v>
      </c>
      <c r="Z47" s="109">
        <v>8</v>
      </c>
      <c r="AA47" s="127"/>
      <c r="AB47" s="109">
        <v>8</v>
      </c>
      <c r="AC47" s="109">
        <v>8</v>
      </c>
      <c r="AD47" s="127"/>
      <c r="AE47" s="127"/>
      <c r="AF47" s="109">
        <v>8</v>
      </c>
      <c r="AG47" s="109">
        <v>8</v>
      </c>
      <c r="AH47" s="109"/>
      <c r="AI47" s="107"/>
      <c r="AJ47" s="107"/>
      <c r="AK47" s="110">
        <f t="shared" si="10"/>
        <v>159</v>
      </c>
    </row>
    <row r="48" spans="1:37" x14ac:dyDescent="0.3">
      <c r="A48" s="102">
        <v>10</v>
      </c>
      <c r="B48" s="107" t="str">
        <f>VLOOKUP($A48,Сотрудники!$A$3:$L$1206,2,0)</f>
        <v>Офицеров Дмитрий</v>
      </c>
      <c r="C48" s="107" t="str">
        <f>VLOOKUP($A48,Сотрудники!$A$3:$L$1206,8,0)</f>
        <v>СПБ</v>
      </c>
      <c r="D48" s="109">
        <v>8</v>
      </c>
      <c r="E48" s="109">
        <v>8</v>
      </c>
      <c r="F48" s="109">
        <v>8</v>
      </c>
      <c r="G48" s="109">
        <v>8</v>
      </c>
      <c r="H48" s="109">
        <v>8</v>
      </c>
      <c r="I48" s="127"/>
      <c r="J48" s="127"/>
      <c r="K48" s="109">
        <v>8</v>
      </c>
      <c r="L48" s="109">
        <v>8</v>
      </c>
      <c r="M48" s="109">
        <v>8</v>
      </c>
      <c r="N48" s="109">
        <v>7</v>
      </c>
      <c r="O48" s="127"/>
      <c r="P48" s="127"/>
      <c r="Q48" s="127"/>
      <c r="R48" s="109">
        <v>8</v>
      </c>
      <c r="S48" s="109">
        <v>8</v>
      </c>
      <c r="T48" s="109">
        <v>8</v>
      </c>
      <c r="U48" s="109">
        <v>8</v>
      </c>
      <c r="V48" s="109">
        <v>8</v>
      </c>
      <c r="W48" s="127"/>
      <c r="X48" s="127"/>
      <c r="Y48" s="109">
        <v>8</v>
      </c>
      <c r="Z48" s="109">
        <v>8</v>
      </c>
      <c r="AA48" s="127"/>
      <c r="AB48" s="109">
        <v>8</v>
      </c>
      <c r="AC48" s="109">
        <v>8</v>
      </c>
      <c r="AD48" s="127"/>
      <c r="AE48" s="127"/>
      <c r="AF48" s="109">
        <v>8</v>
      </c>
      <c r="AG48" s="109">
        <v>8</v>
      </c>
      <c r="AH48" s="109"/>
      <c r="AI48" s="107"/>
      <c r="AJ48" s="107"/>
      <c r="AK48" s="110">
        <f t="shared" si="10"/>
        <v>159</v>
      </c>
    </row>
    <row r="49" spans="1:37" x14ac:dyDescent="0.3">
      <c r="A49" s="102">
        <v>11</v>
      </c>
      <c r="B49" s="107" t="str">
        <f>VLOOKUP($A49,Сотрудники!$A$3:$L$1206,2,0)</f>
        <v>Муштекенов Тимур</v>
      </c>
      <c r="C49" s="107" t="str">
        <f>VLOOKUP($A49,Сотрудники!$A$3:$L$1206,8,0)</f>
        <v>СПБ</v>
      </c>
      <c r="D49" s="109">
        <v>8</v>
      </c>
      <c r="E49" s="109">
        <v>8</v>
      </c>
      <c r="F49" s="109">
        <v>8</v>
      </c>
      <c r="G49" s="109">
        <v>8</v>
      </c>
      <c r="H49" s="109">
        <v>8</v>
      </c>
      <c r="I49" s="127"/>
      <c r="J49" s="127"/>
      <c r="K49" s="109">
        <v>8</v>
      </c>
      <c r="L49" s="109">
        <v>8</v>
      </c>
      <c r="M49" s="109">
        <v>8</v>
      </c>
      <c r="N49" s="109">
        <v>7</v>
      </c>
      <c r="O49" s="127"/>
      <c r="P49" s="127"/>
      <c r="Q49" s="127"/>
      <c r="R49" s="109">
        <v>8</v>
      </c>
      <c r="S49" s="109">
        <v>8</v>
      </c>
      <c r="T49" s="109">
        <v>8</v>
      </c>
      <c r="U49" s="109">
        <v>8</v>
      </c>
      <c r="V49" s="109">
        <v>8</v>
      </c>
      <c r="W49" s="127"/>
      <c r="X49" s="127"/>
      <c r="Y49" s="109">
        <v>8</v>
      </c>
      <c r="Z49" s="109">
        <v>8</v>
      </c>
      <c r="AA49" s="127"/>
      <c r="AB49" s="109">
        <v>8</v>
      </c>
      <c r="AC49" s="109">
        <v>8</v>
      </c>
      <c r="AD49" s="127"/>
      <c r="AE49" s="127"/>
      <c r="AF49" s="109">
        <v>8</v>
      </c>
      <c r="AG49" s="109">
        <v>8</v>
      </c>
      <c r="AH49" s="109"/>
      <c r="AI49" s="107"/>
      <c r="AJ49" s="107"/>
      <c r="AK49" s="110">
        <f t="shared" si="10"/>
        <v>159</v>
      </c>
    </row>
    <row r="50" spans="1:37" x14ac:dyDescent="0.3">
      <c r="A50" s="102">
        <v>13</v>
      </c>
      <c r="B50" s="107" t="str">
        <f>VLOOKUP($A50,Сотрудники!$A$3:$L$1206,2,0)</f>
        <v>Богданов Михаил</v>
      </c>
      <c r="C50" s="107" t="str">
        <f>VLOOKUP($A50,Сотрудники!$A$3:$L$1206,8,0)</f>
        <v>СПБ</v>
      </c>
      <c r="D50" s="109">
        <v>8</v>
      </c>
      <c r="E50" s="109">
        <v>8</v>
      </c>
      <c r="F50" s="109">
        <v>8</v>
      </c>
      <c r="G50" s="109">
        <v>8</v>
      </c>
      <c r="H50" s="109">
        <v>8</v>
      </c>
      <c r="I50" s="127"/>
      <c r="J50" s="127"/>
      <c r="K50" s="109">
        <v>8</v>
      </c>
      <c r="L50" s="109">
        <v>8</v>
      </c>
      <c r="M50" s="109">
        <v>8</v>
      </c>
      <c r="N50" s="109">
        <v>7</v>
      </c>
      <c r="O50" s="127"/>
      <c r="P50" s="127"/>
      <c r="Q50" s="127"/>
      <c r="R50" s="109">
        <v>8</v>
      </c>
      <c r="S50" s="109">
        <v>8</v>
      </c>
      <c r="T50" s="109">
        <v>8</v>
      </c>
      <c r="U50" s="109">
        <v>8</v>
      </c>
      <c r="V50" s="109">
        <v>8</v>
      </c>
      <c r="W50" s="127"/>
      <c r="X50" s="127"/>
      <c r="Y50" s="109">
        <v>8</v>
      </c>
      <c r="Z50" s="109">
        <v>8</v>
      </c>
      <c r="AA50" s="127"/>
      <c r="AB50" s="109">
        <v>8</v>
      </c>
      <c r="AC50" s="109">
        <v>8</v>
      </c>
      <c r="AD50" s="127"/>
      <c r="AE50" s="127"/>
      <c r="AF50" s="109">
        <v>8</v>
      </c>
      <c r="AG50" s="109">
        <v>8</v>
      </c>
      <c r="AH50" s="109"/>
      <c r="AI50" s="107"/>
      <c r="AJ50" s="107"/>
      <c r="AK50" s="110">
        <f t="shared" si="10"/>
        <v>159</v>
      </c>
    </row>
    <row r="51" spans="1:37" x14ac:dyDescent="0.3">
      <c r="A51" s="102">
        <v>14</v>
      </c>
      <c r="B51" s="107" t="str">
        <f>VLOOKUP($A51,Сотрудники!$A$3:$L$1206,2,0)</f>
        <v>Смирнова Екатерина</v>
      </c>
      <c r="C51" s="107" t="str">
        <f>VLOOKUP($A51,Сотрудники!$A$3:$L$1206,8,0)</f>
        <v>Москва</v>
      </c>
      <c r="D51" s="109">
        <v>8</v>
      </c>
      <c r="E51" s="109">
        <v>8</v>
      </c>
      <c r="F51" s="109">
        <v>8</v>
      </c>
      <c r="G51" s="109">
        <v>8</v>
      </c>
      <c r="H51" s="109">
        <v>8</v>
      </c>
      <c r="I51" s="127"/>
      <c r="J51" s="127"/>
      <c r="K51" s="109">
        <v>8</v>
      </c>
      <c r="L51" s="109">
        <v>8</v>
      </c>
      <c r="M51" s="109">
        <v>8</v>
      </c>
      <c r="N51" s="109">
        <v>7</v>
      </c>
      <c r="O51" s="127"/>
      <c r="P51" s="127"/>
      <c r="Q51" s="127"/>
      <c r="R51" s="109">
        <v>8</v>
      </c>
      <c r="S51" s="109">
        <v>8</v>
      </c>
      <c r="T51" s="109">
        <v>8</v>
      </c>
      <c r="U51" s="109">
        <v>8</v>
      </c>
      <c r="V51" s="109">
        <v>8</v>
      </c>
      <c r="W51" s="127"/>
      <c r="X51" s="127"/>
      <c r="Y51" s="109">
        <v>8</v>
      </c>
      <c r="Z51" s="109">
        <v>8</v>
      </c>
      <c r="AA51" s="127"/>
      <c r="AB51" s="109">
        <v>8</v>
      </c>
      <c r="AC51" s="109">
        <v>8</v>
      </c>
      <c r="AD51" s="127"/>
      <c r="AE51" s="127"/>
      <c r="AF51" s="109">
        <v>8</v>
      </c>
      <c r="AG51" s="109">
        <v>8</v>
      </c>
      <c r="AH51" s="109"/>
      <c r="AI51" s="107"/>
      <c r="AJ51" s="107"/>
      <c r="AK51" s="110">
        <f t="shared" si="10"/>
        <v>159</v>
      </c>
    </row>
    <row r="52" spans="1:37" x14ac:dyDescent="0.3">
      <c r="A52" s="102">
        <v>15</v>
      </c>
      <c r="B52" s="107" t="str">
        <f>VLOOKUP($A52,Сотрудники!$A$3:$L$1206,2,0)</f>
        <v>Герасимова Елизавета</v>
      </c>
      <c r="C52" s="107" t="str">
        <f>VLOOKUP($A52,Сотрудники!$A$3:$L$1206,8,0)</f>
        <v>Москва</v>
      </c>
      <c r="D52" s="109">
        <v>8</v>
      </c>
      <c r="E52" s="109">
        <v>8</v>
      </c>
      <c r="F52" s="109">
        <v>8</v>
      </c>
      <c r="G52" s="109">
        <v>8</v>
      </c>
      <c r="H52" s="109">
        <v>8</v>
      </c>
      <c r="I52" s="127"/>
      <c r="J52" s="127"/>
      <c r="K52" s="109">
        <v>8</v>
      </c>
      <c r="L52" s="109">
        <v>8</v>
      </c>
      <c r="M52" s="109">
        <v>8</v>
      </c>
      <c r="N52" s="109">
        <v>7</v>
      </c>
      <c r="O52" s="127"/>
      <c r="P52" s="127"/>
      <c r="Q52" s="127"/>
      <c r="R52" s="109">
        <v>8</v>
      </c>
      <c r="S52" s="109">
        <v>8</v>
      </c>
      <c r="T52" s="109">
        <v>8</v>
      </c>
      <c r="U52" s="109">
        <v>8</v>
      </c>
      <c r="V52" s="109">
        <v>8</v>
      </c>
      <c r="W52" s="127"/>
      <c r="X52" s="127"/>
      <c r="Y52" s="109">
        <v>8</v>
      </c>
      <c r="Z52" s="109">
        <v>8</v>
      </c>
      <c r="AA52" s="127"/>
      <c r="AB52" s="109">
        <v>8</v>
      </c>
      <c r="AC52" s="109">
        <v>8</v>
      </c>
      <c r="AD52" s="127"/>
      <c r="AE52" s="127"/>
      <c r="AF52" s="109">
        <v>8</v>
      </c>
      <c r="AG52" s="109">
        <v>8</v>
      </c>
      <c r="AH52" s="109"/>
      <c r="AI52" s="107"/>
      <c r="AJ52" s="107"/>
      <c r="AK52" s="110">
        <f t="shared" si="10"/>
        <v>159</v>
      </c>
    </row>
    <row r="53" spans="1:37" x14ac:dyDescent="0.3">
      <c r="A53" s="102">
        <v>16</v>
      </c>
      <c r="B53" s="107" t="str">
        <f>VLOOKUP($A53,Сотрудники!$A$3:$L$1206,2,0)</f>
        <v>Абдуллаева Анжелика</v>
      </c>
      <c r="C53" s="107" t="str">
        <f>VLOOKUP($A53,Сотрудники!$A$3:$L$1206,8,0)</f>
        <v>Москва</v>
      </c>
      <c r="D53" s="109">
        <v>8</v>
      </c>
      <c r="E53" s="109">
        <v>8</v>
      </c>
      <c r="F53" s="109">
        <v>8</v>
      </c>
      <c r="G53" s="109">
        <v>8</v>
      </c>
      <c r="H53" s="109">
        <v>8</v>
      </c>
      <c r="I53" s="127"/>
      <c r="J53" s="127"/>
      <c r="K53" s="109">
        <v>8</v>
      </c>
      <c r="L53" s="109">
        <v>8</v>
      </c>
      <c r="M53" s="109">
        <v>8</v>
      </c>
      <c r="N53" s="109">
        <v>7</v>
      </c>
      <c r="O53" s="127"/>
      <c r="P53" s="127"/>
      <c r="Q53" s="127"/>
      <c r="R53" s="109">
        <v>8</v>
      </c>
      <c r="S53" s="109">
        <v>8</v>
      </c>
      <c r="T53" s="109">
        <v>8</v>
      </c>
      <c r="U53" s="109">
        <v>8</v>
      </c>
      <c r="V53" s="109">
        <v>8</v>
      </c>
      <c r="W53" s="127"/>
      <c r="X53" s="127"/>
      <c r="Y53" s="109">
        <v>8</v>
      </c>
      <c r="Z53" s="109">
        <v>8</v>
      </c>
      <c r="AA53" s="127"/>
      <c r="AB53" s="109">
        <v>8</v>
      </c>
      <c r="AC53" s="109">
        <v>8</v>
      </c>
      <c r="AD53" s="127"/>
      <c r="AE53" s="127"/>
      <c r="AF53" s="109">
        <v>8</v>
      </c>
      <c r="AG53" s="109">
        <v>8</v>
      </c>
      <c r="AH53" s="109"/>
      <c r="AI53" s="107"/>
      <c r="AJ53" s="107"/>
      <c r="AK53" s="110">
        <f t="shared" si="10"/>
        <v>159</v>
      </c>
    </row>
    <row r="54" spans="1:37" x14ac:dyDescent="0.3">
      <c r="A54" s="102">
        <v>17</v>
      </c>
      <c r="B54" s="107" t="str">
        <f>VLOOKUP($A54,Сотрудники!$A$3:$L$1206,2,0)</f>
        <v>Наймушин Евгений</v>
      </c>
      <c r="C54" s="107" t="str">
        <f>VLOOKUP($A54,Сотрудники!$A$3:$L$1206,8,0)</f>
        <v>Екатеринбург</v>
      </c>
      <c r="D54" s="109">
        <v>8</v>
      </c>
      <c r="E54" s="109">
        <v>8</v>
      </c>
      <c r="F54" s="109">
        <v>8</v>
      </c>
      <c r="G54" s="109">
        <v>8</v>
      </c>
      <c r="H54" s="109">
        <v>8</v>
      </c>
      <c r="I54" s="127"/>
      <c r="J54" s="127"/>
      <c r="K54" s="109">
        <v>8</v>
      </c>
      <c r="L54" s="109">
        <v>8</v>
      </c>
      <c r="M54" s="109">
        <v>8</v>
      </c>
      <c r="N54" s="109">
        <v>7</v>
      </c>
      <c r="O54" s="127"/>
      <c r="P54" s="127"/>
      <c r="Q54" s="127"/>
      <c r="R54" s="109">
        <v>8</v>
      </c>
      <c r="S54" s="109">
        <v>8</v>
      </c>
      <c r="T54" s="109">
        <v>8</v>
      </c>
      <c r="U54" s="109">
        <v>8</v>
      </c>
      <c r="V54" s="109">
        <v>8</v>
      </c>
      <c r="W54" s="127"/>
      <c r="X54" s="127"/>
      <c r="Y54" s="109">
        <v>8</v>
      </c>
      <c r="Z54" s="109">
        <v>8</v>
      </c>
      <c r="AA54" s="127"/>
      <c r="AB54" s="109">
        <v>8</v>
      </c>
      <c r="AC54" s="109">
        <v>8</v>
      </c>
      <c r="AD54" s="127"/>
      <c r="AE54" s="127"/>
      <c r="AF54" s="109">
        <v>8</v>
      </c>
      <c r="AG54" s="109">
        <v>8</v>
      </c>
      <c r="AH54" s="109"/>
      <c r="AI54" s="107"/>
      <c r="AJ54" s="107"/>
      <c r="AK54" s="110">
        <f t="shared" si="10"/>
        <v>159</v>
      </c>
    </row>
    <row r="55" spans="1:37" x14ac:dyDescent="0.3">
      <c r="A55" s="102">
        <v>18</v>
      </c>
      <c r="B55" s="107" t="str">
        <f>VLOOKUP($A55,Сотрудники!$A$3:$L$1206,2,0)</f>
        <v>Тимиргалеев Иван</v>
      </c>
      <c r="C55" s="107" t="str">
        <f>VLOOKUP($A55,Сотрудники!$A$3:$L$1206,8,0)</f>
        <v>Екатеринбург</v>
      </c>
      <c r="D55" s="109">
        <v>8</v>
      </c>
      <c r="E55" s="109">
        <v>8</v>
      </c>
      <c r="F55" s="109">
        <v>8</v>
      </c>
      <c r="G55" s="109">
        <v>8</v>
      </c>
      <c r="H55" s="109">
        <v>8</v>
      </c>
      <c r="I55" s="127"/>
      <c r="J55" s="127"/>
      <c r="K55" s="109">
        <v>8</v>
      </c>
      <c r="L55" s="109">
        <v>8</v>
      </c>
      <c r="M55" s="109">
        <v>8</v>
      </c>
      <c r="N55" s="109">
        <v>7</v>
      </c>
      <c r="O55" s="127"/>
      <c r="P55" s="127"/>
      <c r="Q55" s="127"/>
      <c r="R55" s="109">
        <v>8</v>
      </c>
      <c r="S55" s="109">
        <v>8</v>
      </c>
      <c r="T55" s="109">
        <v>8</v>
      </c>
      <c r="U55" s="109">
        <v>8</v>
      </c>
      <c r="V55" s="109">
        <v>8</v>
      </c>
      <c r="W55" s="127"/>
      <c r="X55" s="127"/>
      <c r="Y55" s="109">
        <v>8</v>
      </c>
      <c r="Z55" s="109">
        <v>8</v>
      </c>
      <c r="AA55" s="127"/>
      <c r="AB55" s="109">
        <v>8</v>
      </c>
      <c r="AC55" s="109">
        <v>8</v>
      </c>
      <c r="AD55" s="127"/>
      <c r="AE55" s="127"/>
      <c r="AF55" s="109">
        <v>8</v>
      </c>
      <c r="AG55" s="109">
        <v>8</v>
      </c>
      <c r="AH55" s="109"/>
      <c r="AI55" s="107"/>
      <c r="AJ55" s="107"/>
      <c r="AK55" s="110">
        <f t="shared" si="10"/>
        <v>159</v>
      </c>
    </row>
    <row r="56" spans="1:37" x14ac:dyDescent="0.3">
      <c r="A56" s="102">
        <v>19</v>
      </c>
      <c r="B56" s="107" t="str">
        <f>VLOOKUP($A56,Сотрудники!$A$3:$L$1206,2,0)</f>
        <v>Лопатин Максим</v>
      </c>
      <c r="C56" s="107" t="str">
        <f>VLOOKUP($A56,Сотрудники!$A$3:$L$1206,8,0)</f>
        <v>Москва</v>
      </c>
      <c r="D56" s="109">
        <v>8</v>
      </c>
      <c r="E56" s="109">
        <v>8</v>
      </c>
      <c r="F56" s="109">
        <v>8</v>
      </c>
      <c r="G56" s="109">
        <v>8</v>
      </c>
      <c r="H56" s="109">
        <v>8</v>
      </c>
      <c r="I56" s="127"/>
      <c r="J56" s="127"/>
      <c r="K56" s="109">
        <v>8</v>
      </c>
      <c r="L56" s="109">
        <v>8</v>
      </c>
      <c r="M56" s="109">
        <v>8</v>
      </c>
      <c r="N56" s="109">
        <v>7</v>
      </c>
      <c r="O56" s="127"/>
      <c r="P56" s="127"/>
      <c r="Q56" s="127"/>
      <c r="R56" s="109">
        <v>8</v>
      </c>
      <c r="S56" s="109">
        <v>8</v>
      </c>
      <c r="T56" s="109">
        <v>8</v>
      </c>
      <c r="U56" s="109">
        <v>8</v>
      </c>
      <c r="V56" s="109">
        <v>8</v>
      </c>
      <c r="W56" s="127"/>
      <c r="X56" s="127"/>
      <c r="Y56" s="109">
        <v>8</v>
      </c>
      <c r="Z56" s="109">
        <v>8</v>
      </c>
      <c r="AA56" s="127"/>
      <c r="AB56" s="109">
        <v>8</v>
      </c>
      <c r="AC56" s="109">
        <v>8</v>
      </c>
      <c r="AD56" s="127"/>
      <c r="AE56" s="127"/>
      <c r="AF56" s="109">
        <v>8</v>
      </c>
      <c r="AG56" s="109">
        <v>8</v>
      </c>
      <c r="AH56" s="109"/>
      <c r="AI56" s="107"/>
      <c r="AJ56" s="107"/>
      <c r="AK56" s="110">
        <f t="shared" si="10"/>
        <v>159</v>
      </c>
    </row>
    <row r="57" spans="1:37" x14ac:dyDescent="0.3">
      <c r="A57" s="102">
        <v>20</v>
      </c>
      <c r="B57" s="107" t="str">
        <f>VLOOKUP($A57,Сотрудники!$A$3:$L$1206,2,0)</f>
        <v xml:space="preserve">Калмурзаев Руслан </v>
      </c>
      <c r="C57" s="107" t="str">
        <f>VLOOKUP($A57,Сотрудники!$A$3:$L$1206,8,0)</f>
        <v>Москва</v>
      </c>
      <c r="D57" s="109">
        <v>8</v>
      </c>
      <c r="E57" s="109">
        <v>8</v>
      </c>
      <c r="F57" s="109">
        <v>8</v>
      </c>
      <c r="G57" s="109">
        <v>8</v>
      </c>
      <c r="H57" s="109">
        <v>8</v>
      </c>
      <c r="I57" s="127"/>
      <c r="J57" s="127"/>
      <c r="K57" s="109">
        <v>8</v>
      </c>
      <c r="L57" s="109">
        <v>8</v>
      </c>
      <c r="M57" s="109">
        <v>8</v>
      </c>
      <c r="N57" s="109">
        <v>7</v>
      </c>
      <c r="O57" s="127"/>
      <c r="P57" s="127"/>
      <c r="Q57" s="127"/>
      <c r="R57" s="109">
        <v>8</v>
      </c>
      <c r="S57" s="109">
        <v>8</v>
      </c>
      <c r="T57" s="109">
        <v>8</v>
      </c>
      <c r="U57" s="109">
        <v>8</v>
      </c>
      <c r="V57" s="109">
        <v>8</v>
      </c>
      <c r="W57" s="127"/>
      <c r="X57" s="127"/>
      <c r="Y57" s="109"/>
      <c r="Z57" s="109"/>
      <c r="AA57" s="127"/>
      <c r="AB57" s="109"/>
      <c r="AC57" s="109"/>
      <c r="AD57" s="127"/>
      <c r="AE57" s="127"/>
      <c r="AF57" s="109"/>
      <c r="AG57" s="109"/>
      <c r="AH57" s="109"/>
      <c r="AI57" s="107"/>
      <c r="AJ57" s="107"/>
      <c r="AK57" s="110">
        <f t="shared" si="10"/>
        <v>111</v>
      </c>
    </row>
    <row r="58" spans="1:37" x14ac:dyDescent="0.3">
      <c r="A58" s="102">
        <v>21</v>
      </c>
      <c r="B58" s="107" t="str">
        <f>VLOOKUP($A58,Сотрудники!$A$3:$L$1206,2,0)</f>
        <v>Шимберев Борис</v>
      </c>
      <c r="C58" s="107" t="str">
        <f>VLOOKUP($A58,Сотрудники!$A$3:$L$1206,8,0)</f>
        <v>СПБ</v>
      </c>
      <c r="D58" s="109">
        <v>8</v>
      </c>
      <c r="E58" s="109">
        <v>8</v>
      </c>
      <c r="F58" s="109">
        <v>8</v>
      </c>
      <c r="G58" s="109">
        <v>8</v>
      </c>
      <c r="H58" s="109">
        <v>8</v>
      </c>
      <c r="I58" s="127"/>
      <c r="J58" s="127"/>
      <c r="K58" s="109">
        <v>8</v>
      </c>
      <c r="L58" s="109">
        <v>8</v>
      </c>
      <c r="M58" s="109">
        <v>8</v>
      </c>
      <c r="N58" s="109">
        <v>7</v>
      </c>
      <c r="O58" s="127"/>
      <c r="P58" s="127"/>
      <c r="Q58" s="127"/>
      <c r="R58" s="109">
        <v>0</v>
      </c>
      <c r="S58" s="109">
        <v>0</v>
      </c>
      <c r="T58" s="109">
        <v>0</v>
      </c>
      <c r="U58" s="109">
        <v>8</v>
      </c>
      <c r="V58" s="109">
        <v>8</v>
      </c>
      <c r="W58" s="127"/>
      <c r="X58" s="127"/>
      <c r="Y58" s="109">
        <v>8</v>
      </c>
      <c r="Z58" s="109">
        <v>8</v>
      </c>
      <c r="AA58" s="127"/>
      <c r="AB58" s="109">
        <v>8</v>
      </c>
      <c r="AC58" s="109">
        <v>8</v>
      </c>
      <c r="AD58" s="127"/>
      <c r="AE58" s="127"/>
      <c r="AF58" s="109">
        <v>8</v>
      </c>
      <c r="AG58" s="109">
        <v>8</v>
      </c>
      <c r="AH58" s="109"/>
      <c r="AI58" s="107"/>
      <c r="AJ58" s="107"/>
      <c r="AK58" s="110">
        <f t="shared" si="10"/>
        <v>135</v>
      </c>
    </row>
    <row r="59" spans="1:37" x14ac:dyDescent="0.3">
      <c r="A59" s="102">
        <v>22</v>
      </c>
      <c r="B59" s="107" t="str">
        <f>VLOOKUP($A59,Сотрудники!$A$3:$L$1206,2,0)</f>
        <v>Виштак Татьяна</v>
      </c>
      <c r="C59" s="107" t="str">
        <f>VLOOKUP($A59,Сотрудники!$A$3:$L$1206,8,0)</f>
        <v>Москва</v>
      </c>
      <c r="D59" s="109">
        <v>8</v>
      </c>
      <c r="E59" s="109">
        <v>8</v>
      </c>
      <c r="F59" s="109">
        <v>8</v>
      </c>
      <c r="G59" s="109">
        <v>8</v>
      </c>
      <c r="H59" s="109">
        <v>8</v>
      </c>
      <c r="I59" s="127"/>
      <c r="J59" s="127"/>
      <c r="K59" s="109">
        <v>8</v>
      </c>
      <c r="L59" s="109">
        <v>8</v>
      </c>
      <c r="M59" s="109">
        <v>8</v>
      </c>
      <c r="N59" s="109">
        <v>7</v>
      </c>
      <c r="O59" s="127"/>
      <c r="P59" s="127"/>
      <c r="Q59" s="127"/>
      <c r="R59" s="109">
        <v>8</v>
      </c>
      <c r="S59" s="109">
        <v>8</v>
      </c>
      <c r="T59" s="109">
        <v>8</v>
      </c>
      <c r="U59" s="109">
        <v>8</v>
      </c>
      <c r="V59" s="109">
        <v>8</v>
      </c>
      <c r="W59" s="127"/>
      <c r="X59" s="127"/>
      <c r="Y59" s="109">
        <v>8</v>
      </c>
      <c r="Z59" s="109">
        <v>8</v>
      </c>
      <c r="AA59" s="127"/>
      <c r="AB59" s="109">
        <v>8</v>
      </c>
      <c r="AC59" s="109">
        <v>8</v>
      </c>
      <c r="AD59" s="127"/>
      <c r="AE59" s="127"/>
      <c r="AF59" s="109">
        <v>8</v>
      </c>
      <c r="AG59" s="109">
        <v>8</v>
      </c>
      <c r="AH59" s="109"/>
      <c r="AI59" s="107"/>
      <c r="AJ59" s="107"/>
      <c r="AK59" s="110">
        <f t="shared" si="10"/>
        <v>159</v>
      </c>
    </row>
    <row r="60" spans="1:37" x14ac:dyDescent="0.3">
      <c r="A60" s="102">
        <v>23</v>
      </c>
      <c r="B60" s="107" t="str">
        <f>VLOOKUP($A60,Сотрудники!$A$3:$L$1206,2,0)</f>
        <v>Путилов Александр</v>
      </c>
      <c r="C60" s="107" t="str">
        <f>VLOOKUP($A60,Сотрудники!$A$3:$L$1206,8,0)</f>
        <v>Екатеринбург</v>
      </c>
      <c r="D60" s="109">
        <v>8</v>
      </c>
      <c r="E60" s="109">
        <v>8</v>
      </c>
      <c r="F60" s="109">
        <v>8</v>
      </c>
      <c r="G60" s="109">
        <v>8</v>
      </c>
      <c r="H60" s="109">
        <v>8</v>
      </c>
      <c r="I60" s="127"/>
      <c r="J60" s="127"/>
      <c r="K60" s="109">
        <v>8</v>
      </c>
      <c r="L60" s="109">
        <v>8</v>
      </c>
      <c r="M60" s="109">
        <v>8</v>
      </c>
      <c r="N60" s="109">
        <v>7</v>
      </c>
      <c r="O60" s="127"/>
      <c r="P60" s="127"/>
      <c r="Q60" s="127"/>
      <c r="R60" s="109">
        <v>8</v>
      </c>
      <c r="S60" s="109">
        <v>8</v>
      </c>
      <c r="T60" s="109">
        <v>8</v>
      </c>
      <c r="U60" s="109">
        <v>8</v>
      </c>
      <c r="V60" s="109">
        <v>8</v>
      </c>
      <c r="W60" s="127"/>
      <c r="X60" s="127"/>
      <c r="Y60" s="109">
        <v>8</v>
      </c>
      <c r="Z60" s="109">
        <v>8</v>
      </c>
      <c r="AA60" s="127"/>
      <c r="AB60" s="109">
        <v>8</v>
      </c>
      <c r="AC60" s="109">
        <v>8</v>
      </c>
      <c r="AD60" s="127"/>
      <c r="AE60" s="127"/>
      <c r="AF60" s="109">
        <v>8</v>
      </c>
      <c r="AG60" s="109">
        <v>8</v>
      </c>
      <c r="AH60" s="109"/>
      <c r="AI60" s="107"/>
      <c r="AJ60" s="107"/>
      <c r="AK60" s="110">
        <f t="shared" si="10"/>
        <v>159</v>
      </c>
    </row>
    <row r="61" spans="1:37" x14ac:dyDescent="0.3">
      <c r="A61" s="102">
        <v>24</v>
      </c>
      <c r="B61" s="107" t="str">
        <f>VLOOKUP($A61,Сотрудники!$A$3:$L$1206,2,0)</f>
        <v>Цыганкова Анастасия</v>
      </c>
      <c r="C61" s="107" t="str">
        <f>VLOOKUP($A61,Сотрудники!$A$3:$L$1206,8,0)</f>
        <v>Москва</v>
      </c>
      <c r="D61" s="109">
        <v>8</v>
      </c>
      <c r="E61" s="109">
        <v>8</v>
      </c>
      <c r="F61" s="109">
        <v>8</v>
      </c>
      <c r="G61" s="109">
        <v>8</v>
      </c>
      <c r="H61" s="109">
        <v>8</v>
      </c>
      <c r="I61" s="127"/>
      <c r="J61" s="127"/>
      <c r="K61" s="109">
        <v>8</v>
      </c>
      <c r="L61" s="109">
        <v>8</v>
      </c>
      <c r="M61" s="109">
        <v>8</v>
      </c>
      <c r="N61" s="109">
        <v>7</v>
      </c>
      <c r="O61" s="127"/>
      <c r="P61" s="127"/>
      <c r="Q61" s="127"/>
      <c r="R61" s="109">
        <v>8</v>
      </c>
      <c r="S61" s="109">
        <v>8</v>
      </c>
      <c r="T61" s="109">
        <v>8</v>
      </c>
      <c r="U61" s="109">
        <v>8</v>
      </c>
      <c r="V61" s="109">
        <v>8</v>
      </c>
      <c r="W61" s="127"/>
      <c r="X61" s="127"/>
      <c r="Y61" s="109">
        <v>8</v>
      </c>
      <c r="Z61" s="109">
        <v>8</v>
      </c>
      <c r="AA61" s="127"/>
      <c r="AB61" s="109">
        <v>8</v>
      </c>
      <c r="AC61" s="109">
        <v>8</v>
      </c>
      <c r="AD61" s="127"/>
      <c r="AE61" s="127"/>
      <c r="AF61" s="109">
        <v>8</v>
      </c>
      <c r="AG61" s="109">
        <v>8</v>
      </c>
      <c r="AH61" s="109"/>
      <c r="AI61" s="107"/>
      <c r="AJ61" s="107"/>
      <c r="AK61" s="110">
        <f t="shared" si="10"/>
        <v>159</v>
      </c>
    </row>
    <row r="62" spans="1:37" x14ac:dyDescent="0.3">
      <c r="A62" s="102">
        <v>25</v>
      </c>
      <c r="B62" s="107" t="str">
        <f>VLOOKUP($A62,Сотрудники!$A$3:$L$1206,2,0)</f>
        <v>Беседин Игорь</v>
      </c>
      <c r="C62" s="107" t="str">
        <f>VLOOKUP($A62,Сотрудники!$A$3:$L$1206,8,0)</f>
        <v>Нижний Новгород</v>
      </c>
      <c r="D62" s="109">
        <v>8</v>
      </c>
      <c r="E62" s="109">
        <v>8</v>
      </c>
      <c r="F62" s="109">
        <v>8</v>
      </c>
      <c r="G62" s="109">
        <v>8</v>
      </c>
      <c r="H62" s="109">
        <v>8</v>
      </c>
      <c r="I62" s="127"/>
      <c r="J62" s="127"/>
      <c r="K62" s="109">
        <v>8</v>
      </c>
      <c r="L62" s="109">
        <v>8</v>
      </c>
      <c r="M62" s="109">
        <v>8</v>
      </c>
      <c r="N62" s="109">
        <v>7</v>
      </c>
      <c r="O62" s="127"/>
      <c r="P62" s="127"/>
      <c r="Q62" s="127"/>
      <c r="R62" s="109">
        <v>8</v>
      </c>
      <c r="S62" s="109">
        <v>8</v>
      </c>
      <c r="T62" s="109">
        <v>8</v>
      </c>
      <c r="U62" s="109">
        <v>8</v>
      </c>
      <c r="V62" s="109">
        <v>8</v>
      </c>
      <c r="W62" s="127"/>
      <c r="X62" s="127"/>
      <c r="Y62" s="109">
        <v>8</v>
      </c>
      <c r="Z62" s="109">
        <v>8</v>
      </c>
      <c r="AA62" s="127"/>
      <c r="AB62" s="109">
        <v>8</v>
      </c>
      <c r="AC62" s="109">
        <v>8</v>
      </c>
      <c r="AD62" s="127"/>
      <c r="AE62" s="127"/>
      <c r="AF62" s="109">
        <v>8</v>
      </c>
      <c r="AG62" s="109">
        <v>8</v>
      </c>
      <c r="AH62" s="109"/>
      <c r="AI62" s="107"/>
      <c r="AJ62" s="107"/>
      <c r="AK62" s="110">
        <f t="shared" si="10"/>
        <v>159</v>
      </c>
    </row>
    <row r="63" spans="1:37" x14ac:dyDescent="0.3">
      <c r="A63" s="102">
        <v>26</v>
      </c>
      <c r="B63" s="107" t="str">
        <f>VLOOKUP($A63,Сотрудники!$A$3:$L$1206,2,0)</f>
        <v>Молчанов Роман</v>
      </c>
      <c r="C63" s="107" t="str">
        <f>VLOOKUP($A63,Сотрудники!$A$3:$L$1206,8,0)</f>
        <v>Москва</v>
      </c>
      <c r="D63" s="109">
        <v>8</v>
      </c>
      <c r="E63" s="109">
        <v>8</v>
      </c>
      <c r="F63" s="109">
        <v>8</v>
      </c>
      <c r="G63" s="109">
        <v>8</v>
      </c>
      <c r="H63" s="109">
        <v>8</v>
      </c>
      <c r="I63" s="127"/>
      <c r="J63" s="127"/>
      <c r="K63" s="109">
        <v>8</v>
      </c>
      <c r="L63" s="109">
        <v>8</v>
      </c>
      <c r="M63" s="109">
        <v>8</v>
      </c>
      <c r="N63" s="109">
        <v>7</v>
      </c>
      <c r="O63" s="127"/>
      <c r="P63" s="127"/>
      <c r="Q63" s="127"/>
      <c r="R63" s="109">
        <v>8</v>
      </c>
      <c r="S63" s="109">
        <v>8</v>
      </c>
      <c r="T63" s="109">
        <v>8</v>
      </c>
      <c r="U63" s="109">
        <v>8</v>
      </c>
      <c r="V63" s="109">
        <v>8</v>
      </c>
      <c r="W63" s="127"/>
      <c r="X63" s="127"/>
      <c r="Y63" s="109">
        <v>8</v>
      </c>
      <c r="Z63" s="109">
        <v>8</v>
      </c>
      <c r="AA63" s="127"/>
      <c r="AB63" s="109">
        <v>8</v>
      </c>
      <c r="AC63" s="109">
        <v>8</v>
      </c>
      <c r="AD63" s="127"/>
      <c r="AE63" s="127"/>
      <c r="AF63" s="109">
        <v>8</v>
      </c>
      <c r="AG63" s="109">
        <v>8</v>
      </c>
      <c r="AH63" s="109"/>
      <c r="AI63" s="107"/>
      <c r="AJ63" s="107"/>
      <c r="AK63" s="110">
        <f t="shared" si="10"/>
        <v>159</v>
      </c>
    </row>
    <row r="64" spans="1:37" x14ac:dyDescent="0.3">
      <c r="A64" s="102">
        <v>27</v>
      </c>
      <c r="B64" s="107" t="str">
        <f>VLOOKUP($A64,Сотрудники!$A$3:$L$1206,2,0)</f>
        <v>Пузанов Андрей</v>
      </c>
      <c r="C64" s="107" t="str">
        <f>VLOOKUP($A64,Сотрудники!$A$3:$L$1206,8,0)</f>
        <v>Москва</v>
      </c>
      <c r="D64" s="109">
        <v>8</v>
      </c>
      <c r="E64" s="109">
        <v>8</v>
      </c>
      <c r="F64" s="109">
        <v>8</v>
      </c>
      <c r="G64" s="109">
        <v>8</v>
      </c>
      <c r="H64" s="109">
        <v>8</v>
      </c>
      <c r="I64" s="127"/>
      <c r="J64" s="127"/>
      <c r="K64" s="109">
        <v>8</v>
      </c>
      <c r="L64" s="109">
        <v>8</v>
      </c>
      <c r="M64" s="109">
        <v>8</v>
      </c>
      <c r="N64" s="109">
        <v>7</v>
      </c>
      <c r="O64" s="127"/>
      <c r="P64" s="127"/>
      <c r="Q64" s="127"/>
      <c r="R64" s="109">
        <v>8</v>
      </c>
      <c r="S64" s="109">
        <v>8</v>
      </c>
      <c r="T64" s="109">
        <v>8</v>
      </c>
      <c r="U64" s="109">
        <v>8</v>
      </c>
      <c r="V64" s="109">
        <v>8</v>
      </c>
      <c r="W64" s="127"/>
      <c r="X64" s="127"/>
      <c r="Y64" s="109">
        <v>8</v>
      </c>
      <c r="Z64" s="109">
        <v>8</v>
      </c>
      <c r="AA64" s="127"/>
      <c r="AB64" s="109">
        <v>8</v>
      </c>
      <c r="AC64" s="109">
        <v>8</v>
      </c>
      <c r="AD64" s="127"/>
      <c r="AE64" s="127"/>
      <c r="AF64" s="109">
        <v>8</v>
      </c>
      <c r="AG64" s="109">
        <v>8</v>
      </c>
      <c r="AH64" s="109"/>
      <c r="AI64" s="107"/>
      <c r="AJ64" s="107"/>
      <c r="AK64" s="110">
        <f t="shared" si="10"/>
        <v>159</v>
      </c>
    </row>
    <row r="65" spans="1:37" x14ac:dyDescent="0.3">
      <c r="A65" s="102">
        <v>28</v>
      </c>
      <c r="B65" s="107" t="str">
        <f>VLOOKUP($A65,Сотрудники!$A$3:$L$1206,2,0)</f>
        <v>Хотулев Дмитрий</v>
      </c>
      <c r="C65" s="107" t="str">
        <f>VLOOKUP($A65,Сотрудники!$A$3:$L$1206,8,0)</f>
        <v>Саратов</v>
      </c>
      <c r="D65" s="109">
        <v>8</v>
      </c>
      <c r="E65" s="109">
        <v>8</v>
      </c>
      <c r="F65" s="109">
        <v>8</v>
      </c>
      <c r="G65" s="109">
        <v>8</v>
      </c>
      <c r="H65" s="109">
        <v>8</v>
      </c>
      <c r="I65" s="127"/>
      <c r="J65" s="127"/>
      <c r="K65" s="109">
        <v>8</v>
      </c>
      <c r="L65" s="109">
        <v>8</v>
      </c>
      <c r="M65" s="109">
        <v>8</v>
      </c>
      <c r="N65" s="109">
        <v>7</v>
      </c>
      <c r="O65" s="127"/>
      <c r="P65" s="127"/>
      <c r="Q65" s="127"/>
      <c r="R65" s="109">
        <v>8</v>
      </c>
      <c r="S65" s="109">
        <v>8</v>
      </c>
      <c r="T65" s="109">
        <v>8</v>
      </c>
      <c r="U65" s="109">
        <v>8</v>
      </c>
      <c r="V65" s="109">
        <v>8</v>
      </c>
      <c r="W65" s="127"/>
      <c r="X65" s="127"/>
      <c r="Y65" s="109">
        <v>8</v>
      </c>
      <c r="Z65" s="109">
        <v>8</v>
      </c>
      <c r="AA65" s="127"/>
      <c r="AB65" s="109">
        <v>8</v>
      </c>
      <c r="AC65" s="109">
        <v>8</v>
      </c>
      <c r="AD65" s="127"/>
      <c r="AE65" s="127"/>
      <c r="AF65" s="109">
        <v>8</v>
      </c>
      <c r="AG65" s="109">
        <v>8</v>
      </c>
      <c r="AH65" s="109"/>
      <c r="AI65" s="107"/>
      <c r="AJ65" s="107"/>
      <c r="AK65" s="110">
        <f t="shared" si="10"/>
        <v>159</v>
      </c>
    </row>
    <row r="66" spans="1:37" x14ac:dyDescent="0.3">
      <c r="A66" s="102">
        <v>29</v>
      </c>
      <c r="B66" s="107" t="str">
        <f>VLOOKUP($A66,Сотрудники!$A$3:$L$1206,2,0)</f>
        <v>Воронцов Григорий</v>
      </c>
      <c r="C66" s="107" t="str">
        <f>VLOOKUP($A66,Сотрудники!$A$3:$L$1206,8,0)</f>
        <v>Екатеринбург</v>
      </c>
      <c r="D66" s="109">
        <v>8</v>
      </c>
      <c r="E66" s="109">
        <v>8</v>
      </c>
      <c r="F66" s="109">
        <v>8</v>
      </c>
      <c r="G66" s="109">
        <v>8</v>
      </c>
      <c r="H66" s="109">
        <v>8</v>
      </c>
      <c r="I66" s="127"/>
      <c r="J66" s="127"/>
      <c r="K66" s="109">
        <v>8</v>
      </c>
      <c r="L66" s="109">
        <v>8</v>
      </c>
      <c r="M66" s="109">
        <v>8</v>
      </c>
      <c r="N66" s="109">
        <v>7</v>
      </c>
      <c r="O66" s="127"/>
      <c r="P66" s="127"/>
      <c r="Q66" s="127"/>
      <c r="R66" s="109">
        <v>8</v>
      </c>
      <c r="S66" s="109">
        <v>8</v>
      </c>
      <c r="T66" s="109">
        <v>8</v>
      </c>
      <c r="U66" s="109">
        <v>8</v>
      </c>
      <c r="V66" s="109">
        <v>8</v>
      </c>
      <c r="W66" s="127"/>
      <c r="X66" s="127"/>
      <c r="Y66" s="109">
        <v>8</v>
      </c>
      <c r="Z66" s="109">
        <v>8</v>
      </c>
      <c r="AA66" s="127"/>
      <c r="AB66" s="109">
        <v>8</v>
      </c>
      <c r="AC66" s="109">
        <v>8</v>
      </c>
      <c r="AD66" s="127"/>
      <c r="AE66" s="127"/>
      <c r="AF66" s="109">
        <v>8</v>
      </c>
      <c r="AG66" s="109">
        <v>8</v>
      </c>
      <c r="AH66" s="109"/>
      <c r="AI66" s="107"/>
      <c r="AJ66" s="107"/>
      <c r="AK66" s="110">
        <f t="shared" si="10"/>
        <v>159</v>
      </c>
    </row>
    <row r="67" spans="1:37" x14ac:dyDescent="0.3">
      <c r="A67" s="102">
        <v>30</v>
      </c>
      <c r="B67" s="107" t="str">
        <f>VLOOKUP($A67,Сотрудники!$A$3:$L$1206,2,0)</f>
        <v>Тарасов Алексей</v>
      </c>
      <c r="C67" s="107" t="str">
        <f>VLOOKUP($A67,Сотрудники!$A$3:$L$1206,8,0)</f>
        <v>СПБ</v>
      </c>
      <c r="D67" s="109">
        <v>8</v>
      </c>
      <c r="E67" s="109">
        <v>8</v>
      </c>
      <c r="F67" s="109">
        <v>8</v>
      </c>
      <c r="G67" s="109">
        <v>8</v>
      </c>
      <c r="H67" s="109">
        <v>8</v>
      </c>
      <c r="I67" s="127"/>
      <c r="J67" s="127"/>
      <c r="K67" s="109">
        <v>8</v>
      </c>
      <c r="L67" s="109">
        <v>8</v>
      </c>
      <c r="M67" s="109">
        <v>8</v>
      </c>
      <c r="N67" s="109">
        <v>7</v>
      </c>
      <c r="O67" s="127"/>
      <c r="P67" s="127"/>
      <c r="Q67" s="127"/>
      <c r="R67" s="109">
        <v>8</v>
      </c>
      <c r="S67" s="109">
        <v>8</v>
      </c>
      <c r="T67" s="109">
        <v>8</v>
      </c>
      <c r="U67" s="109">
        <v>8</v>
      </c>
      <c r="V67" s="109">
        <v>8</v>
      </c>
      <c r="W67" s="127"/>
      <c r="X67" s="127"/>
      <c r="Y67" s="109">
        <v>8</v>
      </c>
      <c r="Z67" s="109">
        <v>8</v>
      </c>
      <c r="AA67" s="127"/>
      <c r="AB67" s="109">
        <v>8</v>
      </c>
      <c r="AC67" s="109">
        <v>8</v>
      </c>
      <c r="AD67" s="127"/>
      <c r="AE67" s="127"/>
      <c r="AF67" s="109">
        <v>8</v>
      </c>
      <c r="AG67" s="109">
        <v>8</v>
      </c>
      <c r="AH67" s="109"/>
      <c r="AI67" s="107"/>
      <c r="AJ67" s="107"/>
      <c r="AK67" s="110">
        <f t="shared" si="10"/>
        <v>159</v>
      </c>
    </row>
    <row r="68" spans="1:37" x14ac:dyDescent="0.3">
      <c r="A68" s="102">
        <v>31</v>
      </c>
      <c r="B68" s="107" t="str">
        <f>VLOOKUP($A68,Сотрудники!$A$3:$L$1206,2,0)</f>
        <v>Саринков Андрей</v>
      </c>
      <c r="C68" s="107" t="str">
        <f>VLOOKUP($A68,Сотрудники!$A$3:$L$1206,8,0)</f>
        <v>Москва</v>
      </c>
      <c r="D68" s="109">
        <v>8</v>
      </c>
      <c r="E68" s="109">
        <v>8</v>
      </c>
      <c r="F68" s="109">
        <v>8</v>
      </c>
      <c r="G68" s="109">
        <v>8</v>
      </c>
      <c r="H68" s="109">
        <v>8</v>
      </c>
      <c r="I68" s="127"/>
      <c r="J68" s="127"/>
      <c r="K68" s="109">
        <v>8</v>
      </c>
      <c r="L68" s="109">
        <v>8</v>
      </c>
      <c r="M68" s="109">
        <v>8</v>
      </c>
      <c r="N68" s="109">
        <v>7</v>
      </c>
      <c r="O68" s="127"/>
      <c r="P68" s="127"/>
      <c r="Q68" s="127"/>
      <c r="R68" s="109">
        <v>8</v>
      </c>
      <c r="S68" s="109">
        <v>8</v>
      </c>
      <c r="T68" s="109">
        <v>8</v>
      </c>
      <c r="U68" s="109">
        <v>8</v>
      </c>
      <c r="V68" s="109">
        <v>8</v>
      </c>
      <c r="W68" s="127"/>
      <c r="X68" s="127"/>
      <c r="Y68" s="109">
        <v>8</v>
      </c>
      <c r="Z68" s="109">
        <v>8</v>
      </c>
      <c r="AA68" s="127"/>
      <c r="AB68" s="109">
        <v>8</v>
      </c>
      <c r="AC68" s="109">
        <v>8</v>
      </c>
      <c r="AD68" s="127"/>
      <c r="AE68" s="127"/>
      <c r="AF68" s="109">
        <v>8</v>
      </c>
      <c r="AG68" s="109">
        <v>8</v>
      </c>
      <c r="AH68" s="109"/>
      <c r="AI68" s="107"/>
      <c r="AJ68" s="107"/>
      <c r="AK68" s="110">
        <f t="shared" si="10"/>
        <v>159</v>
      </c>
    </row>
    <row r="69" spans="1:37" x14ac:dyDescent="0.3">
      <c r="A69" s="102">
        <v>32</v>
      </c>
      <c r="B69" s="107" t="str">
        <f>VLOOKUP($A69,Сотрудники!$A$3:$L$1206,2,0)</f>
        <v>Смердов Алексей</v>
      </c>
      <c r="C69" s="107" t="str">
        <f>VLOOKUP($A69,Сотрудники!$A$3:$L$1206,8,0)</f>
        <v>Екатеринбург</v>
      </c>
      <c r="D69" s="109">
        <v>8</v>
      </c>
      <c r="E69" s="109">
        <v>8</v>
      </c>
      <c r="F69" s="109"/>
      <c r="G69" s="107"/>
      <c r="H69" s="107"/>
      <c r="I69" s="127"/>
      <c r="J69" s="127"/>
      <c r="K69" s="109"/>
      <c r="L69" s="109"/>
      <c r="M69" s="107"/>
      <c r="N69" s="109"/>
      <c r="O69" s="127"/>
      <c r="P69" s="127"/>
      <c r="Q69" s="127"/>
      <c r="R69" s="109"/>
      <c r="S69" s="109"/>
      <c r="T69" s="109"/>
      <c r="U69" s="109"/>
      <c r="V69" s="109"/>
      <c r="W69" s="127"/>
      <c r="X69" s="127"/>
      <c r="Y69" s="109"/>
      <c r="Z69" s="109"/>
      <c r="AA69" s="127"/>
      <c r="AB69" s="109"/>
      <c r="AC69" s="109"/>
      <c r="AD69" s="127"/>
      <c r="AE69" s="127"/>
      <c r="AF69" s="109"/>
      <c r="AG69" s="109"/>
      <c r="AH69" s="109"/>
      <c r="AI69" s="107"/>
      <c r="AJ69" s="107"/>
      <c r="AK69" s="110">
        <f t="shared" si="10"/>
        <v>16</v>
      </c>
    </row>
    <row r="70" spans="1:37" x14ac:dyDescent="0.3">
      <c r="A70" s="102">
        <v>33</v>
      </c>
      <c r="B70" s="107" t="str">
        <f>VLOOKUP($A70,Сотрудники!$A$3:$L$1206,2,0)</f>
        <v>Киевский Сергей</v>
      </c>
      <c r="C70" s="107" t="str">
        <f>VLOOKUP($A70,Сотрудники!$A$3:$L$1206,8,0)</f>
        <v>Москва</v>
      </c>
      <c r="D70" s="109">
        <v>8</v>
      </c>
      <c r="E70" s="109">
        <v>8</v>
      </c>
      <c r="F70" s="109">
        <v>8</v>
      </c>
      <c r="G70" s="109">
        <v>8</v>
      </c>
      <c r="H70" s="109">
        <v>8</v>
      </c>
      <c r="I70" s="127"/>
      <c r="J70" s="127"/>
      <c r="K70" s="109">
        <v>8</v>
      </c>
      <c r="L70" s="109">
        <v>8</v>
      </c>
      <c r="M70" s="109">
        <v>8</v>
      </c>
      <c r="N70" s="109">
        <v>7</v>
      </c>
      <c r="O70" s="127"/>
      <c r="P70" s="127"/>
      <c r="Q70" s="127"/>
      <c r="R70" s="109">
        <v>8</v>
      </c>
      <c r="S70" s="109">
        <v>8</v>
      </c>
      <c r="T70" s="109">
        <v>8</v>
      </c>
      <c r="U70" s="109">
        <v>8</v>
      </c>
      <c r="V70" s="109">
        <v>8</v>
      </c>
      <c r="W70" s="127"/>
      <c r="X70" s="127"/>
      <c r="Y70" s="109">
        <v>8</v>
      </c>
      <c r="Z70" s="109">
        <v>8</v>
      </c>
      <c r="AA70" s="127"/>
      <c r="AB70" s="109">
        <v>8</v>
      </c>
      <c r="AC70" s="109">
        <v>8</v>
      </c>
      <c r="AD70" s="127"/>
      <c r="AE70" s="127"/>
      <c r="AF70" s="109">
        <v>8</v>
      </c>
      <c r="AG70" s="109">
        <v>8</v>
      </c>
      <c r="AH70" s="109"/>
      <c r="AI70" s="107"/>
      <c r="AJ70" s="107"/>
      <c r="AK70" s="110">
        <f t="shared" si="10"/>
        <v>159</v>
      </c>
    </row>
    <row r="71" spans="1:37" x14ac:dyDescent="0.3">
      <c r="A71" s="102">
        <v>35</v>
      </c>
      <c r="B71" s="107" t="str">
        <f>VLOOKUP($A71,Сотрудники!$A$3:$L$1206,2,0)</f>
        <v>Дмитриев Николай</v>
      </c>
      <c r="C71" s="107" t="str">
        <f>VLOOKUP($A71,Сотрудники!$A$3:$L$1206,8,0)</f>
        <v>Москва</v>
      </c>
      <c r="D71" s="109">
        <v>8</v>
      </c>
      <c r="E71" s="109">
        <v>8</v>
      </c>
      <c r="F71" s="109">
        <v>8</v>
      </c>
      <c r="G71" s="109">
        <v>8</v>
      </c>
      <c r="H71" s="109">
        <v>8</v>
      </c>
      <c r="I71" s="127"/>
      <c r="J71" s="127"/>
      <c r="K71" s="109">
        <v>8</v>
      </c>
      <c r="L71" s="109">
        <v>8</v>
      </c>
      <c r="M71" s="109">
        <v>8</v>
      </c>
      <c r="N71" s="109">
        <v>7</v>
      </c>
      <c r="O71" s="127"/>
      <c r="P71" s="127"/>
      <c r="Q71" s="127"/>
      <c r="R71" s="109">
        <v>8</v>
      </c>
      <c r="S71" s="109">
        <v>8</v>
      </c>
      <c r="T71" s="109">
        <v>8</v>
      </c>
      <c r="U71" s="109">
        <v>8</v>
      </c>
      <c r="V71" s="109">
        <v>8</v>
      </c>
      <c r="W71" s="127"/>
      <c r="X71" s="127"/>
      <c r="Y71" s="109">
        <v>8</v>
      </c>
      <c r="Z71" s="109">
        <v>8</v>
      </c>
      <c r="AA71" s="127"/>
      <c r="AB71" s="109">
        <v>8</v>
      </c>
      <c r="AC71" s="109">
        <v>8</v>
      </c>
      <c r="AD71" s="127"/>
      <c r="AE71" s="127"/>
      <c r="AF71" s="109">
        <v>8</v>
      </c>
      <c r="AG71" s="109">
        <v>8</v>
      </c>
      <c r="AH71" s="109"/>
      <c r="AI71" s="107"/>
      <c r="AJ71" s="107"/>
      <c r="AK71" s="110">
        <f t="shared" si="10"/>
        <v>159</v>
      </c>
    </row>
    <row r="72" spans="1:37" x14ac:dyDescent="0.3">
      <c r="A72" s="102">
        <v>36</v>
      </c>
      <c r="B72" s="107" t="str">
        <f>VLOOKUP($A72,Сотрудники!$A$3:$L$1206,2,0)</f>
        <v>Юркин Николай</v>
      </c>
      <c r="C72" s="107" t="str">
        <f>VLOOKUP($A72,Сотрудники!$A$3:$L$1206,8,0)</f>
        <v>Москва</v>
      </c>
      <c r="D72" s="109">
        <v>8</v>
      </c>
      <c r="E72" s="109">
        <v>8</v>
      </c>
      <c r="F72" s="109">
        <v>8</v>
      </c>
      <c r="G72" s="109">
        <v>8</v>
      </c>
      <c r="H72" s="109">
        <v>8</v>
      </c>
      <c r="I72" s="127"/>
      <c r="J72" s="127"/>
      <c r="K72" s="109">
        <v>8</v>
      </c>
      <c r="L72" s="109">
        <v>8</v>
      </c>
      <c r="M72" s="109">
        <v>8</v>
      </c>
      <c r="N72" s="109">
        <v>7</v>
      </c>
      <c r="O72" s="127"/>
      <c r="P72" s="127"/>
      <c r="Q72" s="127"/>
      <c r="R72" s="109">
        <v>8</v>
      </c>
      <c r="S72" s="109">
        <v>8</v>
      </c>
      <c r="T72" s="109">
        <v>8</v>
      </c>
      <c r="U72" s="109">
        <v>8</v>
      </c>
      <c r="V72" s="109">
        <v>8</v>
      </c>
      <c r="W72" s="127"/>
      <c r="X72" s="127"/>
      <c r="Y72" s="109">
        <v>8</v>
      </c>
      <c r="Z72" s="109">
        <v>8</v>
      </c>
      <c r="AA72" s="127"/>
      <c r="AB72" s="109">
        <v>8</v>
      </c>
      <c r="AC72" s="109">
        <v>8</v>
      </c>
      <c r="AD72" s="127"/>
      <c r="AE72" s="127"/>
      <c r="AF72" s="109">
        <v>8</v>
      </c>
      <c r="AG72" s="109">
        <v>8</v>
      </c>
      <c r="AH72" s="109"/>
      <c r="AI72" s="107"/>
      <c r="AJ72" s="107"/>
      <c r="AK72" s="110">
        <f t="shared" si="10"/>
        <v>159</v>
      </c>
    </row>
    <row r="73" spans="1:37" x14ac:dyDescent="0.3">
      <c r="A73" s="102">
        <v>37</v>
      </c>
      <c r="B73" s="107" t="str">
        <f>VLOOKUP($A73,Сотрудники!$A$3:$L$1206,2,0)</f>
        <v>Ионов Евгений</v>
      </c>
      <c r="C73" s="107" t="str">
        <f>VLOOKUP($A73,Сотрудники!$A$3:$L$1206,8,0)</f>
        <v>Москва</v>
      </c>
      <c r="D73" s="109">
        <v>8</v>
      </c>
      <c r="E73" s="109">
        <v>8</v>
      </c>
      <c r="F73" s="109">
        <v>8</v>
      </c>
      <c r="G73" s="109">
        <v>8</v>
      </c>
      <c r="H73" s="109">
        <v>8</v>
      </c>
      <c r="I73" s="127"/>
      <c r="J73" s="127"/>
      <c r="K73" s="109">
        <v>8</v>
      </c>
      <c r="L73" s="109">
        <v>8</v>
      </c>
      <c r="M73" s="109">
        <v>8</v>
      </c>
      <c r="N73" s="109">
        <v>7</v>
      </c>
      <c r="O73" s="127"/>
      <c r="P73" s="127"/>
      <c r="Q73" s="127"/>
      <c r="R73" s="109">
        <v>8</v>
      </c>
      <c r="S73" s="109">
        <v>8</v>
      </c>
      <c r="T73" s="109">
        <v>8</v>
      </c>
      <c r="U73" s="109">
        <v>8</v>
      </c>
      <c r="V73" s="109">
        <v>8</v>
      </c>
      <c r="W73" s="127"/>
      <c r="X73" s="127"/>
      <c r="Y73" s="109">
        <v>8</v>
      </c>
      <c r="Z73" s="109">
        <v>8</v>
      </c>
      <c r="AA73" s="127"/>
      <c r="AB73" s="109">
        <v>8</v>
      </c>
      <c r="AC73" s="109">
        <v>8</v>
      </c>
      <c r="AD73" s="127"/>
      <c r="AE73" s="127"/>
      <c r="AF73" s="109">
        <v>8</v>
      </c>
      <c r="AG73" s="109">
        <v>8</v>
      </c>
      <c r="AH73" s="109"/>
      <c r="AI73" s="107"/>
      <c r="AJ73" s="107"/>
      <c r="AK73" s="110">
        <f t="shared" si="10"/>
        <v>159</v>
      </c>
    </row>
    <row r="74" spans="1:37" x14ac:dyDescent="0.3">
      <c r="A74" s="102">
        <v>38</v>
      </c>
      <c r="B74" s="107" t="s">
        <v>129</v>
      </c>
      <c r="C74" s="107" t="str">
        <f>VLOOKUP($A74,Сотрудники!$A$3:$L$1206,8,0)</f>
        <v>Москва</v>
      </c>
      <c r="D74" s="109">
        <v>8</v>
      </c>
      <c r="E74" s="109">
        <v>8</v>
      </c>
      <c r="F74" s="109">
        <v>8</v>
      </c>
      <c r="G74" s="109">
        <v>8</v>
      </c>
      <c r="H74" s="109">
        <v>8</v>
      </c>
      <c r="I74" s="127"/>
      <c r="J74" s="127"/>
      <c r="K74" s="109">
        <v>8</v>
      </c>
      <c r="L74" s="109">
        <v>8</v>
      </c>
      <c r="M74" s="109">
        <v>8</v>
      </c>
      <c r="N74" s="109">
        <v>7</v>
      </c>
      <c r="O74" s="127"/>
      <c r="P74" s="127"/>
      <c r="Q74" s="127"/>
      <c r="R74" s="109">
        <v>8</v>
      </c>
      <c r="S74" s="109">
        <v>8</v>
      </c>
      <c r="T74" s="109">
        <v>8</v>
      </c>
      <c r="U74" s="109">
        <v>8</v>
      </c>
      <c r="V74" s="109">
        <v>8</v>
      </c>
      <c r="W74" s="127"/>
      <c r="X74" s="127"/>
      <c r="Y74" s="109">
        <v>8</v>
      </c>
      <c r="Z74" s="109">
        <v>8</v>
      </c>
      <c r="AA74" s="127"/>
      <c r="AB74" s="109">
        <v>8</v>
      </c>
      <c r="AC74" s="109">
        <v>8</v>
      </c>
      <c r="AD74" s="127"/>
      <c r="AE74" s="127"/>
      <c r="AF74" s="109">
        <v>8</v>
      </c>
      <c r="AG74" s="109">
        <v>8</v>
      </c>
      <c r="AH74" s="109"/>
      <c r="AI74" s="107"/>
      <c r="AJ74" s="107"/>
      <c r="AK74" s="110">
        <f t="shared" si="10"/>
        <v>159</v>
      </c>
    </row>
    <row r="75" spans="1:37" x14ac:dyDescent="0.3">
      <c r="A75" s="102">
        <v>39</v>
      </c>
      <c r="B75" s="107" t="s">
        <v>127</v>
      </c>
      <c r="C75" s="107" t="str">
        <f>VLOOKUP($A75,Сотрудники!$A$3:$L$1206,8,0)</f>
        <v>Москва</v>
      </c>
      <c r="D75" s="109">
        <v>8</v>
      </c>
      <c r="E75" s="109">
        <v>8</v>
      </c>
      <c r="F75" s="109">
        <v>8</v>
      </c>
      <c r="G75" s="109">
        <v>8</v>
      </c>
      <c r="H75" s="109">
        <v>8</v>
      </c>
      <c r="I75" s="127"/>
      <c r="J75" s="127"/>
      <c r="K75" s="109">
        <v>8</v>
      </c>
      <c r="L75" s="109">
        <v>8</v>
      </c>
      <c r="M75" s="109">
        <v>8</v>
      </c>
      <c r="N75" s="109">
        <v>7</v>
      </c>
      <c r="O75" s="127"/>
      <c r="P75" s="127"/>
      <c r="Q75" s="127"/>
      <c r="R75" s="109">
        <v>8</v>
      </c>
      <c r="S75" s="109">
        <v>8</v>
      </c>
      <c r="T75" s="109">
        <v>8</v>
      </c>
      <c r="U75" s="109">
        <v>8</v>
      </c>
      <c r="V75" s="109">
        <v>8</v>
      </c>
      <c r="W75" s="127"/>
      <c r="X75" s="127"/>
      <c r="Y75" s="109">
        <v>0</v>
      </c>
      <c r="Z75" s="109">
        <v>0</v>
      </c>
      <c r="AA75" s="127">
        <v>0</v>
      </c>
      <c r="AB75" s="109">
        <v>0</v>
      </c>
      <c r="AC75" s="109">
        <v>0</v>
      </c>
      <c r="AD75" s="127">
        <v>0</v>
      </c>
      <c r="AE75" s="127">
        <v>0</v>
      </c>
      <c r="AF75" s="109">
        <v>0</v>
      </c>
      <c r="AG75" s="109">
        <v>0</v>
      </c>
      <c r="AH75" s="109"/>
      <c r="AI75" s="107"/>
      <c r="AJ75" s="107"/>
      <c r="AK75" s="110">
        <f t="shared" si="10"/>
        <v>111</v>
      </c>
    </row>
    <row r="76" spans="1:37" x14ac:dyDescent="0.3">
      <c r="A76" s="102">
        <v>40</v>
      </c>
      <c r="B76" s="107" t="s">
        <v>130</v>
      </c>
      <c r="C76" s="107" t="str">
        <f>VLOOKUP($A76,Сотрудники!$A$3:$L$1206,8,0)</f>
        <v>Москва</v>
      </c>
      <c r="D76" s="109"/>
      <c r="E76" s="109"/>
      <c r="F76" s="109"/>
      <c r="G76" s="107"/>
      <c r="H76" s="107"/>
      <c r="I76" s="108"/>
      <c r="J76" s="108"/>
      <c r="K76" s="109">
        <v>8</v>
      </c>
      <c r="L76" s="109">
        <v>8</v>
      </c>
      <c r="M76" s="109">
        <v>8</v>
      </c>
      <c r="N76" s="109">
        <v>7</v>
      </c>
      <c r="O76" s="127"/>
      <c r="P76" s="127"/>
      <c r="Q76" s="127"/>
      <c r="R76" s="109">
        <v>8</v>
      </c>
      <c r="S76" s="109">
        <v>8</v>
      </c>
      <c r="T76" s="109">
        <v>8</v>
      </c>
      <c r="U76" s="109">
        <v>8</v>
      </c>
      <c r="V76" s="109">
        <v>8</v>
      </c>
      <c r="W76" s="127"/>
      <c r="X76" s="127"/>
      <c r="Y76" s="109">
        <v>8</v>
      </c>
      <c r="Z76" s="109">
        <v>8</v>
      </c>
      <c r="AA76" s="127"/>
      <c r="AB76" s="109">
        <v>8</v>
      </c>
      <c r="AC76" s="109">
        <v>8</v>
      </c>
      <c r="AD76" s="127"/>
      <c r="AE76" s="127"/>
      <c r="AF76" s="109">
        <v>8</v>
      </c>
      <c r="AG76" s="109">
        <v>8</v>
      </c>
      <c r="AH76" s="109"/>
      <c r="AI76" s="107"/>
      <c r="AJ76" s="107"/>
      <c r="AK76" s="110">
        <f t="shared" si="10"/>
        <v>119</v>
      </c>
    </row>
    <row r="77" spans="1:37" x14ac:dyDescent="0.3">
      <c r="A77" s="102">
        <v>41</v>
      </c>
      <c r="B77" s="107" t="s">
        <v>132</v>
      </c>
      <c r="C77" s="107" t="str">
        <f>VLOOKUP($A77,Сотрудники!$A$3:$L$1206,8,0)</f>
        <v>Москва</v>
      </c>
      <c r="D77" s="109"/>
      <c r="E77" s="109"/>
      <c r="F77" s="109"/>
      <c r="G77" s="107"/>
      <c r="H77" s="107"/>
      <c r="I77" s="108"/>
      <c r="J77" s="108"/>
      <c r="K77" s="107"/>
      <c r="L77" s="109"/>
      <c r="M77" s="107"/>
      <c r="N77" s="109"/>
      <c r="O77" s="127"/>
      <c r="P77" s="108"/>
      <c r="Q77" s="108"/>
      <c r="R77" s="107"/>
      <c r="S77" s="109"/>
      <c r="T77" s="109"/>
      <c r="U77" s="109"/>
      <c r="V77" s="109"/>
      <c r="W77" s="127"/>
      <c r="X77" s="108"/>
      <c r="Y77" s="107"/>
      <c r="Z77" s="109"/>
      <c r="AA77" s="127"/>
      <c r="AB77" s="109">
        <v>8</v>
      </c>
      <c r="AC77" s="109">
        <v>8</v>
      </c>
      <c r="AD77" s="127"/>
      <c r="AE77" s="127"/>
      <c r="AF77" s="109">
        <v>8</v>
      </c>
      <c r="AG77" s="109">
        <v>8</v>
      </c>
      <c r="AH77" s="109"/>
      <c r="AI77" s="107"/>
      <c r="AJ77" s="107"/>
      <c r="AK77" s="110">
        <f t="shared" si="10"/>
        <v>32</v>
      </c>
    </row>
  </sheetData>
  <pageMargins left="0.7" right="0.7" top="0.75" bottom="0.75" header="0.3" footer="0.3"/>
  <pageSetup paperSize="9" firstPageNumber="2147483648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42"/>
  <sheetViews>
    <sheetView topLeftCell="A28" zoomScale="85" workbookViewId="0">
      <selection activeCell="B41" sqref="B7:B41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661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Таблица256789101112[[#This Row],[Итого кол-во рабочих часов]]/8</f>
        <v>17.875</v>
      </c>
      <c r="G5" s="120">
        <v>2</v>
      </c>
      <c r="H5" s="120">
        <v>143</v>
      </c>
      <c r="I5" s="121" t="e">
        <f>VLOOKUP($A5,Сотрудники!$A$3:$L$1206,14,0)</f>
        <v>#REF!</v>
      </c>
      <c r="J5" s="122" t="e">
        <f t="shared" ref="J5:J37" si="0">I5/8</f>
        <v>#REF!</v>
      </c>
      <c r="K5" s="123" t="e">
        <f t="shared" ref="K5:K37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Таблица256789101112[[#This Row],[Итого кол-во рабочих часов]]/8</f>
        <v>19.875</v>
      </c>
      <c r="G6" s="120"/>
      <c r="H6" s="120">
        <v>159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Таблица256789101112[[#This Row],[Итого кол-во рабочих часов]]/8</f>
        <v>19.875</v>
      </c>
      <c r="G7" s="125"/>
      <c r="H7" s="120">
        <v>159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Таблица256789101112[[#This Row],[Итого кол-во рабочих часов]]/8</f>
        <v>19.875</v>
      </c>
      <c r="G8" s="125"/>
      <c r="H8" s="120">
        <v>159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19.875</v>
      </c>
      <c r="G9" s="125"/>
      <c r="H9" s="125">
        <v>159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41" si="2">H10/8</f>
        <v>19.875</v>
      </c>
      <c r="G10" s="125"/>
      <c r="H10" s="125">
        <v>159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19.875</v>
      </c>
      <c r="G11" s="125"/>
      <c r="H11" s="125">
        <v>159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19.875</v>
      </c>
      <c r="G12" s="125"/>
      <c r="H12" s="125">
        <v>159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12</v>
      </c>
      <c r="B13" s="119" t="str">
        <f>VLOOKUP($A13,Сотрудники!$A$3:$L$1206,2,0)</f>
        <v>Нурбаева Елена</v>
      </c>
      <c r="C13" s="119" t="str">
        <f>VLOOKUP($A13,Сотрудники!$A$3:$L$1206,9,0)</f>
        <v>приземление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19.875</v>
      </c>
      <c r="G13" s="125"/>
      <c r="H13" s="125">
        <v>159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13</v>
      </c>
      <c r="B14" s="119" t="str">
        <f>VLOOKUP($A14,Сотрудники!$A$3:$L$1206,2,0)</f>
        <v>Богданов Михаил</v>
      </c>
      <c r="C14" s="119" t="str">
        <f>VLOOKUP($A14,Сотрудники!$A$3:$L$1206,9,0)</f>
        <v>LM Риски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19.875</v>
      </c>
      <c r="G14" s="125"/>
      <c r="H14" s="125">
        <v>159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x14ac:dyDescent="0.3">
      <c r="A15" s="129">
        <v>14</v>
      </c>
      <c r="B15" s="119" t="str">
        <f>VLOOKUP($A15,Сотрудники!$A$3:$L$1206,2,0)</f>
        <v>Смирнова Екатерина</v>
      </c>
      <c r="C15" s="119" t="str">
        <f>VLOOKUP($A15,Сотрудники!$A$3:$L$1206,9,0)</f>
        <v>Tableau</v>
      </c>
      <c r="D15" s="119">
        <f>VLOOKUP($A15,Сотрудники!$A$3:$L$1206,10,0)</f>
        <v>0</v>
      </c>
      <c r="E15" s="119">
        <f>VLOOKUP($A15,Сотрудники!$A$3:$L$1206,11,0)</f>
        <v>0</v>
      </c>
      <c r="F15" s="120">
        <f t="shared" si="2"/>
        <v>19.875</v>
      </c>
      <c r="G15" s="125"/>
      <c r="H15" s="125">
        <v>159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15</v>
      </c>
      <c r="B16" s="119" t="str">
        <f>VLOOKUP($A16,Сотрудники!$A$3:$L$1206,2,0)</f>
        <v>Герасимова Елизавета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0.15</v>
      </c>
      <c r="E16" s="119">
        <f>VLOOKUP($A16,Сотрудники!$A$3:$L$1206,11,0)</f>
        <v>150000</v>
      </c>
      <c r="F16" s="120">
        <f t="shared" si="2"/>
        <v>19.875</v>
      </c>
      <c r="G16" s="125"/>
      <c r="H16" s="125">
        <v>159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31.2" x14ac:dyDescent="0.3">
      <c r="A17" s="129">
        <v>16</v>
      </c>
      <c r="B17" s="119" t="str">
        <f>VLOOKUP($A17,Сотрудники!$A$3:$L$1206,2,0)</f>
        <v>Абдуллаева Анжелика</v>
      </c>
      <c r="C17" s="119" t="str">
        <f>VLOOKUP($A17,Сотрудники!$A$3:$L$1206,9,0)</f>
        <v>Ресурсное планирование</v>
      </c>
      <c r="D17" s="119">
        <f>VLOOKUP($A17,Сотрудники!$A$3:$L$1206,10,0)</f>
        <v>0</v>
      </c>
      <c r="E17" s="119">
        <f>VLOOKUP($A17,Сотрудники!$A$3:$L$1206,11,0)</f>
        <v>0</v>
      </c>
      <c r="F17" s="120">
        <f t="shared" si="2"/>
        <v>19.875</v>
      </c>
      <c r="G17" s="125"/>
      <c r="H17" s="125">
        <v>159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ht="62.4" x14ac:dyDescent="0.3">
      <c r="A18" s="129">
        <v>17</v>
      </c>
      <c r="B18" s="119" t="str">
        <f>VLOOKUP($A18,Сотрудники!$A$3:$L$1206,2,0)</f>
        <v>Наймушин Евгений</v>
      </c>
      <c r="C18" s="119" t="str">
        <f>VLOOKUP($A18,Сотрудники!$A$3:$L$1206,9,0)</f>
        <v>МАПЛ (Модуль автоматизации программ лояльности)</v>
      </c>
      <c r="D18" s="119">
        <f>VLOOKUP($A18,Сотрудники!$A$3:$L$1206,10,0)</f>
        <v>0</v>
      </c>
      <c r="E18" s="119">
        <f>VLOOKUP($A18,Сотрудники!$A$3:$L$1206,11,0)</f>
        <v>344900</v>
      </c>
      <c r="F18" s="120">
        <f t="shared" si="2"/>
        <v>19.875</v>
      </c>
      <c r="G18" s="125"/>
      <c r="H18" s="125">
        <v>159</v>
      </c>
      <c r="I18" s="121" t="e">
        <f>VLOOKUP($A18,Сотрудники!$A$3:$L$1206,14,0)</f>
        <v>#REF!</v>
      </c>
      <c r="J18" s="122" t="e">
        <f t="shared" si="0"/>
        <v>#REF!</v>
      </c>
      <c r="K18" s="126" t="e">
        <f t="shared" si="1"/>
        <v>#REF!</v>
      </c>
    </row>
    <row r="19" spans="1:11" ht="31.2" x14ac:dyDescent="0.3">
      <c r="A19" s="129">
        <v>18</v>
      </c>
      <c r="B19" s="119" t="str">
        <f>VLOOKUP($A19,Сотрудники!$A$3:$L$1206,2,0)</f>
        <v>Тимиргалеев Иван</v>
      </c>
      <c r="C19" s="119" t="str">
        <f>VLOOKUP($A19,Сотрудники!$A$3:$L$1206,9,0)</f>
        <v>Пообъектный учёт залогов</v>
      </c>
      <c r="D19" s="119">
        <f>VLOOKUP($A19,Сотрудники!$A$3:$L$1206,10,0)</f>
        <v>0</v>
      </c>
      <c r="E19" s="119">
        <f>VLOOKUP($A19,Сотрудники!$A$3:$L$1206,11,0)</f>
        <v>0</v>
      </c>
      <c r="F19" s="120">
        <f t="shared" si="2"/>
        <v>19.875</v>
      </c>
      <c r="G19" s="125"/>
      <c r="H19" s="125">
        <v>159</v>
      </c>
      <c r="I19" s="121" t="e">
        <f>VLOOKUP($A19,Сотрудники!$A$3:$L$1206,14,0)</f>
        <v>#REF!</v>
      </c>
      <c r="J19" s="122" t="e">
        <f t="shared" si="0"/>
        <v>#REF!</v>
      </c>
      <c r="K19" s="126" t="e">
        <f t="shared" si="1"/>
        <v>#REF!</v>
      </c>
    </row>
    <row r="20" spans="1:11" x14ac:dyDescent="0.3">
      <c r="A20" s="129">
        <v>19</v>
      </c>
      <c r="B20" s="119" t="str">
        <f>VLOOKUP($A20,Сотрудники!$A$3:$L$1206,2,0)</f>
        <v>Лопатин Максим</v>
      </c>
      <c r="C20" s="119">
        <f>VLOOKUP($A20,Сотрудники!$A$3:$L$1206,9,0)</f>
        <v>0</v>
      </c>
      <c r="D20" s="119">
        <f>VLOOKUP($A20,Сотрудники!$A$3:$L$1206,10,0)</f>
        <v>0</v>
      </c>
      <c r="E20" s="130">
        <f>VLOOKUP($A20,Сотрудники!$A$3:$L$1206,11,0)</f>
        <v>0</v>
      </c>
      <c r="F20" s="120">
        <f t="shared" si="2"/>
        <v>19.875</v>
      </c>
      <c r="G20" s="125"/>
      <c r="H20" s="125">
        <v>159</v>
      </c>
      <c r="I20" s="121" t="e">
        <f>VLOOKUP($A20,Сотрудники!$A$3:$L$1206,14,0)</f>
        <v>#REF!</v>
      </c>
      <c r="J20" s="122" t="e">
        <f t="shared" si="0"/>
        <v>#REF!</v>
      </c>
      <c r="K20" s="126" t="e">
        <f t="shared" si="1"/>
        <v>#REF!</v>
      </c>
    </row>
    <row r="21" spans="1:11" x14ac:dyDescent="0.3">
      <c r="A21" s="129">
        <v>20</v>
      </c>
      <c r="B21" s="119" t="str">
        <f>VLOOKUP($A21,Сотрудники!$A$3:$L$1206,2,0)</f>
        <v xml:space="preserve">Калмурзаев Руслан </v>
      </c>
      <c r="C21" s="119" t="str">
        <f>VLOOKUP($A21,Сотрудники!$A$3:$L$1206,9,0)</f>
        <v>приземление</v>
      </c>
      <c r="D21" s="119">
        <f>VLOOKUP($A21,Сотрудники!$A$3:$L$1206,10,0)</f>
        <v>0</v>
      </c>
      <c r="E21" s="119">
        <f>VLOOKUP($A21,Сотрудники!$A$3:$L$1206,11,0)</f>
        <v>90000</v>
      </c>
      <c r="F21" s="120">
        <f t="shared" si="2"/>
        <v>13.875</v>
      </c>
      <c r="G21" s="125"/>
      <c r="H21" s="125">
        <v>111</v>
      </c>
      <c r="I21" s="121" t="e">
        <f>VLOOKUP($A21,Сотрудники!$A$3:$L$1206,14,0)</f>
        <v>#REF!</v>
      </c>
      <c r="J21" s="122" t="e">
        <f t="shared" si="0"/>
        <v>#REF!</v>
      </c>
      <c r="K21" s="126" t="e">
        <f t="shared" si="1"/>
        <v>#REF!</v>
      </c>
    </row>
    <row r="22" spans="1:11" x14ac:dyDescent="0.3">
      <c r="A22" s="129">
        <v>21</v>
      </c>
      <c r="B22" s="119" t="str">
        <f>VLOOKUP($A22,Сотрудники!$A$3:$L$1206,2,0)</f>
        <v>Шимберев Борис</v>
      </c>
      <c r="C22" s="119">
        <f>VLOOKUP($A22,Сотрудники!$A$3:$L$1206,9,0)</f>
        <v>0</v>
      </c>
      <c r="D22" s="119">
        <f>VLOOKUP($A22,Сотрудники!$A$3:$L$1206,10,0)</f>
        <v>0</v>
      </c>
      <c r="E22" s="119">
        <f>VLOOKUP($A22,Сотрудники!$A$3:$L$1206,11,0)</f>
        <v>0</v>
      </c>
      <c r="F22" s="120">
        <f t="shared" si="2"/>
        <v>16.875</v>
      </c>
      <c r="G22" s="125">
        <v>3</v>
      </c>
      <c r="H22" s="125">
        <v>135</v>
      </c>
      <c r="I22" s="121" t="e">
        <f>VLOOKUP($A22,Сотрудники!$A$3:$L$1206,14,0)</f>
        <v>#REF!</v>
      </c>
      <c r="J22" s="122" t="e">
        <f t="shared" si="0"/>
        <v>#REF!</v>
      </c>
      <c r="K22" s="126" t="e">
        <f t="shared" si="1"/>
        <v>#REF!</v>
      </c>
    </row>
    <row r="23" spans="1:11" x14ac:dyDescent="0.3">
      <c r="A23" s="129">
        <v>22</v>
      </c>
      <c r="B23" s="119" t="str">
        <f>VLOOKUP($A23,Сотрудники!$A$3:$L$1206,2,0)</f>
        <v>Виштак Татьяна</v>
      </c>
      <c r="C23" s="119" t="str">
        <f>VLOOKUP($A23,Сотрудники!$A$3:$L$1206,9,0)</f>
        <v>приземление</v>
      </c>
      <c r="D23" s="119">
        <f>VLOOKUP($A23,Сотрудники!$A$3:$L$1206,10,0)</f>
        <v>0</v>
      </c>
      <c r="E23" s="119" t="str">
        <f>VLOOKUP($A23,Сотрудники!$A$3:$L$1206,11,0)</f>
        <v xml:space="preserve">310 400 </v>
      </c>
      <c r="F23" s="120">
        <f t="shared" si="2"/>
        <v>19.875</v>
      </c>
      <c r="G23" s="125"/>
      <c r="H23" s="125">
        <v>159</v>
      </c>
      <c r="I23" s="121" t="e">
        <f>VLOOKUP($A23,Сотрудники!$A$3:$L$1206,14,0)</f>
        <v>#REF!</v>
      </c>
      <c r="J23" s="122" t="e">
        <f t="shared" si="0"/>
        <v>#REF!</v>
      </c>
      <c r="K23" s="126" t="e">
        <f t="shared" si="1"/>
        <v>#REF!</v>
      </c>
    </row>
    <row r="24" spans="1:11" x14ac:dyDescent="0.3">
      <c r="A24" s="129">
        <v>23</v>
      </c>
      <c r="B24" s="119" t="str">
        <f>VLOOKUP($A24,Сотрудники!$A$3:$L$1206,2,0)</f>
        <v>Путилов Александр</v>
      </c>
      <c r="C24" s="119">
        <f>VLOOKUP($A24,Сотрудники!$A$3:$L$1206,9,0)</f>
        <v>0</v>
      </c>
      <c r="D24" s="119">
        <f>VLOOKUP($A24,Сотрудники!$A$3:$L$1206,10,0)</f>
        <v>0</v>
      </c>
      <c r="E24" s="119">
        <f>VLOOKUP($A24,Сотрудники!$A$3:$L$1206,11,0)</f>
        <v>303500</v>
      </c>
      <c r="F24" s="120">
        <f t="shared" si="2"/>
        <v>19.875</v>
      </c>
      <c r="G24" s="125"/>
      <c r="H24" s="125">
        <v>159</v>
      </c>
      <c r="I24" s="121" t="e">
        <f>VLOOKUP($A24,Сотрудники!$A$3:$L$1206,14,0)</f>
        <v>#REF!</v>
      </c>
      <c r="J24" s="122" t="e">
        <f t="shared" si="0"/>
        <v>#REF!</v>
      </c>
      <c r="K24" s="126" t="e">
        <f t="shared" si="1"/>
        <v>#REF!</v>
      </c>
    </row>
    <row r="25" spans="1:11" ht="31.2" x14ac:dyDescent="0.3">
      <c r="A25" s="129">
        <v>24</v>
      </c>
      <c r="B25" s="119" t="str">
        <f>VLOOKUP($A25,Сотрудники!$A$3:$L$1206,2,0)</f>
        <v>Цыганкова Анастасия</v>
      </c>
      <c r="C25" s="119" t="str">
        <f>VLOOKUP($A25,Сотрудники!$A$3:$L$1206,9,0)</f>
        <v>Ресурсное планирование</v>
      </c>
      <c r="D25" s="119">
        <f>VLOOKUP($A25,Сотрудники!$A$3:$L$1206,10,0)</f>
        <v>0.15</v>
      </c>
      <c r="E25" s="119">
        <f>VLOOKUP($A25,Сотрудники!$A$3:$L$1206,11,0)</f>
        <v>150000</v>
      </c>
      <c r="F25" s="120">
        <f t="shared" si="2"/>
        <v>19.875</v>
      </c>
      <c r="G25" s="125"/>
      <c r="H25" s="125">
        <v>159</v>
      </c>
      <c r="I25" s="121" t="e">
        <f>VLOOKUP($A25,Сотрудники!$A$3:$L$1206,14,0)</f>
        <v>#REF!</v>
      </c>
      <c r="J25" s="122" t="e">
        <f t="shared" si="0"/>
        <v>#REF!</v>
      </c>
      <c r="K25" s="126" t="e">
        <f t="shared" si="1"/>
        <v>#REF!</v>
      </c>
    </row>
    <row r="26" spans="1:11" x14ac:dyDescent="0.3">
      <c r="A26" s="129">
        <v>25</v>
      </c>
      <c r="B26" s="119" t="str">
        <f>VLOOKUP($A26,Сотрудники!$A$3:$L$1206,2,0)</f>
        <v>Беседин Игорь</v>
      </c>
      <c r="C26" s="119" t="str">
        <f>VLOOKUP($A26,Сотрудники!$A$3:$L$1206,9,0)</f>
        <v>приземление</v>
      </c>
      <c r="D26" s="119">
        <f>VLOOKUP($A26,Сотрудники!$A$3:$L$1206,10,0)</f>
        <v>0</v>
      </c>
      <c r="E26" s="119">
        <f>VLOOKUP($A26,Сотрудники!$A$3:$L$1206,11,0)</f>
        <v>310000</v>
      </c>
      <c r="F26" s="120">
        <f t="shared" si="2"/>
        <v>19.875</v>
      </c>
      <c r="G26" s="125"/>
      <c r="H26" s="125">
        <v>159</v>
      </c>
      <c r="I26" s="121" t="e">
        <f>VLOOKUP($A26,Сотрудники!$A$3:$L$1206,14,0)</f>
        <v>#REF!</v>
      </c>
      <c r="J26" s="122" t="e">
        <f t="shared" si="0"/>
        <v>#REF!</v>
      </c>
      <c r="K26" s="126" t="e">
        <f t="shared" si="1"/>
        <v>#REF!</v>
      </c>
    </row>
    <row r="27" spans="1:11" ht="31.2" x14ac:dyDescent="0.3">
      <c r="A27" s="129">
        <v>26</v>
      </c>
      <c r="B27" s="119" t="str">
        <f>VLOOKUP($A27,Сотрудники!$A$3:$L$1206,2,0)</f>
        <v>Молчанов Роман</v>
      </c>
      <c r="C27" s="119" t="str">
        <f>VLOOKUP($A27,Сотрудники!$A$3:$L$1206,9,0)</f>
        <v xml:space="preserve">Кредиты наличными </v>
      </c>
      <c r="D27" s="119">
        <f>VLOOKUP($A27,Сотрудники!$A$3:$L$1206,10,0)</f>
        <v>0</v>
      </c>
      <c r="E27" s="119">
        <f>VLOOKUP($A27,Сотрудники!$A$3:$L$1206,11,0)</f>
        <v>300000</v>
      </c>
      <c r="F27" s="120">
        <f t="shared" si="2"/>
        <v>19.875</v>
      </c>
      <c r="G27" s="125"/>
      <c r="H27" s="125">
        <v>159</v>
      </c>
      <c r="I27" s="121" t="e">
        <f>VLOOKUP($A27,Сотрудники!$A$3:$L$1206,14,0)</f>
        <v>#REF!</v>
      </c>
      <c r="J27" s="122" t="e">
        <f t="shared" si="0"/>
        <v>#REF!</v>
      </c>
      <c r="K27" s="126" t="e">
        <f t="shared" si="1"/>
        <v>#REF!</v>
      </c>
    </row>
    <row r="28" spans="1:11" x14ac:dyDescent="0.3">
      <c r="A28" s="129">
        <v>27</v>
      </c>
      <c r="B28" s="119" t="str">
        <f>VLOOKUP($A28,Сотрудники!$A$3:$L$1206,2,0)</f>
        <v>Пузанов Андрей</v>
      </c>
      <c r="C28" s="119">
        <f>VLOOKUP($A28,Сотрудники!$A$3:$L$1206,9,0)</f>
        <v>0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19.875</v>
      </c>
      <c r="G28" s="125"/>
      <c r="H28" s="125">
        <v>159</v>
      </c>
      <c r="I28" s="121" t="e">
        <f>VLOOKUP($A28,Сотрудники!$A$3:$L$1206,14,0)</f>
        <v>#REF!</v>
      </c>
      <c r="J28" s="122" t="e">
        <f t="shared" si="0"/>
        <v>#REF!</v>
      </c>
      <c r="K28" s="126" t="e">
        <f t="shared" si="1"/>
        <v>#REF!</v>
      </c>
    </row>
    <row r="29" spans="1:11" ht="62.4" x14ac:dyDescent="0.3">
      <c r="A29" s="129">
        <v>28</v>
      </c>
      <c r="B29" s="119" t="str">
        <f>VLOOKUP($A29,Сотрудники!$A$3:$L$1206,2,0)</f>
        <v>Хотулев Дмитрий</v>
      </c>
      <c r="C29" s="119" t="str">
        <f>VLOOKUP($A29,Сотрудники!$A$3:$L$1206,9,0)</f>
        <v>Платежи юридических лиц (Малый и средний бизнес)</v>
      </c>
      <c r="D29" s="119">
        <f>VLOOKUP($A29,Сотрудники!$A$3:$L$1206,10,0)</f>
        <v>0</v>
      </c>
      <c r="E29" s="119">
        <f>VLOOKUP($A29,Сотрудники!$A$3:$L$1206,11,0)</f>
        <v>0</v>
      </c>
      <c r="F29" s="120">
        <f t="shared" si="2"/>
        <v>19.875</v>
      </c>
      <c r="G29" s="125"/>
      <c r="H29" s="125">
        <v>159</v>
      </c>
      <c r="I29" s="121" t="e">
        <f>VLOOKUP($A29,Сотрудники!$A$3:$L$1206,14,0)</f>
        <v>#REF!</v>
      </c>
      <c r="J29" s="122" t="e">
        <f t="shared" si="0"/>
        <v>#REF!</v>
      </c>
      <c r="K29" s="126" t="e">
        <f t="shared" si="1"/>
        <v>#REF!</v>
      </c>
    </row>
    <row r="30" spans="1:11" x14ac:dyDescent="0.3">
      <c r="A30" s="129">
        <v>29</v>
      </c>
      <c r="B30" s="119" t="str">
        <f>VLOOKUP($A30,Сотрудники!$A$3:$L$1206,2,0)</f>
        <v>Воронцов Григорий</v>
      </c>
      <c r="C30" s="119" t="str">
        <f>VLOOKUP($A30,Сотрудники!$A$3:$L$1206,9,0)</f>
        <v>приземление</v>
      </c>
      <c r="D30" s="119">
        <f>VLOOKUP($A30,Сотрудники!$A$3:$L$1206,10,0)</f>
        <v>0</v>
      </c>
      <c r="E30" s="119">
        <f>VLOOKUP($A30,Сотрудники!$A$3:$L$1206,11,0)</f>
        <v>0</v>
      </c>
      <c r="F30" s="120">
        <f t="shared" si="2"/>
        <v>19.875</v>
      </c>
      <c r="G30" s="125"/>
      <c r="H30" s="125">
        <v>159</v>
      </c>
      <c r="I30" s="121" t="e">
        <f>VLOOKUP($A30,Сотрудники!$A$3:$L$1206,14,0)</f>
        <v>#REF!</v>
      </c>
      <c r="J30" s="122" t="e">
        <f t="shared" si="0"/>
        <v>#REF!</v>
      </c>
      <c r="K30" s="126" t="e">
        <f t="shared" si="1"/>
        <v>#REF!</v>
      </c>
    </row>
    <row r="31" spans="1:11" x14ac:dyDescent="0.3">
      <c r="A31" s="129">
        <v>30</v>
      </c>
      <c r="B31" s="119" t="str">
        <f>VLOOKUP($A31,Сотрудники!$A$3:$L$1206,2,0)</f>
        <v>Тарасов Алексей</v>
      </c>
      <c r="C31" s="119">
        <f>VLOOKUP($A31,Сотрудники!$A$3:$L$1206,9,0)</f>
        <v>0</v>
      </c>
      <c r="D31" s="119">
        <f>VLOOKUP($A31,Сотрудники!$A$3:$L$1206,10,0)</f>
        <v>0</v>
      </c>
      <c r="E31" s="119">
        <f>VLOOKUP($A31,Сотрудники!$A$3:$L$1206,11,0)</f>
        <v>248000</v>
      </c>
      <c r="F31" s="120">
        <f t="shared" si="2"/>
        <v>19.875</v>
      </c>
      <c r="G31" s="125"/>
      <c r="H31" s="125">
        <v>159</v>
      </c>
      <c r="I31" s="121" t="e">
        <f>VLOOKUP($A31,Сотрудники!$A$3:$L$1206,14,0)</f>
        <v>#REF!</v>
      </c>
      <c r="J31" s="122" t="e">
        <f t="shared" si="0"/>
        <v>#REF!</v>
      </c>
      <c r="K31" s="126" t="e">
        <f t="shared" si="1"/>
        <v>#REF!</v>
      </c>
    </row>
    <row r="32" spans="1:11" x14ac:dyDescent="0.3">
      <c r="A32" s="129">
        <v>31</v>
      </c>
      <c r="B32" s="119" t="str">
        <f>VLOOKUP($A32,Сотрудники!$A$3:$L$1206,2,0)</f>
        <v>Саринков Андрей</v>
      </c>
      <c r="C32" s="119">
        <f>VLOOKUP($A32,Сотрудники!$A$3:$L$1206,9,0)</f>
        <v>0</v>
      </c>
      <c r="D32" s="119">
        <f>VLOOKUP($A32,Сотрудники!$A$3:$L$1206,10,0)</f>
        <v>0</v>
      </c>
      <c r="E32" s="119">
        <f>VLOOKUP($A32,Сотрудники!$A$3:$L$1206,11,0)</f>
        <v>0</v>
      </c>
      <c r="F32" s="120">
        <f t="shared" si="2"/>
        <v>19.875</v>
      </c>
      <c r="G32" s="125"/>
      <c r="H32" s="125">
        <v>159</v>
      </c>
      <c r="I32" s="121" t="e">
        <f>VLOOKUP($A32,Сотрудники!$A$3:$L$1206,14,0)</f>
        <v>#REF!</v>
      </c>
      <c r="J32" s="122" t="e">
        <f t="shared" si="0"/>
        <v>#REF!</v>
      </c>
      <c r="K32" s="126" t="e">
        <f t="shared" si="1"/>
        <v>#REF!</v>
      </c>
    </row>
    <row r="33" spans="1:11" x14ac:dyDescent="0.3">
      <c r="A33" s="129">
        <v>32</v>
      </c>
      <c r="B33" s="119" t="str">
        <f>VLOOKUP($A33,Сотрудники!$A$3:$L$1206,2,0)</f>
        <v>Смердов Алексей</v>
      </c>
      <c r="C33" s="119">
        <f>VLOOKUP($A33,Сотрудники!$A$3:$L$1206,9,0)</f>
        <v>0</v>
      </c>
      <c r="D33" s="119">
        <f>VLOOKUP($A33,Сотрудники!$A$3:$L$1206,10,0)</f>
        <v>0</v>
      </c>
      <c r="E33" s="119">
        <f>VLOOKUP($A33,Сотрудники!$A$3:$L$1206,11,0)</f>
        <v>0</v>
      </c>
      <c r="F33" s="120">
        <f t="shared" si="2"/>
        <v>2</v>
      </c>
      <c r="G33" s="125"/>
      <c r="H33" s="125">
        <v>16</v>
      </c>
      <c r="I33" s="121" t="e">
        <f>VLOOKUP($A33,Сотрудники!$A$3:$L$1206,14,0)</f>
        <v>#REF!</v>
      </c>
      <c r="J33" s="122" t="e">
        <f t="shared" si="0"/>
        <v>#REF!</v>
      </c>
      <c r="K33" s="126" t="e">
        <f t="shared" si="1"/>
        <v>#REF!</v>
      </c>
    </row>
    <row r="34" spans="1:11" x14ac:dyDescent="0.3">
      <c r="A34" s="129">
        <v>33</v>
      </c>
      <c r="B34" s="119" t="str">
        <f>VLOOKUP($A34,Сотрудники!$A$3:$L$1206,2,0)</f>
        <v>Киевский Сергей</v>
      </c>
      <c r="C34" s="119">
        <f>VLOOKUP($A34,Сотрудники!$A$3:$L$1206,9,0)</f>
        <v>0</v>
      </c>
      <c r="D34" s="119">
        <f>VLOOKUP($A34,Сотрудники!$A$3:$L$1206,10,0)</f>
        <v>0</v>
      </c>
      <c r="E34" s="119">
        <f>VLOOKUP($A34,Сотрудники!$A$3:$L$1206,11,0)</f>
        <v>0</v>
      </c>
      <c r="F34" s="120">
        <f t="shared" si="2"/>
        <v>19.875</v>
      </c>
      <c r="G34" s="125"/>
      <c r="H34" s="125">
        <v>159</v>
      </c>
      <c r="I34" s="121" t="e">
        <f>VLOOKUP($A34,Сотрудники!$A$3:$L$1206,14,0)</f>
        <v>#REF!</v>
      </c>
      <c r="J34" s="122" t="e">
        <f t="shared" si="0"/>
        <v>#REF!</v>
      </c>
      <c r="K34" s="126" t="e">
        <f t="shared" si="1"/>
        <v>#REF!</v>
      </c>
    </row>
    <row r="35" spans="1:11" x14ac:dyDescent="0.3">
      <c r="A35" s="129">
        <v>35</v>
      </c>
      <c r="B35" s="119" t="str">
        <f>VLOOKUP($A35,Сотрудники!$A$3:$L$1206,2,0)</f>
        <v>Дмитриев Николай</v>
      </c>
      <c r="C35" s="119">
        <f>VLOOKUP($A35,Сотрудники!$A$3:$L$1206,9,0)</f>
        <v>0</v>
      </c>
      <c r="D35" s="119">
        <f>VLOOKUP($A35,Сотрудники!$A$3:$L$1206,10,0)</f>
        <v>0</v>
      </c>
      <c r="E35" s="119">
        <f>VLOOKUP($A35,Сотрудники!$A$3:$L$1206,11,0)</f>
        <v>0</v>
      </c>
      <c r="F35" s="120">
        <f t="shared" si="2"/>
        <v>19.875</v>
      </c>
      <c r="G35" s="125"/>
      <c r="H35" s="125">
        <v>159</v>
      </c>
      <c r="I35" s="121" t="e">
        <f>VLOOKUP($A35,Сотрудники!$A$3:$L$1206,14,0)</f>
        <v>#REF!</v>
      </c>
      <c r="J35" s="122" t="e">
        <f t="shared" si="0"/>
        <v>#REF!</v>
      </c>
      <c r="K35" s="126" t="e">
        <f t="shared" si="1"/>
        <v>#REF!</v>
      </c>
    </row>
    <row r="36" spans="1:11" x14ac:dyDescent="0.3">
      <c r="A36" s="129">
        <v>36</v>
      </c>
      <c r="B36" s="119" t="str">
        <f>VLOOKUP($A36,Сотрудники!$A$3:$L$1206,2,0)</f>
        <v>Юркин Николай</v>
      </c>
      <c r="C36" s="119">
        <f>VLOOKUP($A36,Сотрудники!$A$3:$L$1206,9,0)</f>
        <v>0</v>
      </c>
      <c r="D36" s="119">
        <f>VLOOKUP($A36,Сотрудники!$A$3:$L$1206,10,0)</f>
        <v>0</v>
      </c>
      <c r="E36" s="119">
        <f>VLOOKUP($A36,Сотрудники!$A$3:$L$1206,11,0)</f>
        <v>0</v>
      </c>
      <c r="F36" s="120">
        <f t="shared" si="2"/>
        <v>19.875</v>
      </c>
      <c r="G36" s="125"/>
      <c r="H36" s="125">
        <v>159</v>
      </c>
      <c r="I36" s="121" t="e">
        <f>VLOOKUP($A36,Сотрудники!$A$3:$L$1206,14,0)</f>
        <v>#REF!</v>
      </c>
      <c r="J36" s="122" t="e">
        <f t="shared" si="0"/>
        <v>#REF!</v>
      </c>
      <c r="K36" s="126" t="e">
        <f t="shared" si="1"/>
        <v>#REF!</v>
      </c>
    </row>
    <row r="37" spans="1:11" x14ac:dyDescent="0.3">
      <c r="A37" s="129">
        <v>37</v>
      </c>
      <c r="B37" s="119" t="str">
        <f>VLOOKUP($A37,Сотрудники!$A$3:$L$1206,2,0)</f>
        <v>Ионов Евгений</v>
      </c>
      <c r="C37" s="119">
        <f>VLOOKUP($A37,Сотрудники!$A$3:$L$1206,9,0)</f>
        <v>0</v>
      </c>
      <c r="D37" s="119">
        <f>VLOOKUP($A37,Сотрудники!$A$3:$L$1206,10,0)</f>
        <v>0</v>
      </c>
      <c r="E37" s="119">
        <f>VLOOKUP($A37,Сотрудники!$A$3:$L$1206,11,0)</f>
        <v>0</v>
      </c>
      <c r="F37" s="120">
        <f t="shared" si="2"/>
        <v>19.875</v>
      </c>
      <c r="G37" s="125"/>
      <c r="H37" s="125">
        <v>159</v>
      </c>
      <c r="I37" s="121" t="e">
        <f>VLOOKUP($A37,Сотрудники!$A$3:$L$1206,14,0)</f>
        <v>#REF!</v>
      </c>
      <c r="J37" s="122" t="e">
        <f t="shared" si="0"/>
        <v>#REF!</v>
      </c>
      <c r="K37" s="126" t="e">
        <f t="shared" si="1"/>
        <v>#REF!</v>
      </c>
    </row>
    <row r="38" spans="1:11" x14ac:dyDescent="0.3">
      <c r="A38" s="131">
        <v>38</v>
      </c>
      <c r="B38" s="119" t="str">
        <f>VLOOKUP($A38,Сотрудники!$A$3:$L$1206,2,0)</f>
        <v>Передков Константин</v>
      </c>
      <c r="C38" s="119">
        <f>VLOOKUP($A38,Сотрудники!$A$3:$L$1206,9,0)</f>
        <v>0</v>
      </c>
      <c r="D38" s="119">
        <f>VLOOKUP($A38,Сотрудники!$A$3:$L$1206,10,0)</f>
        <v>0</v>
      </c>
      <c r="E38" s="119">
        <f>VLOOKUP($A38,Сотрудники!$A$3:$L$1206,11,0)</f>
        <v>253000</v>
      </c>
      <c r="F38" s="120">
        <f t="shared" si="2"/>
        <v>19.875</v>
      </c>
      <c r="G38" s="125"/>
      <c r="H38" s="125">
        <v>159</v>
      </c>
      <c r="I38" s="121" t="e">
        <f>VLOOKUP($A38,Сотрудники!$A$3:$L$1206,14,0)</f>
        <v>#REF!</v>
      </c>
      <c r="J38" s="122" t="e">
        <f t="shared" ref="J38:J41" si="3">I38/8</f>
        <v>#REF!</v>
      </c>
      <c r="K38" s="126" t="e">
        <f t="shared" ref="K38:K41" si="4">+H38*J38</f>
        <v>#REF!</v>
      </c>
    </row>
    <row r="39" spans="1:11" x14ac:dyDescent="0.3">
      <c r="A39" s="131">
        <v>39</v>
      </c>
      <c r="B39" s="119" t="str">
        <f>VLOOKUP($A39,Сотрудники!$A$3:$L$1206,2,0)</f>
        <v>Дзядевич Екатерина</v>
      </c>
      <c r="C39" s="119">
        <f>VLOOKUP($A39,Сотрудники!$A$3:$L$1206,9,0)</f>
        <v>0</v>
      </c>
      <c r="D39" s="119">
        <f>VLOOKUP($A39,Сотрудники!$A$3:$L$1206,10,0)</f>
        <v>0.15</v>
      </c>
      <c r="E39" s="119">
        <f>VLOOKUP($A39,Сотрудники!$A$3:$L$1206,11,0)</f>
        <v>146000</v>
      </c>
      <c r="F39" s="120">
        <f t="shared" si="2"/>
        <v>13.875</v>
      </c>
      <c r="G39" s="125"/>
      <c r="H39" s="125">
        <v>111</v>
      </c>
      <c r="I39" s="121" t="e">
        <f>VLOOKUP($A39,Сотрудники!$A$3:$L$1206,14,0)</f>
        <v>#REF!</v>
      </c>
      <c r="J39" s="122" t="e">
        <f t="shared" si="3"/>
        <v>#REF!</v>
      </c>
      <c r="K39" s="126" t="e">
        <f t="shared" si="4"/>
        <v>#REF!</v>
      </c>
    </row>
    <row r="40" spans="1:11" x14ac:dyDescent="0.3">
      <c r="A40" s="131">
        <v>40</v>
      </c>
      <c r="B40" s="119" t="str">
        <f>VLOOKUP($A40,Сотрудники!$A$3:$L$1206,2,0)</f>
        <v>Томских Виталий</v>
      </c>
      <c r="C40" s="119">
        <f>VLOOKUP($A40,Сотрудники!$A$3:$L$1206,9,0)</f>
        <v>0</v>
      </c>
      <c r="D40" s="119">
        <f>VLOOKUP($A40,Сотрудники!$A$3:$L$1206,10,0)</f>
        <v>0</v>
      </c>
      <c r="E40" s="119">
        <f>VLOOKUP($A40,Сотрудники!$A$3:$L$1206,11,0)</f>
        <v>0</v>
      </c>
      <c r="F40" s="120">
        <f t="shared" si="2"/>
        <v>14.875</v>
      </c>
      <c r="G40" s="125"/>
      <c r="H40" s="125">
        <v>119</v>
      </c>
      <c r="I40" s="121" t="e">
        <f>VLOOKUP($A40,Сотрудники!$A$3:$L$1206,14,0)</f>
        <v>#REF!</v>
      </c>
      <c r="J40" s="122" t="e">
        <f t="shared" si="3"/>
        <v>#REF!</v>
      </c>
      <c r="K40" s="126" t="e">
        <f t="shared" si="4"/>
        <v>#REF!</v>
      </c>
    </row>
    <row r="41" spans="1:11" x14ac:dyDescent="0.3">
      <c r="A41" s="131">
        <v>41</v>
      </c>
      <c r="B41" s="119" t="str">
        <f>VLOOKUP($A41,Сотрудники!$A$3:$L$1206,2,0)</f>
        <v>Новиков Роман</v>
      </c>
      <c r="C41" s="119">
        <f>VLOOKUP($A41,Сотрудники!$A$3:$L$1206,9,0)</f>
        <v>0</v>
      </c>
      <c r="D41" s="119">
        <f>VLOOKUP($A41,Сотрудники!$A$3:$L$1206,10,0)</f>
        <v>0</v>
      </c>
      <c r="E41" s="119">
        <f>VLOOKUP($A41,Сотрудники!$A$3:$L$1206,11,0)</f>
        <v>0</v>
      </c>
      <c r="F41" s="120">
        <f t="shared" si="2"/>
        <v>4</v>
      </c>
      <c r="G41" s="125"/>
      <c r="H41" s="125">
        <v>32</v>
      </c>
      <c r="I41" s="121" t="e">
        <f>VLOOKUP($A41,Сотрудники!$A$3:$L$1206,14,0)</f>
        <v>#REF!</v>
      </c>
      <c r="J41" s="122" t="e">
        <f t="shared" si="3"/>
        <v>#REF!</v>
      </c>
      <c r="K41" s="126" t="e">
        <f t="shared" si="4"/>
        <v>#REF!</v>
      </c>
    </row>
    <row r="42" spans="1:11" x14ac:dyDescent="0.3">
      <c r="K42" s="113" t="e">
        <f>SUM(K5:K41)</f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K95"/>
  <sheetViews>
    <sheetView zoomScale="69" workbookViewId="0">
      <pane xSplit="2" ySplit="2" topLeftCell="C3" activePane="bottomRight" state="frozen"/>
      <selection activeCell="A82" sqref="A82:XFD82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3984375" style="102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5">
        <v>44013</v>
      </c>
      <c r="E2" s="106">
        <f>D2+1</f>
        <v>44014</v>
      </c>
      <c r="F2" s="106">
        <f t="shared" ref="F2:G2" si="0">E2+1</f>
        <v>44015</v>
      </c>
      <c r="G2" s="105">
        <f t="shared" si="0"/>
        <v>44016</v>
      </c>
      <c r="H2" s="105">
        <f>G2+1</f>
        <v>44017</v>
      </c>
      <c r="I2" s="106">
        <f t="shared" ref="I2:AF2" si="1">H2+1</f>
        <v>44018</v>
      </c>
      <c r="J2" s="106">
        <f t="shared" si="1"/>
        <v>44019</v>
      </c>
      <c r="K2" s="106">
        <f t="shared" si="1"/>
        <v>44020</v>
      </c>
      <c r="L2" s="106">
        <f t="shared" si="1"/>
        <v>44021</v>
      </c>
      <c r="M2" s="106">
        <f t="shared" si="1"/>
        <v>44022</v>
      </c>
      <c r="N2" s="105">
        <f t="shared" si="1"/>
        <v>44023</v>
      </c>
      <c r="O2" s="105">
        <f t="shared" si="1"/>
        <v>44024</v>
      </c>
      <c r="P2" s="106">
        <f t="shared" si="1"/>
        <v>44025</v>
      </c>
      <c r="Q2" s="106">
        <f t="shared" si="1"/>
        <v>44026</v>
      </c>
      <c r="R2" s="106">
        <f t="shared" si="1"/>
        <v>44027</v>
      </c>
      <c r="S2" s="106">
        <f t="shared" si="1"/>
        <v>44028</v>
      </c>
      <c r="T2" s="106">
        <f t="shared" si="1"/>
        <v>44029</v>
      </c>
      <c r="U2" s="105">
        <f t="shared" si="1"/>
        <v>44030</v>
      </c>
      <c r="V2" s="105">
        <f t="shared" si="1"/>
        <v>44031</v>
      </c>
      <c r="W2" s="106">
        <f t="shared" si="1"/>
        <v>44032</v>
      </c>
      <c r="X2" s="106">
        <f t="shared" si="1"/>
        <v>44033</v>
      </c>
      <c r="Y2" s="106">
        <f t="shared" si="1"/>
        <v>44034</v>
      </c>
      <c r="Z2" s="106">
        <f t="shared" si="1"/>
        <v>44035</v>
      </c>
      <c r="AA2" s="106">
        <f t="shared" si="1"/>
        <v>44036</v>
      </c>
      <c r="AB2" s="105">
        <f t="shared" si="1"/>
        <v>44037</v>
      </c>
      <c r="AC2" s="105">
        <f t="shared" si="1"/>
        <v>44038</v>
      </c>
      <c r="AD2" s="106">
        <f t="shared" si="1"/>
        <v>44039</v>
      </c>
      <c r="AE2" s="106">
        <f t="shared" si="1"/>
        <v>44040</v>
      </c>
      <c r="AF2" s="106">
        <f t="shared" si="1"/>
        <v>44041</v>
      </c>
      <c r="AG2" s="106">
        <f>+AF2+1</f>
        <v>44042</v>
      </c>
      <c r="AH2" s="106">
        <f>+AG2+1</f>
        <v>44043</v>
      </c>
      <c r="AI2" s="106">
        <f>+AH2+1</f>
        <v>44044</v>
      </c>
      <c r="AJ2" s="106">
        <f>+AI2+1</f>
        <v>44045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27" t="str">
        <f t="shared" ref="D3:AJ10" si="2">IF(ISBLANK(D51),"",IF(D51=0,"Выходной",IF(D51&lt;&gt;0,"Работал","")))</f>
        <v>Выходной</v>
      </c>
      <c r="E3" s="109" t="str">
        <f t="shared" si="2"/>
        <v>Выходной</v>
      </c>
      <c r="F3" s="109" t="str">
        <f t="shared" si="2"/>
        <v>Выходной</v>
      </c>
      <c r="G3" s="108" t="str">
        <f t="shared" si="2"/>
        <v>Выходной</v>
      </c>
      <c r="H3" s="108" t="str">
        <f t="shared" si="2"/>
        <v>Выходной</v>
      </c>
      <c r="I3" s="109" t="str">
        <f t="shared" si="2"/>
        <v>Выходной</v>
      </c>
      <c r="J3" s="109" t="str">
        <f t="shared" si="2"/>
        <v>Выходной</v>
      </c>
      <c r="K3" s="109" t="str">
        <f t="shared" si="2"/>
        <v>Выходной</v>
      </c>
      <c r="L3" s="109" t="str">
        <f t="shared" si="2"/>
        <v>Выходной</v>
      </c>
      <c r="M3" s="109" t="str">
        <f t="shared" si="2"/>
        <v>Выходной</v>
      </c>
      <c r="N3" s="127" t="str">
        <f t="shared" si="2"/>
        <v>Выходной</v>
      </c>
      <c r="O3" s="127" t="str">
        <f t="shared" si="2"/>
        <v>Выходной</v>
      </c>
      <c r="P3" s="109" t="str">
        <f t="shared" si="2"/>
        <v>Работал</v>
      </c>
      <c r="Q3" s="109" t="str">
        <f t="shared" si="2"/>
        <v>Работал</v>
      </c>
      <c r="R3" s="109" t="str">
        <f t="shared" si="2"/>
        <v>Работал</v>
      </c>
      <c r="S3" s="109" t="str">
        <f t="shared" si="2"/>
        <v>Работал</v>
      </c>
      <c r="T3" s="109" t="str">
        <f t="shared" si="2"/>
        <v>Работал</v>
      </c>
      <c r="U3" s="127" t="str">
        <f t="shared" si="2"/>
        <v/>
      </c>
      <c r="V3" s="127" t="str">
        <f t="shared" si="2"/>
        <v/>
      </c>
      <c r="W3" s="109" t="str">
        <f t="shared" si="2"/>
        <v>Работал</v>
      </c>
      <c r="X3" s="109" t="str">
        <f t="shared" si="2"/>
        <v>Работал</v>
      </c>
      <c r="Y3" s="109" t="str">
        <f t="shared" si="2"/>
        <v>Работал</v>
      </c>
      <c r="Z3" s="109" t="str">
        <f t="shared" si="2"/>
        <v>Работал</v>
      </c>
      <c r="AA3" s="109" t="str">
        <f t="shared" si="2"/>
        <v>Работал</v>
      </c>
      <c r="AB3" s="127" t="str">
        <f t="shared" si="2"/>
        <v/>
      </c>
      <c r="AC3" s="127" t="str">
        <f t="shared" si="2"/>
        <v/>
      </c>
      <c r="AD3" s="109" t="str">
        <f t="shared" si="2"/>
        <v>Работал</v>
      </c>
      <c r="AE3" s="109" t="str">
        <f t="shared" si="2"/>
        <v>Работал</v>
      </c>
      <c r="AF3" s="109" t="str">
        <f t="shared" si="2"/>
        <v>Работал</v>
      </c>
      <c r="AG3" s="109" t="str">
        <f t="shared" si="2"/>
        <v>Работал</v>
      </c>
      <c r="AH3" s="109" t="str">
        <f t="shared" si="2"/>
        <v>Работал</v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27" t="str">
        <f t="shared" si="2"/>
        <v/>
      </c>
      <c r="E4" s="109" t="str">
        <f t="shared" si="2"/>
        <v>Работал</v>
      </c>
      <c r="F4" s="109" t="str">
        <f t="shared" si="2"/>
        <v>Работал</v>
      </c>
      <c r="G4" s="127" t="str">
        <f t="shared" si="2"/>
        <v/>
      </c>
      <c r="H4" s="127" t="str">
        <f t="shared" si="2"/>
        <v/>
      </c>
      <c r="I4" s="109" t="str">
        <f t="shared" si="2"/>
        <v>Работал</v>
      </c>
      <c r="J4" s="109" t="str">
        <f t="shared" si="2"/>
        <v>Работал</v>
      </c>
      <c r="K4" s="109" t="str">
        <f t="shared" si="2"/>
        <v>Работал</v>
      </c>
      <c r="L4" s="109" t="str">
        <f t="shared" si="2"/>
        <v>Работал</v>
      </c>
      <c r="M4" s="109" t="str">
        <f t="shared" si="2"/>
        <v>Работал</v>
      </c>
      <c r="N4" s="127" t="str">
        <f t="shared" si="2"/>
        <v/>
      </c>
      <c r="O4" s="127" t="str">
        <f t="shared" si="2"/>
        <v/>
      </c>
      <c r="P4" s="109" t="str">
        <f t="shared" si="2"/>
        <v>Работал</v>
      </c>
      <c r="Q4" s="109" t="str">
        <f t="shared" si="2"/>
        <v>Работал</v>
      </c>
      <c r="R4" s="109" t="str">
        <f t="shared" si="2"/>
        <v>Работал</v>
      </c>
      <c r="S4" s="109" t="str">
        <f t="shared" si="2"/>
        <v>Работал</v>
      </c>
      <c r="T4" s="109" t="str">
        <f t="shared" si="2"/>
        <v>Работал</v>
      </c>
      <c r="U4" s="127" t="str">
        <f t="shared" si="2"/>
        <v/>
      </c>
      <c r="V4" s="127" t="str">
        <f t="shared" si="2"/>
        <v/>
      </c>
      <c r="W4" s="109" t="str">
        <f t="shared" si="2"/>
        <v>Работал</v>
      </c>
      <c r="X4" s="109" t="str">
        <f t="shared" si="2"/>
        <v>Работал</v>
      </c>
      <c r="Y4" s="109" t="str">
        <f t="shared" si="2"/>
        <v>Работал</v>
      </c>
      <c r="Z4" s="109" t="str">
        <f t="shared" si="2"/>
        <v>Работал</v>
      </c>
      <c r="AA4" s="109" t="str">
        <f t="shared" si="2"/>
        <v>Работал</v>
      </c>
      <c r="AB4" s="127" t="str">
        <f t="shared" si="2"/>
        <v/>
      </c>
      <c r="AC4" s="127" t="str">
        <f t="shared" si="2"/>
        <v/>
      </c>
      <c r="AD4" s="109" t="str">
        <f t="shared" si="2"/>
        <v>Работал</v>
      </c>
      <c r="AE4" s="109" t="str">
        <f t="shared" si="2"/>
        <v>Работал</v>
      </c>
      <c r="AF4" s="109" t="str">
        <f t="shared" si="2"/>
        <v>Работал</v>
      </c>
      <c r="AG4" s="109" t="str">
        <f t="shared" si="2"/>
        <v>Работал</v>
      </c>
      <c r="AH4" s="109" t="str">
        <f t="shared" si="2"/>
        <v>Работал</v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27" t="str">
        <f t="shared" si="2"/>
        <v/>
      </c>
      <c r="E5" s="109" t="str">
        <f t="shared" si="2"/>
        <v>Работал</v>
      </c>
      <c r="F5" s="109" t="str">
        <f t="shared" si="2"/>
        <v>Работал</v>
      </c>
      <c r="G5" s="127" t="str">
        <f t="shared" si="2"/>
        <v/>
      </c>
      <c r="H5" s="127" t="str">
        <f t="shared" si="2"/>
        <v/>
      </c>
      <c r="I5" s="109" t="str">
        <f t="shared" si="2"/>
        <v>Работал</v>
      </c>
      <c r="J5" s="109" t="str">
        <f t="shared" si="2"/>
        <v>Работал</v>
      </c>
      <c r="K5" s="109" t="str">
        <f t="shared" si="2"/>
        <v>Работал</v>
      </c>
      <c r="L5" s="109" t="str">
        <f t="shared" si="2"/>
        <v>Работал</v>
      </c>
      <c r="M5" s="109" t="str">
        <f t="shared" si="2"/>
        <v>Работал</v>
      </c>
      <c r="N5" s="127" t="str">
        <f t="shared" si="2"/>
        <v/>
      </c>
      <c r="O5" s="127" t="str">
        <f t="shared" si="2"/>
        <v/>
      </c>
      <c r="P5" s="109" t="str">
        <f t="shared" si="2"/>
        <v>Работал</v>
      </c>
      <c r="Q5" s="109" t="str">
        <f t="shared" si="2"/>
        <v>Работал</v>
      </c>
      <c r="R5" s="109" t="str">
        <f t="shared" si="2"/>
        <v>Работал</v>
      </c>
      <c r="S5" s="109" t="str">
        <f t="shared" si="2"/>
        <v>Работал</v>
      </c>
      <c r="T5" s="109" t="str">
        <f t="shared" si="2"/>
        <v>Работал</v>
      </c>
      <c r="U5" s="127" t="str">
        <f t="shared" si="2"/>
        <v/>
      </c>
      <c r="V5" s="127" t="str">
        <f t="shared" si="2"/>
        <v/>
      </c>
      <c r="W5" s="109" t="str">
        <f t="shared" si="2"/>
        <v>Работал</v>
      </c>
      <c r="X5" s="109" t="str">
        <f t="shared" si="2"/>
        <v>Работал</v>
      </c>
      <c r="Y5" s="109" t="str">
        <f t="shared" si="2"/>
        <v>Работал</v>
      </c>
      <c r="Z5" s="109" t="str">
        <f t="shared" si="2"/>
        <v>Работал</v>
      </c>
      <c r="AA5" s="109" t="str">
        <f t="shared" si="2"/>
        <v>Работал</v>
      </c>
      <c r="AB5" s="127" t="str">
        <f t="shared" si="2"/>
        <v/>
      </c>
      <c r="AC5" s="127" t="str">
        <f t="shared" si="2"/>
        <v/>
      </c>
      <c r="AD5" s="109" t="str">
        <f t="shared" si="2"/>
        <v>Работал</v>
      </c>
      <c r="AE5" s="109" t="str">
        <f t="shared" si="2"/>
        <v>Работал</v>
      </c>
      <c r="AF5" s="109" t="str">
        <f t="shared" si="2"/>
        <v>Работал</v>
      </c>
      <c r="AG5" s="109" t="str">
        <f t="shared" si="2"/>
        <v>Работал</v>
      </c>
      <c r="AH5" s="109" t="str">
        <f t="shared" si="2"/>
        <v>Работал</v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27" t="str">
        <f t="shared" si="2"/>
        <v/>
      </c>
      <c r="E6" s="109" t="str">
        <f t="shared" si="2"/>
        <v>Работал</v>
      </c>
      <c r="F6" s="109" t="str">
        <f t="shared" si="2"/>
        <v>Работал</v>
      </c>
      <c r="G6" s="127" t="str">
        <f t="shared" si="2"/>
        <v/>
      </c>
      <c r="H6" s="127" t="str">
        <f t="shared" si="2"/>
        <v/>
      </c>
      <c r="I6" s="109" t="str">
        <f t="shared" si="2"/>
        <v>Работал</v>
      </c>
      <c r="J6" s="109" t="str">
        <f t="shared" si="2"/>
        <v>Работал</v>
      </c>
      <c r="K6" s="109" t="str">
        <f t="shared" si="2"/>
        <v>Работал</v>
      </c>
      <c r="L6" s="109" t="str">
        <f t="shared" si="2"/>
        <v>Работал</v>
      </c>
      <c r="M6" s="109" t="str">
        <f t="shared" si="2"/>
        <v>Работал</v>
      </c>
      <c r="N6" s="127" t="str">
        <f t="shared" si="2"/>
        <v/>
      </c>
      <c r="O6" s="127" t="str">
        <f t="shared" si="2"/>
        <v/>
      </c>
      <c r="P6" s="109" t="str">
        <f t="shared" si="2"/>
        <v>Работал</v>
      </c>
      <c r="Q6" s="109" t="str">
        <f t="shared" si="2"/>
        <v>Работал</v>
      </c>
      <c r="R6" s="109" t="str">
        <f t="shared" si="2"/>
        <v>Работал</v>
      </c>
      <c r="S6" s="109" t="str">
        <f t="shared" si="2"/>
        <v>Работал</v>
      </c>
      <c r="T6" s="109" t="str">
        <f t="shared" si="2"/>
        <v>Работал</v>
      </c>
      <c r="U6" s="127" t="str">
        <f t="shared" si="2"/>
        <v/>
      </c>
      <c r="V6" s="127" t="str">
        <f t="shared" si="2"/>
        <v/>
      </c>
      <c r="W6" s="109" t="str">
        <f t="shared" si="2"/>
        <v>Работал</v>
      </c>
      <c r="X6" s="109" t="str">
        <f t="shared" si="2"/>
        <v>Работал</v>
      </c>
      <c r="Y6" s="109" t="str">
        <f t="shared" si="2"/>
        <v>Работал</v>
      </c>
      <c r="Z6" s="109" t="str">
        <f t="shared" si="2"/>
        <v>Работал</v>
      </c>
      <c r="AA6" s="109" t="str">
        <f t="shared" si="2"/>
        <v>Работал</v>
      </c>
      <c r="AB6" s="127" t="str">
        <f t="shared" si="2"/>
        <v/>
      </c>
      <c r="AC6" s="127" t="str">
        <f t="shared" si="2"/>
        <v/>
      </c>
      <c r="AD6" s="109" t="str">
        <f t="shared" si="2"/>
        <v>Работал</v>
      </c>
      <c r="AE6" s="109" t="str">
        <f t="shared" si="2"/>
        <v>Работал</v>
      </c>
      <c r="AF6" s="109" t="str">
        <f t="shared" si="2"/>
        <v>Работал</v>
      </c>
      <c r="AG6" s="109" t="str">
        <f t="shared" si="2"/>
        <v>Работал</v>
      </c>
      <c r="AH6" s="109" t="str">
        <f t="shared" si="2"/>
        <v>Работал</v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27" t="str">
        <f t="shared" si="2"/>
        <v/>
      </c>
      <c r="E7" s="109" t="str">
        <f t="shared" si="2"/>
        <v>Работал</v>
      </c>
      <c r="F7" s="109" t="str">
        <f t="shared" si="2"/>
        <v>Работал</v>
      </c>
      <c r="G7" s="127" t="str">
        <f t="shared" si="2"/>
        <v/>
      </c>
      <c r="H7" s="127" t="str">
        <f t="shared" si="2"/>
        <v/>
      </c>
      <c r="I7" s="109" t="str">
        <f t="shared" si="2"/>
        <v>Работал</v>
      </c>
      <c r="J7" s="109" t="str">
        <f t="shared" si="2"/>
        <v>Работал</v>
      </c>
      <c r="K7" s="109" t="str">
        <f t="shared" si="2"/>
        <v>Работал</v>
      </c>
      <c r="L7" s="109" t="str">
        <f t="shared" si="2"/>
        <v>Работал</v>
      </c>
      <c r="M7" s="109" t="str">
        <f t="shared" si="2"/>
        <v>Работал</v>
      </c>
      <c r="N7" s="127" t="str">
        <f t="shared" si="2"/>
        <v/>
      </c>
      <c r="O7" s="127" t="str">
        <f t="shared" si="2"/>
        <v/>
      </c>
      <c r="P7" s="109" t="str">
        <f t="shared" si="2"/>
        <v>Работал</v>
      </c>
      <c r="Q7" s="109" t="str">
        <f t="shared" si="2"/>
        <v>Работал</v>
      </c>
      <c r="R7" s="109" t="str">
        <f t="shared" si="2"/>
        <v>Работал</v>
      </c>
      <c r="S7" s="109" t="str">
        <f t="shared" si="2"/>
        <v>Работал</v>
      </c>
      <c r="T7" s="109" t="str">
        <f t="shared" si="2"/>
        <v>Работал</v>
      </c>
      <c r="U7" s="127" t="str">
        <f t="shared" si="2"/>
        <v/>
      </c>
      <c r="V7" s="127" t="str">
        <f t="shared" si="2"/>
        <v/>
      </c>
      <c r="W7" s="109" t="str">
        <f t="shared" si="2"/>
        <v>Работал</v>
      </c>
      <c r="X7" s="109" t="str">
        <f t="shared" si="2"/>
        <v>Работал</v>
      </c>
      <c r="Y7" s="109" t="str">
        <f t="shared" si="2"/>
        <v>Работал</v>
      </c>
      <c r="Z7" s="109" t="str">
        <f t="shared" si="2"/>
        <v>Работал</v>
      </c>
      <c r="AA7" s="109" t="str">
        <f t="shared" si="2"/>
        <v>Работал</v>
      </c>
      <c r="AB7" s="127" t="str">
        <f t="shared" si="2"/>
        <v/>
      </c>
      <c r="AC7" s="127" t="str">
        <f t="shared" si="2"/>
        <v/>
      </c>
      <c r="AD7" s="109" t="str">
        <f t="shared" si="2"/>
        <v>Работал</v>
      </c>
      <c r="AE7" s="109" t="str">
        <f t="shared" si="2"/>
        <v>Работал</v>
      </c>
      <c r="AF7" s="109" t="str">
        <f t="shared" si="2"/>
        <v>Работал</v>
      </c>
      <c r="AG7" s="109" t="str">
        <f t="shared" si="2"/>
        <v>Работал</v>
      </c>
      <c r="AH7" s="109" t="str">
        <f t="shared" si="2"/>
        <v>Работал</v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27" t="str">
        <f t="shared" si="2"/>
        <v/>
      </c>
      <c r="E8" s="109" t="str">
        <f t="shared" si="2"/>
        <v>Работал</v>
      </c>
      <c r="F8" s="109" t="str">
        <f t="shared" si="2"/>
        <v>Работал</v>
      </c>
      <c r="G8" s="127" t="str">
        <f t="shared" si="2"/>
        <v/>
      </c>
      <c r="H8" s="127" t="str">
        <f t="shared" si="2"/>
        <v/>
      </c>
      <c r="I8" s="109" t="str">
        <f t="shared" si="2"/>
        <v>Работал</v>
      </c>
      <c r="J8" s="109" t="str">
        <f t="shared" si="2"/>
        <v>Работал</v>
      </c>
      <c r="K8" s="109" t="str">
        <f t="shared" si="2"/>
        <v>Работал</v>
      </c>
      <c r="L8" s="109" t="str">
        <f t="shared" si="2"/>
        <v>Работал</v>
      </c>
      <c r="M8" s="109" t="str">
        <f t="shared" si="2"/>
        <v>Работал</v>
      </c>
      <c r="N8" s="127" t="str">
        <f t="shared" si="2"/>
        <v/>
      </c>
      <c r="O8" s="127" t="str">
        <f t="shared" si="2"/>
        <v/>
      </c>
      <c r="P8" s="109" t="str">
        <f t="shared" si="2"/>
        <v>Работал</v>
      </c>
      <c r="Q8" s="109" t="str">
        <f t="shared" si="2"/>
        <v>Работал</v>
      </c>
      <c r="R8" s="109" t="str">
        <f t="shared" si="2"/>
        <v>Работал</v>
      </c>
      <c r="S8" s="109" t="str">
        <f t="shared" si="2"/>
        <v>Работал</v>
      </c>
      <c r="T8" s="109" t="str">
        <f t="shared" si="2"/>
        <v>Работал</v>
      </c>
      <c r="U8" s="127" t="str">
        <f t="shared" si="2"/>
        <v/>
      </c>
      <c r="V8" s="127" t="str">
        <f t="shared" si="2"/>
        <v/>
      </c>
      <c r="W8" s="109" t="str">
        <f t="shared" si="2"/>
        <v>Работал</v>
      </c>
      <c r="X8" s="109" t="str">
        <f t="shared" si="2"/>
        <v>Работал</v>
      </c>
      <c r="Y8" s="109" t="str">
        <f t="shared" si="2"/>
        <v>Работал</v>
      </c>
      <c r="Z8" s="109" t="str">
        <f t="shared" si="2"/>
        <v>Работал</v>
      </c>
      <c r="AA8" s="109" t="str">
        <f t="shared" si="2"/>
        <v>Работал</v>
      </c>
      <c r="AB8" s="127" t="str">
        <f t="shared" si="2"/>
        <v/>
      </c>
      <c r="AC8" s="127" t="str">
        <f t="shared" si="2"/>
        <v/>
      </c>
      <c r="AD8" s="109" t="str">
        <f t="shared" si="2"/>
        <v>Работал</v>
      </c>
      <c r="AE8" s="109" t="str">
        <f t="shared" si="2"/>
        <v>Работал</v>
      </c>
      <c r="AF8" s="109" t="str">
        <f t="shared" si="2"/>
        <v>Работал</v>
      </c>
      <c r="AG8" s="109" t="str">
        <f t="shared" si="2"/>
        <v>Работал</v>
      </c>
      <c r="AH8" s="109" t="str">
        <f t="shared" si="2"/>
        <v>Работал</v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27" t="str">
        <f t="shared" si="2"/>
        <v/>
      </c>
      <c r="E9" s="109" t="str">
        <f t="shared" si="2"/>
        <v>Работал</v>
      </c>
      <c r="F9" s="109" t="str">
        <f t="shared" si="2"/>
        <v>Работал</v>
      </c>
      <c r="G9" s="127" t="str">
        <f t="shared" si="2"/>
        <v/>
      </c>
      <c r="H9" s="127" t="str">
        <f t="shared" si="2"/>
        <v/>
      </c>
      <c r="I9" s="109" t="str">
        <f t="shared" si="2"/>
        <v>Работал</v>
      </c>
      <c r="J9" s="109" t="str">
        <f t="shared" si="2"/>
        <v>Работал</v>
      </c>
      <c r="K9" s="109" t="str">
        <f t="shared" si="2"/>
        <v>Работал</v>
      </c>
      <c r="L9" s="109" t="str">
        <f t="shared" si="2"/>
        <v>Работал</v>
      </c>
      <c r="M9" s="109" t="str">
        <f t="shared" si="2"/>
        <v>Работал</v>
      </c>
      <c r="N9" s="127" t="str">
        <f t="shared" si="2"/>
        <v/>
      </c>
      <c r="O9" s="127" t="str">
        <f t="shared" si="2"/>
        <v/>
      </c>
      <c r="P9" s="109" t="str">
        <f t="shared" si="2"/>
        <v>Работал</v>
      </c>
      <c r="Q9" s="109" t="str">
        <f t="shared" si="2"/>
        <v>Работал</v>
      </c>
      <c r="R9" s="109" t="str">
        <f t="shared" si="2"/>
        <v>Работал</v>
      </c>
      <c r="S9" s="109" t="str">
        <f t="shared" si="2"/>
        <v>Работал</v>
      </c>
      <c r="T9" s="109" t="str">
        <f t="shared" si="2"/>
        <v>Работал</v>
      </c>
      <c r="U9" s="127" t="str">
        <f t="shared" si="2"/>
        <v/>
      </c>
      <c r="V9" s="127" t="str">
        <f t="shared" si="2"/>
        <v/>
      </c>
      <c r="W9" s="109" t="str">
        <f t="shared" si="2"/>
        <v>Работал</v>
      </c>
      <c r="X9" s="109" t="str">
        <f t="shared" si="2"/>
        <v>Работал</v>
      </c>
      <c r="Y9" s="109" t="str">
        <f t="shared" si="2"/>
        <v>Работал</v>
      </c>
      <c r="Z9" s="109" t="str">
        <f t="shared" si="2"/>
        <v>Работал</v>
      </c>
      <c r="AA9" s="109" t="str">
        <f t="shared" si="2"/>
        <v>Работал</v>
      </c>
      <c r="AB9" s="127" t="str">
        <f t="shared" si="2"/>
        <v/>
      </c>
      <c r="AC9" s="127" t="str">
        <f t="shared" si="2"/>
        <v/>
      </c>
      <c r="AD9" s="109" t="str">
        <f t="shared" si="2"/>
        <v>Работал</v>
      </c>
      <c r="AE9" s="109" t="str">
        <f t="shared" si="2"/>
        <v>Работал</v>
      </c>
      <c r="AF9" s="109" t="str">
        <f t="shared" si="2"/>
        <v>Работал</v>
      </c>
      <c r="AG9" s="109" t="str">
        <f t="shared" si="2"/>
        <v>Работал</v>
      </c>
      <c r="AH9" s="109" t="str">
        <f t="shared" si="2"/>
        <v>Работал</v>
      </c>
      <c r="AI9" s="109" t="str">
        <f t="shared" si="2"/>
        <v/>
      </c>
      <c r="AJ9" s="109" t="str">
        <f t="shared" si="2"/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27" t="str">
        <f t="shared" si="2"/>
        <v/>
      </c>
      <c r="E10" s="109" t="str">
        <f t="shared" si="2"/>
        <v>Работал</v>
      </c>
      <c r="F10" s="109" t="str">
        <f t="shared" si="2"/>
        <v>Работал</v>
      </c>
      <c r="G10" s="127" t="str">
        <f t="shared" si="2"/>
        <v/>
      </c>
      <c r="H10" s="127" t="str">
        <f t="shared" si="2"/>
        <v/>
      </c>
      <c r="I10" s="109" t="str">
        <f t="shared" si="2"/>
        <v>Работал</v>
      </c>
      <c r="J10" s="109" t="str">
        <f t="shared" si="2"/>
        <v>Работал</v>
      </c>
      <c r="K10" s="109" t="str">
        <f t="shared" si="2"/>
        <v>Работал</v>
      </c>
      <c r="L10" s="109" t="str">
        <f t="shared" si="2"/>
        <v>Работал</v>
      </c>
      <c r="M10" s="109" t="str">
        <f t="shared" si="2"/>
        <v>Работал</v>
      </c>
      <c r="N10" s="127" t="str">
        <f t="shared" si="2"/>
        <v/>
      </c>
      <c r="O10" s="127" t="str">
        <f t="shared" si="2"/>
        <v/>
      </c>
      <c r="P10" s="109" t="str">
        <f t="shared" si="2"/>
        <v>Работал</v>
      </c>
      <c r="Q10" s="109" t="str">
        <f t="shared" si="2"/>
        <v>Работал</v>
      </c>
      <c r="R10" s="109" t="str">
        <f t="shared" si="2"/>
        <v>Работал</v>
      </c>
      <c r="S10" s="109" t="str">
        <f t="shared" si="2"/>
        <v>Работал</v>
      </c>
      <c r="T10" s="109" t="str">
        <f t="shared" si="2"/>
        <v>Работал</v>
      </c>
      <c r="U10" s="127" t="str">
        <f t="shared" si="2"/>
        <v/>
      </c>
      <c r="V10" s="127" t="str">
        <f t="shared" si="2"/>
        <v/>
      </c>
      <c r="W10" s="109" t="str">
        <f t="shared" si="2"/>
        <v>Работал</v>
      </c>
      <c r="X10" s="109" t="str">
        <f t="shared" si="2"/>
        <v>Работал</v>
      </c>
      <c r="Y10" s="109" t="str">
        <f t="shared" si="2"/>
        <v>Работал</v>
      </c>
      <c r="Z10" s="109" t="str">
        <f t="shared" si="2"/>
        <v>Работал</v>
      </c>
      <c r="AA10" s="109" t="str">
        <f t="shared" si="2"/>
        <v>Работал</v>
      </c>
      <c r="AB10" s="127" t="str">
        <f t="shared" ref="AB10:AJ10" si="3">IF(ISBLANK(AB58),"",IF(AB58=0,"Выходной",IF(AB58&lt;&gt;0,"Работал","")))</f>
        <v/>
      </c>
      <c r="AC10" s="127" t="str">
        <f t="shared" si="3"/>
        <v/>
      </c>
      <c r="AD10" s="109" t="str">
        <f t="shared" si="3"/>
        <v>Работал</v>
      </c>
      <c r="AE10" s="109" t="str">
        <f t="shared" si="3"/>
        <v>Работал</v>
      </c>
      <c r="AF10" s="109" t="str">
        <f t="shared" si="3"/>
        <v>Работал</v>
      </c>
      <c r="AG10" s="109" t="str">
        <f t="shared" si="3"/>
        <v>Работал</v>
      </c>
      <c r="AH10" s="109" t="str">
        <f t="shared" si="3"/>
        <v>Работал</v>
      </c>
      <c r="AI10" s="109" t="str">
        <f t="shared" si="3"/>
        <v/>
      </c>
      <c r="AJ10" s="109" t="str">
        <f t="shared" si="3"/>
        <v/>
      </c>
    </row>
    <row r="11" spans="1:36" x14ac:dyDescent="0.3">
      <c r="A11" s="102">
        <v>13</v>
      </c>
      <c r="B11" s="107" t="str">
        <f>VLOOKUP($A11,Сотрудники!$A$3:$L$1206,2,0)</f>
        <v>Богданов Михаил</v>
      </c>
      <c r="C11" s="107" t="str">
        <f>VLOOKUP($A11,Сотрудники!$A$3:$L$1206,8,0)</f>
        <v>СПБ</v>
      </c>
      <c r="D11" s="127" t="str">
        <f t="shared" ref="D11:AJ18" si="4">IF(ISBLANK(D59),"",IF(D59=0,"Выходной",IF(D59&lt;&gt;0,"Работал","")))</f>
        <v/>
      </c>
      <c r="E11" s="109" t="str">
        <f t="shared" si="4"/>
        <v>Работал</v>
      </c>
      <c r="F11" s="109" t="str">
        <f t="shared" si="4"/>
        <v>Работал</v>
      </c>
      <c r="G11" s="127" t="str">
        <f t="shared" si="4"/>
        <v/>
      </c>
      <c r="H11" s="127" t="str">
        <f t="shared" si="4"/>
        <v/>
      </c>
      <c r="I11" s="109" t="str">
        <f t="shared" si="4"/>
        <v>Работал</v>
      </c>
      <c r="J11" s="109" t="str">
        <f t="shared" si="4"/>
        <v>Работал</v>
      </c>
      <c r="K11" s="109" t="str">
        <f t="shared" si="4"/>
        <v>Работал</v>
      </c>
      <c r="L11" s="109" t="str">
        <f t="shared" si="4"/>
        <v>Работал</v>
      </c>
      <c r="M11" s="109" t="str">
        <f t="shared" si="4"/>
        <v>Работал</v>
      </c>
      <c r="N11" s="127" t="str">
        <f t="shared" si="4"/>
        <v/>
      </c>
      <c r="O11" s="127" t="str">
        <f t="shared" si="4"/>
        <v/>
      </c>
      <c r="P11" s="109" t="str">
        <f t="shared" si="4"/>
        <v>Работал</v>
      </c>
      <c r="Q11" s="109" t="str">
        <f t="shared" si="4"/>
        <v>Работал</v>
      </c>
      <c r="R11" s="109" t="str">
        <f t="shared" si="4"/>
        <v>Работал</v>
      </c>
      <c r="S11" s="109" t="str">
        <f t="shared" si="4"/>
        <v>Работал</v>
      </c>
      <c r="T11" s="109" t="str">
        <f t="shared" si="4"/>
        <v>Работал</v>
      </c>
      <c r="U11" s="127" t="str">
        <f t="shared" si="4"/>
        <v/>
      </c>
      <c r="V11" s="127" t="str">
        <f t="shared" si="4"/>
        <v/>
      </c>
      <c r="W11" s="109" t="str">
        <f t="shared" si="4"/>
        <v>Работал</v>
      </c>
      <c r="X11" s="109" t="str">
        <f t="shared" si="4"/>
        <v>Работал</v>
      </c>
      <c r="Y11" s="109" t="str">
        <f t="shared" si="4"/>
        <v>Работал</v>
      </c>
      <c r="Z11" s="109" t="str">
        <f t="shared" si="4"/>
        <v>Работал</v>
      </c>
      <c r="AA11" s="109" t="str">
        <f t="shared" si="4"/>
        <v>Работал</v>
      </c>
      <c r="AB11" s="127" t="str">
        <f t="shared" si="4"/>
        <v/>
      </c>
      <c r="AC11" s="127" t="str">
        <f t="shared" si="4"/>
        <v/>
      </c>
      <c r="AD11" s="109" t="str">
        <f t="shared" si="4"/>
        <v>Работал</v>
      </c>
      <c r="AE11" s="109" t="str">
        <f t="shared" si="4"/>
        <v>Работал</v>
      </c>
      <c r="AF11" s="109" t="str">
        <f t="shared" si="4"/>
        <v>Работал</v>
      </c>
      <c r="AG11" s="109" t="str">
        <f t="shared" si="4"/>
        <v>Работал</v>
      </c>
      <c r="AH11" s="109" t="str">
        <f t="shared" si="4"/>
        <v>Работал</v>
      </c>
      <c r="AI11" s="109" t="str">
        <f t="shared" si="4"/>
        <v/>
      </c>
      <c r="AJ11" s="109" t="str">
        <f t="shared" si="4"/>
        <v/>
      </c>
    </row>
    <row r="12" spans="1:36" x14ac:dyDescent="0.3">
      <c r="A12" s="102">
        <v>14</v>
      </c>
      <c r="B12" s="107" t="str">
        <f>VLOOKUP($A12,Сотрудники!$A$3:$L$1206,2,0)</f>
        <v>Смирнова Екатерина</v>
      </c>
      <c r="C12" s="107" t="str">
        <f>VLOOKUP($A12,Сотрудники!$A$3:$L$1206,8,0)</f>
        <v>Москва</v>
      </c>
      <c r="D12" s="127" t="str">
        <f t="shared" si="4"/>
        <v/>
      </c>
      <c r="E12" s="109" t="str">
        <f t="shared" si="4"/>
        <v>Работал</v>
      </c>
      <c r="F12" s="109" t="str">
        <f t="shared" si="4"/>
        <v>Работал</v>
      </c>
      <c r="G12" s="127" t="str">
        <f t="shared" si="4"/>
        <v/>
      </c>
      <c r="H12" s="127" t="str">
        <f t="shared" si="4"/>
        <v/>
      </c>
      <c r="I12" s="109" t="str">
        <f t="shared" si="4"/>
        <v>Работал</v>
      </c>
      <c r="J12" s="109" t="str">
        <f t="shared" si="4"/>
        <v>Работал</v>
      </c>
      <c r="K12" s="109" t="str">
        <f t="shared" si="4"/>
        <v>Работал</v>
      </c>
      <c r="L12" s="109" t="str">
        <f t="shared" si="4"/>
        <v>Работал</v>
      </c>
      <c r="M12" s="109" t="str">
        <f t="shared" si="4"/>
        <v>Работал</v>
      </c>
      <c r="N12" s="127" t="str">
        <f t="shared" si="4"/>
        <v/>
      </c>
      <c r="O12" s="127" t="str">
        <f t="shared" si="4"/>
        <v/>
      </c>
      <c r="P12" s="109" t="str">
        <f t="shared" si="4"/>
        <v>Работал</v>
      </c>
      <c r="Q12" s="109" t="str">
        <f t="shared" si="4"/>
        <v>Работал</v>
      </c>
      <c r="R12" s="109" t="str">
        <f t="shared" si="4"/>
        <v>Работал</v>
      </c>
      <c r="S12" s="109" t="str">
        <f t="shared" si="4"/>
        <v>Работал</v>
      </c>
      <c r="T12" s="109" t="str">
        <f t="shared" si="4"/>
        <v>Работал</v>
      </c>
      <c r="U12" s="127" t="str">
        <f t="shared" si="4"/>
        <v/>
      </c>
      <c r="V12" s="127" t="str">
        <f t="shared" si="4"/>
        <v/>
      </c>
      <c r="W12" s="109" t="str">
        <f t="shared" si="4"/>
        <v>Работал</v>
      </c>
      <c r="X12" s="109" t="str">
        <f t="shared" si="4"/>
        <v>Работал</v>
      </c>
      <c r="Y12" s="109" t="str">
        <f t="shared" si="4"/>
        <v>Работал</v>
      </c>
      <c r="Z12" s="109" t="str">
        <f t="shared" si="4"/>
        <v>Работал</v>
      </c>
      <c r="AA12" s="109" t="str">
        <f t="shared" si="4"/>
        <v>Работал</v>
      </c>
      <c r="AB12" s="127" t="str">
        <f t="shared" si="4"/>
        <v/>
      </c>
      <c r="AC12" s="127" t="str">
        <f t="shared" si="4"/>
        <v/>
      </c>
      <c r="AD12" s="109" t="str">
        <f t="shared" si="4"/>
        <v>Работал</v>
      </c>
      <c r="AE12" s="109" t="str">
        <f t="shared" si="4"/>
        <v>Работал</v>
      </c>
      <c r="AF12" s="109" t="str">
        <f t="shared" si="4"/>
        <v>Работал</v>
      </c>
      <c r="AG12" s="109" t="str">
        <f t="shared" si="4"/>
        <v>Работал</v>
      </c>
      <c r="AH12" s="109" t="str">
        <f t="shared" si="4"/>
        <v>Работал</v>
      </c>
      <c r="AI12" s="109" t="str">
        <f t="shared" si="4"/>
        <v/>
      </c>
      <c r="AJ12" s="109" t="str">
        <f t="shared" si="4"/>
        <v/>
      </c>
    </row>
    <row r="13" spans="1:36" x14ac:dyDescent="0.3">
      <c r="A13" s="102">
        <v>15</v>
      </c>
      <c r="B13" s="107" t="str">
        <f>VLOOKUP($A13,Сотрудники!$A$3:$L$1206,2,0)</f>
        <v>Герасимова Елизавета</v>
      </c>
      <c r="C13" s="107" t="str">
        <f>VLOOKUP($A13,Сотрудники!$A$3:$L$1206,8,0)</f>
        <v>Москва</v>
      </c>
      <c r="D13" s="127" t="str">
        <f t="shared" si="4"/>
        <v/>
      </c>
      <c r="E13" s="109" t="str">
        <f t="shared" si="4"/>
        <v>Работал</v>
      </c>
      <c r="F13" s="109" t="str">
        <f t="shared" si="4"/>
        <v>Работал</v>
      </c>
      <c r="G13" s="127" t="str">
        <f t="shared" si="4"/>
        <v/>
      </c>
      <c r="H13" s="127" t="str">
        <f t="shared" si="4"/>
        <v/>
      </c>
      <c r="I13" s="109" t="str">
        <f t="shared" si="4"/>
        <v>Работал</v>
      </c>
      <c r="J13" s="109" t="str">
        <f t="shared" si="4"/>
        <v>Работал</v>
      </c>
      <c r="K13" s="109" t="str">
        <f t="shared" si="4"/>
        <v>Работал</v>
      </c>
      <c r="L13" s="109" t="str">
        <f t="shared" si="4"/>
        <v>Работал</v>
      </c>
      <c r="M13" s="109" t="str">
        <f t="shared" si="4"/>
        <v>Работал</v>
      </c>
      <c r="N13" s="127" t="str">
        <f t="shared" si="4"/>
        <v/>
      </c>
      <c r="O13" s="127" t="str">
        <f t="shared" si="4"/>
        <v/>
      </c>
      <c r="P13" s="109" t="str">
        <f t="shared" si="4"/>
        <v>Работал</v>
      </c>
      <c r="Q13" s="109" t="str">
        <f t="shared" si="4"/>
        <v>Работал</v>
      </c>
      <c r="R13" s="109" t="str">
        <f t="shared" si="4"/>
        <v>Работал</v>
      </c>
      <c r="S13" s="109" t="str">
        <f t="shared" si="4"/>
        <v>Работал</v>
      </c>
      <c r="T13" s="109" t="str">
        <f t="shared" si="4"/>
        <v>Работал</v>
      </c>
      <c r="U13" s="127" t="str">
        <f t="shared" si="4"/>
        <v/>
      </c>
      <c r="V13" s="127" t="str">
        <f t="shared" si="4"/>
        <v/>
      </c>
      <c r="W13" s="109" t="str">
        <f t="shared" si="4"/>
        <v>Работал</v>
      </c>
      <c r="X13" s="109" t="str">
        <f t="shared" si="4"/>
        <v>Работал</v>
      </c>
      <c r="Y13" s="109" t="str">
        <f t="shared" si="4"/>
        <v>Работал</v>
      </c>
      <c r="Z13" s="109" t="str">
        <f t="shared" si="4"/>
        <v>Работал</v>
      </c>
      <c r="AA13" s="109" t="str">
        <f t="shared" si="4"/>
        <v>Работал</v>
      </c>
      <c r="AB13" s="127" t="str">
        <f t="shared" si="4"/>
        <v/>
      </c>
      <c r="AC13" s="127" t="str">
        <f t="shared" si="4"/>
        <v/>
      </c>
      <c r="AD13" s="109" t="str">
        <f t="shared" si="4"/>
        <v>Работал</v>
      </c>
      <c r="AE13" s="109" t="str">
        <f t="shared" si="4"/>
        <v>Работал</v>
      </c>
      <c r="AF13" s="109" t="str">
        <f t="shared" si="4"/>
        <v>Работал</v>
      </c>
      <c r="AG13" s="109" t="str">
        <f t="shared" si="4"/>
        <v>Работал</v>
      </c>
      <c r="AH13" s="109" t="str">
        <f t="shared" si="4"/>
        <v>Работал</v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16</v>
      </c>
      <c r="B14" s="107" t="str">
        <f>VLOOKUP($A14,Сотрудники!$A$3:$L$1206,2,0)</f>
        <v>Абдуллаева Анжелика</v>
      </c>
      <c r="C14" s="107" t="str">
        <f>VLOOKUP($A14,Сотрудники!$A$3:$L$1206,8,0)</f>
        <v>Москва</v>
      </c>
      <c r="D14" s="127" t="str">
        <f t="shared" si="4"/>
        <v/>
      </c>
      <c r="E14" s="109" t="str">
        <f t="shared" si="4"/>
        <v>Работал</v>
      </c>
      <c r="F14" s="109" t="str">
        <f t="shared" si="4"/>
        <v>Работал</v>
      </c>
      <c r="G14" s="127" t="str">
        <f t="shared" si="4"/>
        <v/>
      </c>
      <c r="H14" s="127" t="str">
        <f t="shared" si="4"/>
        <v/>
      </c>
      <c r="I14" s="109" t="str">
        <f t="shared" si="4"/>
        <v>Работал</v>
      </c>
      <c r="J14" s="109" t="str">
        <f t="shared" si="4"/>
        <v>Работал</v>
      </c>
      <c r="K14" s="109" t="str">
        <f t="shared" si="4"/>
        <v>Работал</v>
      </c>
      <c r="L14" s="109" t="str">
        <f t="shared" si="4"/>
        <v>Работал</v>
      </c>
      <c r="M14" s="109" t="str">
        <f t="shared" si="4"/>
        <v>Работал</v>
      </c>
      <c r="N14" s="127" t="str">
        <f t="shared" si="4"/>
        <v/>
      </c>
      <c r="O14" s="127" t="str">
        <f t="shared" si="4"/>
        <v/>
      </c>
      <c r="P14" s="109" t="str">
        <f t="shared" si="4"/>
        <v>Работал</v>
      </c>
      <c r="Q14" s="109" t="str">
        <f t="shared" si="4"/>
        <v>Работал</v>
      </c>
      <c r="R14" s="109" t="str">
        <f t="shared" si="4"/>
        <v>Работал</v>
      </c>
      <c r="S14" s="109" t="str">
        <f t="shared" si="4"/>
        <v>Работал</v>
      </c>
      <c r="T14" s="109" t="str">
        <f t="shared" si="4"/>
        <v>Работал</v>
      </c>
      <c r="U14" s="127" t="str">
        <f t="shared" si="4"/>
        <v/>
      </c>
      <c r="V14" s="127" t="str">
        <f t="shared" si="4"/>
        <v/>
      </c>
      <c r="W14" s="109" t="str">
        <f t="shared" si="4"/>
        <v>Работал</v>
      </c>
      <c r="X14" s="109" t="str">
        <f t="shared" si="4"/>
        <v>Работал</v>
      </c>
      <c r="Y14" s="109" t="str">
        <f t="shared" si="4"/>
        <v>Работал</v>
      </c>
      <c r="Z14" s="109" t="str">
        <f t="shared" si="4"/>
        <v>Работал</v>
      </c>
      <c r="AA14" s="109" t="str">
        <f t="shared" si="4"/>
        <v>Работал</v>
      </c>
      <c r="AB14" s="127" t="str">
        <f t="shared" si="4"/>
        <v/>
      </c>
      <c r="AC14" s="127" t="str">
        <f t="shared" si="4"/>
        <v/>
      </c>
      <c r="AD14" s="109" t="str">
        <f t="shared" si="4"/>
        <v>Работал</v>
      </c>
      <c r="AE14" s="109" t="str">
        <f t="shared" si="4"/>
        <v>Работал</v>
      </c>
      <c r="AF14" s="109" t="str">
        <f t="shared" si="4"/>
        <v>Работал</v>
      </c>
      <c r="AG14" s="109" t="str">
        <f t="shared" si="4"/>
        <v>Работал</v>
      </c>
      <c r="AH14" s="109" t="str">
        <f t="shared" si="4"/>
        <v>Работал</v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17</v>
      </c>
      <c r="B15" s="107" t="str">
        <f>VLOOKUP($A15,Сотрудники!$A$3:$L$1206,2,0)</f>
        <v>Наймушин Евгений</v>
      </c>
      <c r="C15" s="107" t="str">
        <f>VLOOKUP($A15,Сотрудники!$A$3:$L$1206,8,0)</f>
        <v>Екатеринбург</v>
      </c>
      <c r="D15" s="127" t="str">
        <f t="shared" si="4"/>
        <v/>
      </c>
      <c r="E15" s="109" t="str">
        <f t="shared" si="4"/>
        <v>Работал</v>
      </c>
      <c r="F15" s="109" t="str">
        <f t="shared" si="4"/>
        <v>Работал</v>
      </c>
      <c r="G15" s="127" t="str">
        <f t="shared" si="4"/>
        <v/>
      </c>
      <c r="H15" s="127" t="str">
        <f t="shared" si="4"/>
        <v/>
      </c>
      <c r="I15" s="109" t="str">
        <f t="shared" si="4"/>
        <v>Работал</v>
      </c>
      <c r="J15" s="109" t="str">
        <f t="shared" si="4"/>
        <v>Работал</v>
      </c>
      <c r="K15" s="109" t="str">
        <f t="shared" si="4"/>
        <v>Работал</v>
      </c>
      <c r="L15" s="109" t="str">
        <f t="shared" si="4"/>
        <v>Работал</v>
      </c>
      <c r="M15" s="109" t="str">
        <f t="shared" si="4"/>
        <v>Работал</v>
      </c>
      <c r="N15" s="127" t="str">
        <f t="shared" si="4"/>
        <v/>
      </c>
      <c r="O15" s="127" t="str">
        <f t="shared" si="4"/>
        <v/>
      </c>
      <c r="P15" s="109" t="str">
        <f t="shared" si="4"/>
        <v>Работал</v>
      </c>
      <c r="Q15" s="109" t="str">
        <f t="shared" si="4"/>
        <v>Работал</v>
      </c>
      <c r="R15" s="109" t="str">
        <f t="shared" si="4"/>
        <v>Работал</v>
      </c>
      <c r="S15" s="109" t="str">
        <f t="shared" si="4"/>
        <v>Работал</v>
      </c>
      <c r="T15" s="109" t="str">
        <f t="shared" si="4"/>
        <v>Работал</v>
      </c>
      <c r="U15" s="127" t="str">
        <f t="shared" si="4"/>
        <v/>
      </c>
      <c r="V15" s="127" t="str">
        <f t="shared" si="4"/>
        <v/>
      </c>
      <c r="W15" s="109" t="str">
        <f t="shared" si="4"/>
        <v>Работал</v>
      </c>
      <c r="X15" s="109" t="str">
        <f t="shared" si="4"/>
        <v>Работал</v>
      </c>
      <c r="Y15" s="109" t="str">
        <f t="shared" si="4"/>
        <v>Работал</v>
      </c>
      <c r="Z15" s="109" t="str">
        <f t="shared" si="4"/>
        <v>Работал</v>
      </c>
      <c r="AA15" s="109" t="str">
        <f t="shared" si="4"/>
        <v>Работал</v>
      </c>
      <c r="AB15" s="127" t="str">
        <f t="shared" si="4"/>
        <v/>
      </c>
      <c r="AC15" s="127" t="str">
        <f t="shared" si="4"/>
        <v/>
      </c>
      <c r="AD15" s="109" t="str">
        <f t="shared" si="4"/>
        <v>Работал</v>
      </c>
      <c r="AE15" s="109" t="str">
        <f t="shared" si="4"/>
        <v>Работал</v>
      </c>
      <c r="AF15" s="109" t="str">
        <f t="shared" si="4"/>
        <v>Работал</v>
      </c>
      <c r="AG15" s="109" t="str">
        <f t="shared" si="4"/>
        <v>Работал</v>
      </c>
      <c r="AH15" s="109" t="str">
        <f t="shared" si="4"/>
        <v>Работал</v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18</v>
      </c>
      <c r="B16" s="107" t="str">
        <f>VLOOKUP($A16,Сотрудники!$A$3:$L$1206,2,0)</f>
        <v>Тимиргалеев Иван</v>
      </c>
      <c r="C16" s="107" t="str">
        <f>VLOOKUP($A16,Сотрудники!$A$3:$L$1206,8,0)</f>
        <v>Екатеринбург</v>
      </c>
      <c r="D16" s="127" t="str">
        <f t="shared" si="4"/>
        <v/>
      </c>
      <c r="E16" s="109" t="str">
        <f t="shared" si="4"/>
        <v>Работал</v>
      </c>
      <c r="F16" s="109" t="str">
        <f t="shared" si="4"/>
        <v>Работал</v>
      </c>
      <c r="G16" s="127" t="str">
        <f t="shared" si="4"/>
        <v/>
      </c>
      <c r="H16" s="127" t="str">
        <f t="shared" si="4"/>
        <v/>
      </c>
      <c r="I16" s="109" t="str">
        <f t="shared" si="4"/>
        <v>Работал</v>
      </c>
      <c r="J16" s="109" t="str">
        <f t="shared" si="4"/>
        <v>Работал</v>
      </c>
      <c r="K16" s="109" t="str">
        <f t="shared" si="4"/>
        <v>Работал</v>
      </c>
      <c r="L16" s="109" t="str">
        <f t="shared" si="4"/>
        <v/>
      </c>
      <c r="M16" s="109" t="str">
        <f t="shared" si="4"/>
        <v/>
      </c>
      <c r="N16" s="127" t="str">
        <f t="shared" si="4"/>
        <v/>
      </c>
      <c r="O16" s="127" t="str">
        <f t="shared" si="4"/>
        <v/>
      </c>
      <c r="P16" s="109" t="str">
        <f t="shared" si="4"/>
        <v/>
      </c>
      <c r="Q16" s="109" t="str">
        <f t="shared" si="4"/>
        <v/>
      </c>
      <c r="R16" s="109" t="str">
        <f t="shared" si="4"/>
        <v/>
      </c>
      <c r="S16" s="109" t="str">
        <f t="shared" si="4"/>
        <v/>
      </c>
      <c r="T16" s="109" t="str">
        <f t="shared" si="4"/>
        <v/>
      </c>
      <c r="U16" s="127" t="str">
        <f t="shared" si="4"/>
        <v/>
      </c>
      <c r="V16" s="127" t="str">
        <f t="shared" si="4"/>
        <v/>
      </c>
      <c r="W16" s="109" t="str">
        <f t="shared" si="4"/>
        <v/>
      </c>
      <c r="X16" s="109" t="str">
        <f t="shared" si="4"/>
        <v/>
      </c>
      <c r="Y16" s="109" t="str">
        <f t="shared" si="4"/>
        <v/>
      </c>
      <c r="Z16" s="109" t="str">
        <f t="shared" si="4"/>
        <v/>
      </c>
      <c r="AA16" s="109" t="str">
        <f t="shared" si="4"/>
        <v/>
      </c>
      <c r="AB16" s="127" t="str">
        <f t="shared" si="4"/>
        <v/>
      </c>
      <c r="AC16" s="127" t="str">
        <f t="shared" si="4"/>
        <v/>
      </c>
      <c r="AD16" s="109" t="str">
        <f t="shared" si="4"/>
        <v/>
      </c>
      <c r="AE16" s="109" t="str">
        <f t="shared" si="4"/>
        <v/>
      </c>
      <c r="AF16" s="109" t="str">
        <f t="shared" si="4"/>
        <v/>
      </c>
      <c r="AG16" s="109" t="str">
        <f t="shared" si="4"/>
        <v/>
      </c>
      <c r="AH16" s="109" t="str">
        <f t="shared" si="4"/>
        <v/>
      </c>
      <c r="AI16" s="109" t="str">
        <f t="shared" si="4"/>
        <v/>
      </c>
      <c r="AJ16" s="109" t="str">
        <f t="shared" si="4"/>
        <v/>
      </c>
    </row>
    <row r="17" spans="1:36" x14ac:dyDescent="0.3">
      <c r="A17" s="102">
        <v>19</v>
      </c>
      <c r="B17" s="107" t="str">
        <f>VLOOKUP($A17,Сотрудники!$A$3:$L$1206,2,0)</f>
        <v>Лопатин Максим</v>
      </c>
      <c r="C17" s="107" t="str">
        <f>VLOOKUP($A17,Сотрудники!$A$3:$L$1206,8,0)</f>
        <v>Москва</v>
      </c>
      <c r="D17" s="127" t="str">
        <f t="shared" si="4"/>
        <v/>
      </c>
      <c r="E17" s="109" t="str">
        <f t="shared" si="4"/>
        <v>Работал</v>
      </c>
      <c r="F17" s="109" t="str">
        <f t="shared" si="4"/>
        <v>Работал</v>
      </c>
      <c r="G17" s="127" t="str">
        <f t="shared" si="4"/>
        <v/>
      </c>
      <c r="H17" s="127" t="str">
        <f t="shared" si="4"/>
        <v/>
      </c>
      <c r="I17" s="109" t="str">
        <f t="shared" si="4"/>
        <v>Работал</v>
      </c>
      <c r="J17" s="109" t="str">
        <f t="shared" si="4"/>
        <v>Работал</v>
      </c>
      <c r="K17" s="109" t="str">
        <f t="shared" si="4"/>
        <v>Работал</v>
      </c>
      <c r="L17" s="109" t="str">
        <f t="shared" si="4"/>
        <v>Работал</v>
      </c>
      <c r="M17" s="109" t="str">
        <f t="shared" si="4"/>
        <v>Работал</v>
      </c>
      <c r="N17" s="127" t="str">
        <f t="shared" si="4"/>
        <v/>
      </c>
      <c r="O17" s="127" t="str">
        <f t="shared" si="4"/>
        <v/>
      </c>
      <c r="P17" s="109" t="str">
        <f t="shared" si="4"/>
        <v>Работал</v>
      </c>
      <c r="Q17" s="109" t="str">
        <f t="shared" si="4"/>
        <v>Работал</v>
      </c>
      <c r="R17" s="109" t="str">
        <f t="shared" si="4"/>
        <v>Работал</v>
      </c>
      <c r="S17" s="109" t="str">
        <f t="shared" si="4"/>
        <v>Работал</v>
      </c>
      <c r="T17" s="109" t="str">
        <f t="shared" si="4"/>
        <v>Работал</v>
      </c>
      <c r="U17" s="127" t="str">
        <f t="shared" si="4"/>
        <v/>
      </c>
      <c r="V17" s="127" t="str">
        <f t="shared" si="4"/>
        <v/>
      </c>
      <c r="W17" s="109" t="str">
        <f t="shared" si="4"/>
        <v>Работал</v>
      </c>
      <c r="X17" s="109" t="str">
        <f t="shared" si="4"/>
        <v>Работал</v>
      </c>
      <c r="Y17" s="109" t="str">
        <f t="shared" si="4"/>
        <v>Работал</v>
      </c>
      <c r="Z17" s="109" t="str">
        <f t="shared" si="4"/>
        <v>Работал</v>
      </c>
      <c r="AA17" s="109" t="str">
        <f t="shared" si="4"/>
        <v>Работал</v>
      </c>
      <c r="AB17" s="127" t="str">
        <f t="shared" si="4"/>
        <v/>
      </c>
      <c r="AC17" s="127" t="str">
        <f t="shared" si="4"/>
        <v/>
      </c>
      <c r="AD17" s="109" t="str">
        <f t="shared" si="4"/>
        <v>Работал</v>
      </c>
      <c r="AE17" s="109" t="str">
        <f t="shared" si="4"/>
        <v>Работал</v>
      </c>
      <c r="AF17" s="109" t="str">
        <f t="shared" si="4"/>
        <v>Работал</v>
      </c>
      <c r="AG17" s="109" t="str">
        <f t="shared" si="4"/>
        <v>Работал</v>
      </c>
      <c r="AH17" s="109" t="str">
        <f t="shared" si="4"/>
        <v>Работал</v>
      </c>
      <c r="AI17" s="109" t="str">
        <f t="shared" si="4"/>
        <v/>
      </c>
      <c r="AJ17" s="109" t="str">
        <f t="shared" si="4"/>
        <v/>
      </c>
    </row>
    <row r="18" spans="1:36" x14ac:dyDescent="0.3">
      <c r="A18" s="102">
        <v>21</v>
      </c>
      <c r="B18" s="107" t="str">
        <f>VLOOKUP($A18,Сотрудники!$A$3:$L$1206,2,0)</f>
        <v>Шимберев Борис</v>
      </c>
      <c r="C18" s="107" t="str">
        <f>VLOOKUP($A18,Сотрудники!$A$3:$L$1206,8,0)</f>
        <v>СПБ</v>
      </c>
      <c r="D18" s="127" t="str">
        <f t="shared" si="4"/>
        <v/>
      </c>
      <c r="E18" s="109" t="str">
        <f t="shared" si="4"/>
        <v>Работал</v>
      </c>
      <c r="F18" s="109" t="str">
        <f t="shared" si="4"/>
        <v>Работал</v>
      </c>
      <c r="G18" s="127" t="str">
        <f t="shared" si="4"/>
        <v/>
      </c>
      <c r="H18" s="127" t="str">
        <f t="shared" si="4"/>
        <v/>
      </c>
      <c r="I18" s="109" t="str">
        <f t="shared" si="4"/>
        <v>Работал</v>
      </c>
      <c r="J18" s="109" t="str">
        <f t="shared" si="4"/>
        <v>Работал</v>
      </c>
      <c r="K18" s="109" t="str">
        <f t="shared" si="4"/>
        <v>Работал</v>
      </c>
      <c r="L18" s="109" t="str">
        <f t="shared" si="4"/>
        <v>Работал</v>
      </c>
      <c r="M18" s="109" t="str">
        <f t="shared" si="4"/>
        <v>Работал</v>
      </c>
      <c r="N18" s="127" t="str">
        <f t="shared" si="4"/>
        <v/>
      </c>
      <c r="O18" s="127" t="str">
        <f t="shared" si="4"/>
        <v/>
      </c>
      <c r="P18" s="109" t="str">
        <f t="shared" si="4"/>
        <v>Выходной</v>
      </c>
      <c r="Q18" s="109" t="str">
        <f t="shared" si="4"/>
        <v>Выходной</v>
      </c>
      <c r="R18" s="109" t="str">
        <f t="shared" si="4"/>
        <v>Выходной</v>
      </c>
      <c r="S18" s="109" t="str">
        <f t="shared" si="4"/>
        <v>Выходной</v>
      </c>
      <c r="T18" s="109" t="str">
        <f t="shared" si="4"/>
        <v>Выходной</v>
      </c>
      <c r="U18" s="127" t="str">
        <f t="shared" si="4"/>
        <v>Выходной</v>
      </c>
      <c r="V18" s="127" t="str">
        <f t="shared" si="4"/>
        <v>Выходной</v>
      </c>
      <c r="W18" s="109" t="str">
        <f t="shared" si="4"/>
        <v>Выходной</v>
      </c>
      <c r="X18" s="109" t="str">
        <f t="shared" si="4"/>
        <v>Выходной</v>
      </c>
      <c r="Y18" s="109" t="str">
        <f t="shared" si="4"/>
        <v>Выходной</v>
      </c>
      <c r="Z18" s="109" t="str">
        <f t="shared" si="4"/>
        <v>Выходной</v>
      </c>
      <c r="AA18" s="109" t="str">
        <f t="shared" si="4"/>
        <v>Выходной</v>
      </c>
      <c r="AB18" s="127" t="str">
        <f t="shared" ref="D18:AJ26" si="5">IF(ISBLANK(AB66),"",IF(AB66=0,"Выходной",IF(AB66&lt;&gt;0,"Работал","")))</f>
        <v>Выходной</v>
      </c>
      <c r="AC18" s="127" t="str">
        <f t="shared" si="5"/>
        <v>Выходной</v>
      </c>
      <c r="AD18" s="109" t="str">
        <f t="shared" si="5"/>
        <v>Работал</v>
      </c>
      <c r="AE18" s="109" t="str">
        <f t="shared" si="5"/>
        <v>Работал</v>
      </c>
      <c r="AF18" s="109" t="str">
        <f t="shared" si="5"/>
        <v>Работал</v>
      </c>
      <c r="AG18" s="109" t="str">
        <f t="shared" si="5"/>
        <v>Работал</v>
      </c>
      <c r="AH18" s="109" t="str">
        <f t="shared" si="5"/>
        <v>Работал</v>
      </c>
      <c r="AI18" s="109" t="str">
        <f t="shared" si="5"/>
        <v/>
      </c>
      <c r="AJ18" s="109" t="str">
        <f t="shared" si="5"/>
        <v/>
      </c>
    </row>
    <row r="19" spans="1:36" x14ac:dyDescent="0.3">
      <c r="A19" s="102">
        <v>22</v>
      </c>
      <c r="B19" s="107" t="str">
        <f>VLOOKUP($A19,Сотрудники!$A$3:$L$1206,2,0)</f>
        <v>Виштак Татьяна</v>
      </c>
      <c r="C19" s="107" t="str">
        <f>VLOOKUP($A19,Сотрудники!$A$3:$L$1206,8,0)</f>
        <v>Москва</v>
      </c>
      <c r="D19" s="127" t="str">
        <f t="shared" si="5"/>
        <v/>
      </c>
      <c r="E19" s="109" t="str">
        <f t="shared" si="5"/>
        <v>Работал</v>
      </c>
      <c r="F19" s="109" t="str">
        <f t="shared" si="5"/>
        <v>Работал</v>
      </c>
      <c r="G19" s="127" t="str">
        <f t="shared" si="5"/>
        <v/>
      </c>
      <c r="H19" s="127" t="str">
        <f t="shared" si="5"/>
        <v/>
      </c>
      <c r="I19" s="109" t="str">
        <f t="shared" si="5"/>
        <v>Работал</v>
      </c>
      <c r="J19" s="109" t="str">
        <f t="shared" si="5"/>
        <v>Работал</v>
      </c>
      <c r="K19" s="109" t="str">
        <f t="shared" si="5"/>
        <v>Работал</v>
      </c>
      <c r="L19" s="109" t="str">
        <f t="shared" si="5"/>
        <v>Работал</v>
      </c>
      <c r="M19" s="109" t="str">
        <f t="shared" si="5"/>
        <v>Работал</v>
      </c>
      <c r="N19" s="127" t="str">
        <f t="shared" si="5"/>
        <v/>
      </c>
      <c r="O19" s="127" t="str">
        <f t="shared" si="5"/>
        <v/>
      </c>
      <c r="P19" s="109" t="str">
        <f t="shared" si="5"/>
        <v>Работал</v>
      </c>
      <c r="Q19" s="109" t="str">
        <f t="shared" si="5"/>
        <v>Работал</v>
      </c>
      <c r="R19" s="109" t="str">
        <f t="shared" si="5"/>
        <v>Работал</v>
      </c>
      <c r="S19" s="109" t="str">
        <f t="shared" si="5"/>
        <v>Работал</v>
      </c>
      <c r="T19" s="109" t="str">
        <f t="shared" si="5"/>
        <v>Работал</v>
      </c>
      <c r="U19" s="127" t="str">
        <f t="shared" si="5"/>
        <v/>
      </c>
      <c r="V19" s="127" t="str">
        <f t="shared" si="5"/>
        <v/>
      </c>
      <c r="W19" s="109" t="str">
        <f t="shared" si="5"/>
        <v>Работал</v>
      </c>
      <c r="X19" s="109" t="str">
        <f t="shared" si="5"/>
        <v>Работал</v>
      </c>
      <c r="Y19" s="109" t="str">
        <f t="shared" si="5"/>
        <v>Работал</v>
      </c>
      <c r="Z19" s="109" t="str">
        <f t="shared" si="5"/>
        <v>Работал</v>
      </c>
      <c r="AA19" s="109" t="str">
        <f t="shared" si="5"/>
        <v>Работал</v>
      </c>
      <c r="AB19" s="127" t="str">
        <f t="shared" si="5"/>
        <v/>
      </c>
      <c r="AC19" s="127" t="str">
        <f t="shared" si="5"/>
        <v/>
      </c>
      <c r="AD19" s="109" t="str">
        <f t="shared" si="5"/>
        <v>Работал</v>
      </c>
      <c r="AE19" s="109" t="str">
        <f t="shared" si="5"/>
        <v>Работал</v>
      </c>
      <c r="AF19" s="109" t="str">
        <f t="shared" si="5"/>
        <v>Работал</v>
      </c>
      <c r="AG19" s="109" t="str">
        <f t="shared" si="5"/>
        <v>Работал</v>
      </c>
      <c r="AH19" s="109" t="str">
        <f t="shared" si="5"/>
        <v>Работал</v>
      </c>
      <c r="AI19" s="109" t="str">
        <f t="shared" si="5"/>
        <v/>
      </c>
      <c r="AJ19" s="109" t="str">
        <f t="shared" si="5"/>
        <v/>
      </c>
    </row>
    <row r="20" spans="1:36" x14ac:dyDescent="0.3">
      <c r="A20" s="102">
        <v>23</v>
      </c>
      <c r="B20" s="107" t="str">
        <f>VLOOKUP($A20,Сотрудники!$A$3:$L$1206,2,0)</f>
        <v>Путилов Александр</v>
      </c>
      <c r="C20" s="107" t="str">
        <f>VLOOKUP($A20,Сотрудники!$A$3:$L$1206,8,0)</f>
        <v>Екатеринбург</v>
      </c>
      <c r="D20" s="127" t="str">
        <f t="shared" si="5"/>
        <v/>
      </c>
      <c r="E20" s="109" t="str">
        <f t="shared" si="5"/>
        <v>Работал</v>
      </c>
      <c r="F20" s="109" t="str">
        <f t="shared" si="5"/>
        <v>Работал</v>
      </c>
      <c r="G20" s="127" t="str">
        <f t="shared" si="5"/>
        <v/>
      </c>
      <c r="H20" s="127" t="str">
        <f t="shared" si="5"/>
        <v/>
      </c>
      <c r="I20" s="109" t="str">
        <f t="shared" si="5"/>
        <v>Работал</v>
      </c>
      <c r="J20" s="109" t="str">
        <f t="shared" si="5"/>
        <v>Работал</v>
      </c>
      <c r="K20" s="109" t="str">
        <f t="shared" si="5"/>
        <v>Работал</v>
      </c>
      <c r="L20" s="109" t="str">
        <f t="shared" si="5"/>
        <v>Работал</v>
      </c>
      <c r="M20" s="109" t="str">
        <f t="shared" si="5"/>
        <v>Работал</v>
      </c>
      <c r="N20" s="127" t="str">
        <f t="shared" si="5"/>
        <v/>
      </c>
      <c r="O20" s="127" t="str">
        <f t="shared" si="5"/>
        <v/>
      </c>
      <c r="P20" s="109" t="str">
        <f t="shared" si="5"/>
        <v>Работал</v>
      </c>
      <c r="Q20" s="109" t="str">
        <f t="shared" si="5"/>
        <v>Работал</v>
      </c>
      <c r="R20" s="109" t="str">
        <f t="shared" si="5"/>
        <v>Работал</v>
      </c>
      <c r="S20" s="109" t="str">
        <f t="shared" si="5"/>
        <v>Работал</v>
      </c>
      <c r="T20" s="109" t="str">
        <f t="shared" si="5"/>
        <v>Работал</v>
      </c>
      <c r="U20" s="127" t="str">
        <f t="shared" si="5"/>
        <v/>
      </c>
      <c r="V20" s="127" t="str">
        <f t="shared" si="5"/>
        <v/>
      </c>
      <c r="W20" s="109" t="str">
        <f t="shared" si="5"/>
        <v>Выходной</v>
      </c>
      <c r="X20" s="109" t="str">
        <f t="shared" si="5"/>
        <v>Выходной</v>
      </c>
      <c r="Y20" s="109" t="str">
        <f t="shared" si="5"/>
        <v>Выходной</v>
      </c>
      <c r="Z20" s="109" t="str">
        <f t="shared" si="5"/>
        <v>Выходной</v>
      </c>
      <c r="AA20" s="109" t="str">
        <f t="shared" si="5"/>
        <v>Выходной</v>
      </c>
      <c r="AB20" s="127" t="str">
        <f t="shared" si="5"/>
        <v>Выходной</v>
      </c>
      <c r="AC20" s="127" t="str">
        <f t="shared" si="5"/>
        <v>Выходной</v>
      </c>
      <c r="AD20" s="109" t="str">
        <f t="shared" si="5"/>
        <v>Выходной</v>
      </c>
      <c r="AE20" s="109" t="str">
        <f t="shared" si="5"/>
        <v>Выходной</v>
      </c>
      <c r="AF20" s="109" t="str">
        <f t="shared" si="5"/>
        <v>Выходной</v>
      </c>
      <c r="AG20" s="109" t="str">
        <f t="shared" si="5"/>
        <v>Выходной</v>
      </c>
      <c r="AH20" s="109" t="str">
        <f t="shared" si="5"/>
        <v>Выходной</v>
      </c>
      <c r="AI20" s="109" t="str">
        <f t="shared" si="5"/>
        <v/>
      </c>
      <c r="AJ20" s="109" t="str">
        <f t="shared" si="5"/>
        <v/>
      </c>
    </row>
    <row r="21" spans="1:36" x14ac:dyDescent="0.3">
      <c r="A21" s="102">
        <v>24</v>
      </c>
      <c r="B21" s="107" t="str">
        <f>VLOOKUP($A21,Сотрудники!$A$3:$L$1206,2,0)</f>
        <v>Цыганкова Анастасия</v>
      </c>
      <c r="C21" s="107" t="str">
        <f>VLOOKUP($A21,Сотрудники!$A$3:$L$1206,8,0)</f>
        <v>Москва</v>
      </c>
      <c r="D21" s="127" t="str">
        <f t="shared" si="5"/>
        <v/>
      </c>
      <c r="E21" s="109" t="str">
        <f t="shared" si="5"/>
        <v>Работал</v>
      </c>
      <c r="F21" s="109" t="str">
        <f t="shared" si="5"/>
        <v>Работал</v>
      </c>
      <c r="G21" s="127" t="str">
        <f t="shared" si="5"/>
        <v/>
      </c>
      <c r="H21" s="127" t="str">
        <f t="shared" si="5"/>
        <v/>
      </c>
      <c r="I21" s="109" t="str">
        <f t="shared" si="5"/>
        <v>Работал</v>
      </c>
      <c r="J21" s="109" t="str">
        <f t="shared" si="5"/>
        <v>Работал</v>
      </c>
      <c r="K21" s="109" t="str">
        <f t="shared" si="5"/>
        <v>Работал</v>
      </c>
      <c r="L21" s="109" t="str">
        <f t="shared" si="5"/>
        <v>Работал</v>
      </c>
      <c r="M21" s="109" t="str">
        <f t="shared" si="5"/>
        <v>Работал</v>
      </c>
      <c r="N21" s="127" t="str">
        <f t="shared" si="5"/>
        <v/>
      </c>
      <c r="O21" s="127" t="str">
        <f t="shared" si="5"/>
        <v/>
      </c>
      <c r="P21" s="109" t="str">
        <f t="shared" si="5"/>
        <v>Работал</v>
      </c>
      <c r="Q21" s="109" t="str">
        <f t="shared" si="5"/>
        <v>Работал</v>
      </c>
      <c r="R21" s="109" t="str">
        <f t="shared" si="5"/>
        <v>Работал</v>
      </c>
      <c r="S21" s="109" t="str">
        <f t="shared" si="5"/>
        <v>Работал</v>
      </c>
      <c r="T21" s="109" t="str">
        <f t="shared" si="5"/>
        <v>Работал</v>
      </c>
      <c r="U21" s="127" t="str">
        <f t="shared" si="5"/>
        <v/>
      </c>
      <c r="V21" s="127" t="str">
        <f t="shared" si="5"/>
        <v/>
      </c>
      <c r="W21" s="109" t="str">
        <f t="shared" si="5"/>
        <v>Работал</v>
      </c>
      <c r="X21" s="109" t="str">
        <f t="shared" si="5"/>
        <v>Работал</v>
      </c>
      <c r="Y21" s="109" t="str">
        <f t="shared" si="5"/>
        <v>Работал</v>
      </c>
      <c r="Z21" s="109" t="str">
        <f t="shared" si="5"/>
        <v>Работал</v>
      </c>
      <c r="AA21" s="109" t="str">
        <f t="shared" si="5"/>
        <v>Работал</v>
      </c>
      <c r="AB21" s="127" t="str">
        <f t="shared" si="5"/>
        <v/>
      </c>
      <c r="AC21" s="127" t="str">
        <f t="shared" si="5"/>
        <v/>
      </c>
      <c r="AD21" s="109" t="str">
        <f t="shared" si="5"/>
        <v>Работал</v>
      </c>
      <c r="AE21" s="109" t="str">
        <f t="shared" si="5"/>
        <v>Работал</v>
      </c>
      <c r="AF21" s="109" t="str">
        <f t="shared" si="5"/>
        <v>Работал</v>
      </c>
      <c r="AG21" s="109" t="str">
        <f t="shared" si="5"/>
        <v>Работал</v>
      </c>
      <c r="AH21" s="109" t="str">
        <f t="shared" si="5"/>
        <v>Работал</v>
      </c>
      <c r="AI21" s="109" t="str">
        <f t="shared" si="5"/>
        <v/>
      </c>
      <c r="AJ21" s="109" t="str">
        <f t="shared" si="5"/>
        <v/>
      </c>
    </row>
    <row r="22" spans="1:36" x14ac:dyDescent="0.3">
      <c r="A22" s="102">
        <v>25</v>
      </c>
      <c r="B22" s="107" t="str">
        <f>VLOOKUP($A22,Сотрудники!$A$3:$L$1206,2,0)</f>
        <v>Беседин Игорь</v>
      </c>
      <c r="C22" s="107" t="str">
        <f>VLOOKUP($A22,Сотрудники!$A$3:$L$1206,8,0)</f>
        <v>Нижний Новгород</v>
      </c>
      <c r="D22" s="127" t="str">
        <f t="shared" si="5"/>
        <v/>
      </c>
      <c r="E22" s="109" t="str">
        <f t="shared" si="5"/>
        <v>Работал</v>
      </c>
      <c r="F22" s="109" t="str">
        <f t="shared" si="5"/>
        <v>Работал</v>
      </c>
      <c r="G22" s="127" t="str">
        <f t="shared" si="5"/>
        <v/>
      </c>
      <c r="H22" s="127" t="str">
        <f t="shared" si="5"/>
        <v/>
      </c>
      <c r="I22" s="109" t="str">
        <f t="shared" si="5"/>
        <v>Работал</v>
      </c>
      <c r="J22" s="109" t="str">
        <f t="shared" si="5"/>
        <v>Работал</v>
      </c>
      <c r="K22" s="109" t="str">
        <f t="shared" si="5"/>
        <v>Работал</v>
      </c>
      <c r="L22" s="109" t="str">
        <f t="shared" si="5"/>
        <v>Работал</v>
      </c>
      <c r="M22" s="109" t="str">
        <f t="shared" si="5"/>
        <v>Работал</v>
      </c>
      <c r="N22" s="127" t="str">
        <f t="shared" si="5"/>
        <v/>
      </c>
      <c r="O22" s="127" t="str">
        <f t="shared" si="5"/>
        <v/>
      </c>
      <c r="P22" s="109" t="str">
        <f t="shared" si="5"/>
        <v>Работал</v>
      </c>
      <c r="Q22" s="109" t="str">
        <f t="shared" si="5"/>
        <v>Работал</v>
      </c>
      <c r="R22" s="109" t="str">
        <f t="shared" si="5"/>
        <v>Работал</v>
      </c>
      <c r="S22" s="109" t="str">
        <f t="shared" si="5"/>
        <v>Работал</v>
      </c>
      <c r="T22" s="109" t="str">
        <f t="shared" si="5"/>
        <v>Работал</v>
      </c>
      <c r="U22" s="127" t="str">
        <f t="shared" si="5"/>
        <v/>
      </c>
      <c r="V22" s="127" t="str">
        <f t="shared" si="5"/>
        <v/>
      </c>
      <c r="W22" s="109" t="str">
        <f t="shared" si="5"/>
        <v>Работал</v>
      </c>
      <c r="X22" s="109" t="str">
        <f t="shared" si="5"/>
        <v>Работал</v>
      </c>
      <c r="Y22" s="109" t="str">
        <f t="shared" si="5"/>
        <v>Работал</v>
      </c>
      <c r="Z22" s="109" t="str">
        <f t="shared" si="5"/>
        <v>Работал</v>
      </c>
      <c r="AA22" s="109" t="str">
        <f t="shared" si="5"/>
        <v>Работал</v>
      </c>
      <c r="AB22" s="127" t="str">
        <f t="shared" si="5"/>
        <v/>
      </c>
      <c r="AC22" s="127" t="str">
        <f t="shared" si="5"/>
        <v/>
      </c>
      <c r="AD22" s="109" t="str">
        <f t="shared" si="5"/>
        <v>Работал</v>
      </c>
      <c r="AE22" s="109" t="str">
        <f t="shared" si="5"/>
        <v>Работал</v>
      </c>
      <c r="AF22" s="109" t="str">
        <f t="shared" si="5"/>
        <v>Работал</v>
      </c>
      <c r="AG22" s="109" t="str">
        <f t="shared" si="5"/>
        <v>Работал</v>
      </c>
      <c r="AH22" s="109" t="str">
        <f t="shared" si="5"/>
        <v>Работал</v>
      </c>
      <c r="AI22" s="109" t="str">
        <f t="shared" si="5"/>
        <v/>
      </c>
      <c r="AJ22" s="109" t="str">
        <f t="shared" si="5"/>
        <v/>
      </c>
    </row>
    <row r="23" spans="1:36" x14ac:dyDescent="0.3">
      <c r="A23" s="102">
        <v>26</v>
      </c>
      <c r="B23" s="107" t="str">
        <f>VLOOKUP($A23,Сотрудники!$A$3:$L$1206,2,0)</f>
        <v>Молчанов Роман</v>
      </c>
      <c r="C23" s="107" t="str">
        <f>VLOOKUP($A23,Сотрудники!$A$3:$L$1206,8,0)</f>
        <v>Москва</v>
      </c>
      <c r="D23" s="127" t="str">
        <f t="shared" si="5"/>
        <v/>
      </c>
      <c r="E23" s="109" t="str">
        <f t="shared" si="5"/>
        <v>Работал</v>
      </c>
      <c r="F23" s="109" t="str">
        <f t="shared" si="5"/>
        <v>Работал</v>
      </c>
      <c r="G23" s="127" t="str">
        <f t="shared" si="5"/>
        <v/>
      </c>
      <c r="H23" s="127" t="str">
        <f t="shared" si="5"/>
        <v/>
      </c>
      <c r="I23" s="109" t="str">
        <f t="shared" si="5"/>
        <v>Работал</v>
      </c>
      <c r="J23" s="109" t="str">
        <f t="shared" si="5"/>
        <v>Работал</v>
      </c>
      <c r="K23" s="109" t="str">
        <f t="shared" si="5"/>
        <v>Работал</v>
      </c>
      <c r="L23" s="109" t="str">
        <f t="shared" si="5"/>
        <v>Работал</v>
      </c>
      <c r="M23" s="109" t="str">
        <f t="shared" si="5"/>
        <v>Работал</v>
      </c>
      <c r="N23" s="127" t="str">
        <f t="shared" si="5"/>
        <v/>
      </c>
      <c r="O23" s="127" t="str">
        <f t="shared" si="5"/>
        <v/>
      </c>
      <c r="P23" s="109" t="str">
        <f t="shared" si="5"/>
        <v>Работал</v>
      </c>
      <c r="Q23" s="109" t="str">
        <f t="shared" si="5"/>
        <v>Работал</v>
      </c>
      <c r="R23" s="109" t="str">
        <f t="shared" si="5"/>
        <v>Работал</v>
      </c>
      <c r="S23" s="109" t="str">
        <f t="shared" si="5"/>
        <v>Работал</v>
      </c>
      <c r="T23" s="109" t="str">
        <f t="shared" si="5"/>
        <v>Работал</v>
      </c>
      <c r="U23" s="127" t="str">
        <f t="shared" si="5"/>
        <v/>
      </c>
      <c r="V23" s="127" t="str">
        <f t="shared" si="5"/>
        <v/>
      </c>
      <c r="W23" s="109" t="str">
        <f t="shared" si="5"/>
        <v>Работал</v>
      </c>
      <c r="X23" s="109" t="str">
        <f t="shared" si="5"/>
        <v>Работал</v>
      </c>
      <c r="Y23" s="109" t="str">
        <f t="shared" si="5"/>
        <v>Работал</v>
      </c>
      <c r="Z23" s="109" t="str">
        <f t="shared" si="5"/>
        <v>Работал</v>
      </c>
      <c r="AA23" s="109" t="str">
        <f t="shared" si="5"/>
        <v>Работал</v>
      </c>
      <c r="AB23" s="127" t="str">
        <f t="shared" si="5"/>
        <v/>
      </c>
      <c r="AC23" s="127" t="str">
        <f t="shared" si="5"/>
        <v/>
      </c>
      <c r="AD23" s="109" t="str">
        <f t="shared" si="5"/>
        <v>Работал</v>
      </c>
      <c r="AE23" s="109" t="str">
        <f t="shared" si="5"/>
        <v>Работал</v>
      </c>
      <c r="AF23" s="109" t="str">
        <f t="shared" si="5"/>
        <v>Работал</v>
      </c>
      <c r="AG23" s="109" t="str">
        <f t="shared" si="5"/>
        <v>Работал</v>
      </c>
      <c r="AH23" s="109" t="str">
        <f t="shared" si="5"/>
        <v>Работал</v>
      </c>
      <c r="AI23" s="109" t="str">
        <f t="shared" si="5"/>
        <v/>
      </c>
      <c r="AJ23" s="109" t="str">
        <f t="shared" si="5"/>
        <v/>
      </c>
    </row>
    <row r="24" spans="1:36" x14ac:dyDescent="0.3">
      <c r="A24" s="102">
        <v>27</v>
      </c>
      <c r="B24" s="107" t="str">
        <f>VLOOKUP($A24,Сотрудники!$A$3:$L$1206,2,0)</f>
        <v>Пузанов Андрей</v>
      </c>
      <c r="C24" s="107" t="str">
        <f>VLOOKUP($A24,Сотрудники!$A$3:$L$1206,8,0)</f>
        <v>Москва</v>
      </c>
      <c r="D24" s="127" t="str">
        <f t="shared" si="5"/>
        <v/>
      </c>
      <c r="E24" s="109" t="str">
        <f t="shared" si="5"/>
        <v>Работал</v>
      </c>
      <c r="F24" s="109" t="str">
        <f t="shared" si="5"/>
        <v>Работал</v>
      </c>
      <c r="G24" s="127" t="str">
        <f t="shared" si="5"/>
        <v/>
      </c>
      <c r="H24" s="127" t="str">
        <f t="shared" si="5"/>
        <v/>
      </c>
      <c r="I24" s="109" t="str">
        <f t="shared" si="5"/>
        <v>Работал</v>
      </c>
      <c r="J24" s="109" t="str">
        <f t="shared" si="5"/>
        <v>Работал</v>
      </c>
      <c r="K24" s="109" t="str">
        <f t="shared" si="5"/>
        <v>Работал</v>
      </c>
      <c r="L24" s="109" t="str">
        <f t="shared" si="5"/>
        <v>Работал</v>
      </c>
      <c r="M24" s="109" t="str">
        <f t="shared" si="5"/>
        <v>Работал</v>
      </c>
      <c r="N24" s="127" t="str">
        <f t="shared" si="5"/>
        <v/>
      </c>
      <c r="O24" s="127" t="str">
        <f t="shared" si="5"/>
        <v/>
      </c>
      <c r="P24" s="109" t="str">
        <f t="shared" si="5"/>
        <v>Работал</v>
      </c>
      <c r="Q24" s="109" t="str">
        <f t="shared" si="5"/>
        <v>Работал</v>
      </c>
      <c r="R24" s="109" t="str">
        <f t="shared" si="5"/>
        <v>Работал</v>
      </c>
      <c r="S24" s="109" t="str">
        <f t="shared" si="5"/>
        <v>Работал</v>
      </c>
      <c r="T24" s="109" t="str">
        <f t="shared" si="5"/>
        <v>Работал</v>
      </c>
      <c r="U24" s="127" t="str">
        <f t="shared" si="5"/>
        <v/>
      </c>
      <c r="V24" s="127" t="str">
        <f t="shared" si="5"/>
        <v/>
      </c>
      <c r="W24" s="109" t="str">
        <f t="shared" si="5"/>
        <v>Работал</v>
      </c>
      <c r="X24" s="109" t="str">
        <f t="shared" si="5"/>
        <v>Работал</v>
      </c>
      <c r="Y24" s="109" t="str">
        <f t="shared" si="5"/>
        <v>Работал</v>
      </c>
      <c r="Z24" s="109" t="str">
        <f t="shared" si="5"/>
        <v>Работал</v>
      </c>
      <c r="AA24" s="109" t="str">
        <f t="shared" si="5"/>
        <v>Работал</v>
      </c>
      <c r="AB24" s="127" t="str">
        <f t="shared" si="5"/>
        <v/>
      </c>
      <c r="AC24" s="127" t="str">
        <f t="shared" si="5"/>
        <v/>
      </c>
      <c r="AD24" s="109" t="str">
        <f t="shared" si="5"/>
        <v>Работал</v>
      </c>
      <c r="AE24" s="109" t="str">
        <f t="shared" si="5"/>
        <v>Работал</v>
      </c>
      <c r="AF24" s="109" t="str">
        <f t="shared" si="5"/>
        <v>Работал</v>
      </c>
      <c r="AG24" s="109" t="str">
        <f t="shared" si="5"/>
        <v>Работал</v>
      </c>
      <c r="AH24" s="109" t="str">
        <f t="shared" si="5"/>
        <v>Работал</v>
      </c>
      <c r="AI24" s="109" t="str">
        <f t="shared" si="5"/>
        <v/>
      </c>
      <c r="AJ24" s="109" t="str">
        <f t="shared" si="5"/>
        <v/>
      </c>
    </row>
    <row r="25" spans="1:36" x14ac:dyDescent="0.3">
      <c r="A25" s="102">
        <v>28</v>
      </c>
      <c r="B25" s="107" t="str">
        <f>VLOOKUP($A25,Сотрудники!$A$3:$L$1206,2,0)</f>
        <v>Хотулев Дмитрий</v>
      </c>
      <c r="C25" s="107" t="str">
        <f>VLOOKUP($A25,Сотрудники!$A$3:$L$1206,8,0)</f>
        <v>Саратов</v>
      </c>
      <c r="D25" s="127" t="str">
        <f t="shared" si="5"/>
        <v/>
      </c>
      <c r="E25" s="109" t="str">
        <f t="shared" si="5"/>
        <v>Работал</v>
      </c>
      <c r="F25" s="109" t="str">
        <f t="shared" si="5"/>
        <v>Работал</v>
      </c>
      <c r="G25" s="127" t="str">
        <f t="shared" si="5"/>
        <v/>
      </c>
      <c r="H25" s="127" t="str">
        <f t="shared" si="5"/>
        <v/>
      </c>
      <c r="I25" s="109" t="str">
        <f t="shared" si="5"/>
        <v>Работал</v>
      </c>
      <c r="J25" s="109" t="str">
        <f t="shared" si="5"/>
        <v>Работал</v>
      </c>
      <c r="K25" s="109" t="str">
        <f t="shared" si="5"/>
        <v>Работал</v>
      </c>
      <c r="L25" s="109" t="str">
        <f t="shared" si="5"/>
        <v>Работал</v>
      </c>
      <c r="M25" s="109" t="str">
        <f t="shared" si="5"/>
        <v>Работал</v>
      </c>
      <c r="N25" s="127" t="str">
        <f t="shared" si="5"/>
        <v/>
      </c>
      <c r="O25" s="127" t="str">
        <f t="shared" si="5"/>
        <v/>
      </c>
      <c r="P25" s="109" t="str">
        <f t="shared" si="5"/>
        <v>Работал</v>
      </c>
      <c r="Q25" s="109" t="str">
        <f t="shared" si="5"/>
        <v>Работал</v>
      </c>
      <c r="R25" s="109" t="str">
        <f t="shared" si="5"/>
        <v>Работал</v>
      </c>
      <c r="S25" s="109" t="str">
        <f t="shared" si="5"/>
        <v>Работал</v>
      </c>
      <c r="T25" s="109" t="str">
        <f t="shared" si="5"/>
        <v>Работал</v>
      </c>
      <c r="U25" s="127" t="str">
        <f t="shared" si="5"/>
        <v/>
      </c>
      <c r="V25" s="127" t="str">
        <f t="shared" si="5"/>
        <v/>
      </c>
      <c r="W25" s="109" t="str">
        <f t="shared" si="5"/>
        <v>Работал</v>
      </c>
      <c r="X25" s="109" t="str">
        <f t="shared" si="5"/>
        <v>Работал</v>
      </c>
      <c r="Y25" s="109" t="str">
        <f t="shared" si="5"/>
        <v>Работал</v>
      </c>
      <c r="Z25" s="109" t="str">
        <f t="shared" si="5"/>
        <v>Работал</v>
      </c>
      <c r="AA25" s="109" t="str">
        <f t="shared" si="5"/>
        <v>Работал</v>
      </c>
      <c r="AB25" s="127" t="str">
        <f t="shared" ref="AB25:AJ28" si="6">IF(ISBLANK(AB73),"",IF(AB73=0,"Выходной",IF(AB73&lt;&gt;0,"Работал","")))</f>
        <v/>
      </c>
      <c r="AC25" s="127" t="str">
        <f t="shared" si="6"/>
        <v/>
      </c>
      <c r="AD25" s="109" t="str">
        <f t="shared" si="6"/>
        <v>Работал</v>
      </c>
      <c r="AE25" s="109" t="str">
        <f t="shared" si="6"/>
        <v>Работал</v>
      </c>
      <c r="AF25" s="109" t="str">
        <f t="shared" si="6"/>
        <v>Работал</v>
      </c>
      <c r="AG25" s="109" t="str">
        <f t="shared" si="6"/>
        <v>Работал</v>
      </c>
      <c r="AH25" s="109" t="str">
        <f t="shared" si="6"/>
        <v>Работал</v>
      </c>
      <c r="AI25" s="109" t="str">
        <f t="shared" si="6"/>
        <v/>
      </c>
      <c r="AJ25" s="109" t="str">
        <f t="shared" si="6"/>
        <v/>
      </c>
    </row>
    <row r="26" spans="1:36" x14ac:dyDescent="0.3">
      <c r="A26" s="102">
        <v>29</v>
      </c>
      <c r="B26" s="107" t="str">
        <f>VLOOKUP($A26,Сотрудники!$A$3:$L$1206,2,0)</f>
        <v>Воронцов Григорий</v>
      </c>
      <c r="C26" s="107" t="str">
        <f>VLOOKUP($A26,Сотрудники!$A$3:$L$1206,8,0)</f>
        <v>Екатеринбург</v>
      </c>
      <c r="D26" s="127" t="str">
        <f t="shared" si="5"/>
        <v/>
      </c>
      <c r="E26" s="109" t="str">
        <f t="shared" si="5"/>
        <v>Работал</v>
      </c>
      <c r="F26" s="109" t="str">
        <f t="shared" si="5"/>
        <v>Работал</v>
      </c>
      <c r="G26" s="127" t="str">
        <f t="shared" si="5"/>
        <v/>
      </c>
      <c r="H26" s="127" t="str">
        <f t="shared" si="5"/>
        <v/>
      </c>
      <c r="I26" s="109" t="str">
        <f t="shared" si="5"/>
        <v>Работал</v>
      </c>
      <c r="J26" s="109" t="str">
        <f t="shared" si="5"/>
        <v>Работал</v>
      </c>
      <c r="K26" s="109" t="str">
        <f t="shared" si="5"/>
        <v>Работал</v>
      </c>
      <c r="L26" s="109" t="str">
        <f t="shared" si="5"/>
        <v>Работал</v>
      </c>
      <c r="M26" s="109" t="str">
        <f t="shared" si="5"/>
        <v>Работал</v>
      </c>
      <c r="N26" s="127" t="str">
        <f t="shared" si="5"/>
        <v/>
      </c>
      <c r="O26" s="127" t="str">
        <f t="shared" si="5"/>
        <v/>
      </c>
      <c r="P26" s="109" t="str">
        <f t="shared" si="5"/>
        <v>Работал</v>
      </c>
      <c r="Q26" s="109" t="str">
        <f t="shared" si="5"/>
        <v>Работал</v>
      </c>
      <c r="R26" s="109" t="str">
        <f t="shared" si="5"/>
        <v>Работал</v>
      </c>
      <c r="S26" s="109" t="str">
        <f t="shared" si="5"/>
        <v>Работал</v>
      </c>
      <c r="T26" s="109" t="str">
        <f t="shared" si="5"/>
        <v>Работал</v>
      </c>
      <c r="U26" s="127" t="str">
        <f t="shared" si="5"/>
        <v/>
      </c>
      <c r="V26" s="127" t="str">
        <f t="shared" si="5"/>
        <v/>
      </c>
      <c r="W26" s="109" t="str">
        <f t="shared" si="5"/>
        <v>Работал</v>
      </c>
      <c r="X26" s="109" t="str">
        <f t="shared" si="5"/>
        <v>Работал</v>
      </c>
      <c r="Y26" s="109" t="str">
        <f t="shared" si="5"/>
        <v>Работал</v>
      </c>
      <c r="Z26" s="109" t="str">
        <f t="shared" si="5"/>
        <v>Работал</v>
      </c>
      <c r="AA26" s="109" t="str">
        <f t="shared" si="5"/>
        <v>Работал</v>
      </c>
      <c r="AB26" s="127" t="str">
        <f t="shared" si="6"/>
        <v/>
      </c>
      <c r="AC26" s="127" t="str">
        <f t="shared" si="6"/>
        <v/>
      </c>
      <c r="AD26" s="109" t="str">
        <f t="shared" si="6"/>
        <v>Работал</v>
      </c>
      <c r="AE26" s="109" t="str">
        <f t="shared" si="6"/>
        <v>Работал</v>
      </c>
      <c r="AF26" s="109" t="str">
        <f t="shared" si="6"/>
        <v>Работал</v>
      </c>
      <c r="AG26" s="109" t="str">
        <f t="shared" si="6"/>
        <v>Работал</v>
      </c>
      <c r="AH26" s="109" t="str">
        <f t="shared" si="6"/>
        <v>Работал</v>
      </c>
      <c r="AI26" s="109" t="str">
        <f t="shared" si="6"/>
        <v/>
      </c>
      <c r="AJ26" s="109" t="str">
        <f t="shared" si="6"/>
        <v/>
      </c>
    </row>
    <row r="27" spans="1:36" x14ac:dyDescent="0.3">
      <c r="A27" s="102">
        <v>30</v>
      </c>
      <c r="B27" s="107" t="str">
        <f>VLOOKUP($A27,Сотрудники!$A$3:$L$1206,2,0)</f>
        <v>Тарасов Алексей</v>
      </c>
      <c r="C27" s="107" t="str">
        <f>VLOOKUP($A27,Сотрудники!$A$3:$L$1206,8,0)</f>
        <v>СПБ</v>
      </c>
      <c r="D27" s="127" t="str">
        <f t="shared" ref="D27:AJ35" si="7">IF(ISBLANK(D75),"",IF(D75=0,"Выходной",IF(D75&lt;&gt;0,"Работал","")))</f>
        <v/>
      </c>
      <c r="E27" s="109" t="str">
        <f t="shared" si="7"/>
        <v>Работал</v>
      </c>
      <c r="F27" s="109" t="str">
        <f t="shared" si="7"/>
        <v>Работал</v>
      </c>
      <c r="G27" s="127" t="str">
        <f t="shared" si="7"/>
        <v/>
      </c>
      <c r="H27" s="127" t="str">
        <f t="shared" si="7"/>
        <v/>
      </c>
      <c r="I27" s="109" t="str">
        <f t="shared" si="7"/>
        <v>Работал</v>
      </c>
      <c r="J27" s="109" t="str">
        <f t="shared" si="7"/>
        <v>Работал</v>
      </c>
      <c r="K27" s="109" t="str">
        <f t="shared" si="7"/>
        <v>Работал</v>
      </c>
      <c r="L27" s="109" t="str">
        <f t="shared" si="7"/>
        <v>Работал</v>
      </c>
      <c r="M27" s="109" t="str">
        <f t="shared" si="7"/>
        <v>Работал</v>
      </c>
      <c r="N27" s="127" t="str">
        <f t="shared" si="7"/>
        <v/>
      </c>
      <c r="O27" s="127" t="str">
        <f t="shared" si="7"/>
        <v/>
      </c>
      <c r="P27" s="109" t="str">
        <f t="shared" si="7"/>
        <v>Работал</v>
      </c>
      <c r="Q27" s="109" t="str">
        <f t="shared" si="7"/>
        <v>Работал</v>
      </c>
      <c r="R27" s="109" t="str">
        <f t="shared" si="7"/>
        <v>Работал</v>
      </c>
      <c r="S27" s="109" t="str">
        <f t="shared" si="7"/>
        <v>Работал</v>
      </c>
      <c r="T27" s="109" t="str">
        <f t="shared" si="7"/>
        <v>Работал</v>
      </c>
      <c r="U27" s="127" t="str">
        <f t="shared" si="7"/>
        <v/>
      </c>
      <c r="V27" s="127" t="str">
        <f t="shared" si="7"/>
        <v/>
      </c>
      <c r="W27" s="109" t="str">
        <f t="shared" si="7"/>
        <v>Работал</v>
      </c>
      <c r="X27" s="109" t="str">
        <f t="shared" si="7"/>
        <v>Работал</v>
      </c>
      <c r="Y27" s="109" t="str">
        <f t="shared" si="7"/>
        <v>Работал</v>
      </c>
      <c r="Z27" s="109" t="str">
        <f t="shared" si="7"/>
        <v>Работал</v>
      </c>
      <c r="AA27" s="109" t="str">
        <f t="shared" si="7"/>
        <v>Работал</v>
      </c>
      <c r="AB27" s="127" t="str">
        <f t="shared" si="6"/>
        <v/>
      </c>
      <c r="AC27" s="127" t="str">
        <f t="shared" si="6"/>
        <v/>
      </c>
      <c r="AD27" s="109" t="str">
        <f t="shared" si="6"/>
        <v>Работал</v>
      </c>
      <c r="AE27" s="109" t="str">
        <f t="shared" si="6"/>
        <v>Работал</v>
      </c>
      <c r="AF27" s="109" t="str">
        <f t="shared" si="6"/>
        <v>Работал</v>
      </c>
      <c r="AG27" s="109" t="str">
        <f t="shared" si="6"/>
        <v>Работал</v>
      </c>
      <c r="AH27" s="109" t="str">
        <f t="shared" si="6"/>
        <v>Работал</v>
      </c>
      <c r="AI27" s="109" t="str">
        <f t="shared" si="6"/>
        <v/>
      </c>
      <c r="AJ27" s="109" t="str">
        <f t="shared" si="6"/>
        <v/>
      </c>
    </row>
    <row r="28" spans="1:36" x14ac:dyDescent="0.3">
      <c r="A28" s="102">
        <v>31</v>
      </c>
      <c r="B28" s="107" t="str">
        <f>VLOOKUP($A28,Сотрудники!$A$3:$L$1206,2,0)</f>
        <v>Саринков Андрей</v>
      </c>
      <c r="C28" s="107" t="str">
        <f>VLOOKUP($A28,Сотрудники!$A$3:$L$1206,8,0)</f>
        <v>Москва</v>
      </c>
      <c r="D28" s="127" t="str">
        <f t="shared" si="7"/>
        <v/>
      </c>
      <c r="E28" s="109" t="str">
        <f t="shared" si="7"/>
        <v>Работал</v>
      </c>
      <c r="F28" s="109" t="str">
        <f t="shared" si="7"/>
        <v>Работал</v>
      </c>
      <c r="G28" s="127" t="str">
        <f t="shared" si="7"/>
        <v/>
      </c>
      <c r="H28" s="127" t="str">
        <f t="shared" si="7"/>
        <v/>
      </c>
      <c r="I28" s="109" t="str">
        <f t="shared" si="7"/>
        <v>Работал</v>
      </c>
      <c r="J28" s="109" t="str">
        <f t="shared" si="7"/>
        <v>Работал</v>
      </c>
      <c r="K28" s="109" t="str">
        <f t="shared" si="7"/>
        <v>Работал</v>
      </c>
      <c r="L28" s="109" t="str">
        <f t="shared" si="7"/>
        <v>Работал</v>
      </c>
      <c r="M28" s="109" t="str">
        <f t="shared" si="7"/>
        <v>Работал</v>
      </c>
      <c r="N28" s="127" t="str">
        <f t="shared" si="7"/>
        <v/>
      </c>
      <c r="O28" s="127" t="str">
        <f t="shared" si="7"/>
        <v/>
      </c>
      <c r="P28" s="109" t="str">
        <f t="shared" si="7"/>
        <v>Работал</v>
      </c>
      <c r="Q28" s="109" t="str">
        <f t="shared" si="7"/>
        <v>Работал</v>
      </c>
      <c r="R28" s="109" t="str">
        <f t="shared" si="7"/>
        <v>Работал</v>
      </c>
      <c r="S28" s="109" t="str">
        <f t="shared" si="7"/>
        <v>Работал</v>
      </c>
      <c r="T28" s="109" t="str">
        <f t="shared" si="7"/>
        <v>Работал</v>
      </c>
      <c r="U28" s="127" t="str">
        <f t="shared" si="7"/>
        <v/>
      </c>
      <c r="V28" s="127" t="str">
        <f t="shared" si="7"/>
        <v/>
      </c>
      <c r="W28" s="109" t="str">
        <f t="shared" si="7"/>
        <v>Выходной</v>
      </c>
      <c r="X28" s="109" t="str">
        <f t="shared" si="7"/>
        <v>Выходной</v>
      </c>
      <c r="Y28" s="109" t="str">
        <f t="shared" si="7"/>
        <v>Выходной</v>
      </c>
      <c r="Z28" s="109" t="str">
        <f t="shared" si="7"/>
        <v>Выходной</v>
      </c>
      <c r="AA28" s="109" t="str">
        <f t="shared" si="7"/>
        <v>Выходной</v>
      </c>
      <c r="AB28" s="127" t="str">
        <f t="shared" si="6"/>
        <v/>
      </c>
      <c r="AC28" s="127" t="str">
        <f t="shared" si="6"/>
        <v/>
      </c>
      <c r="AD28" s="109" t="str">
        <f t="shared" si="6"/>
        <v>Работал</v>
      </c>
      <c r="AE28" s="109" t="str">
        <f t="shared" si="6"/>
        <v>Работал</v>
      </c>
      <c r="AF28" s="109" t="str">
        <f t="shared" si="6"/>
        <v>Работал</v>
      </c>
      <c r="AG28" s="109" t="str">
        <f t="shared" si="6"/>
        <v>Работал</v>
      </c>
      <c r="AH28" s="109" t="str">
        <f t="shared" si="6"/>
        <v>Работал</v>
      </c>
      <c r="AI28" s="109" t="str">
        <f t="shared" si="6"/>
        <v/>
      </c>
      <c r="AJ28" s="109" t="str">
        <f t="shared" si="6"/>
        <v/>
      </c>
    </row>
    <row r="29" spans="1:36" x14ac:dyDescent="0.3">
      <c r="A29" s="102">
        <v>33</v>
      </c>
      <c r="B29" s="107" t="str">
        <f>VLOOKUP($A29,Сотрудники!$A$3:$L$1206,2,0)</f>
        <v>Киевский Сергей</v>
      </c>
      <c r="C29" s="107" t="str">
        <f>VLOOKUP($A29,Сотрудники!$A$3:$L$1206,8,0)</f>
        <v>Москва</v>
      </c>
      <c r="D29" s="127" t="str">
        <f t="shared" si="7"/>
        <v/>
      </c>
      <c r="E29" s="109" t="str">
        <f t="shared" si="7"/>
        <v>Работал</v>
      </c>
      <c r="F29" s="109" t="str">
        <f t="shared" si="7"/>
        <v>Работал</v>
      </c>
      <c r="G29" s="127" t="str">
        <f t="shared" si="7"/>
        <v/>
      </c>
      <c r="H29" s="127" t="str">
        <f t="shared" si="7"/>
        <v/>
      </c>
      <c r="I29" s="109" t="str">
        <f t="shared" si="7"/>
        <v>Работал</v>
      </c>
      <c r="J29" s="109" t="str">
        <f t="shared" si="7"/>
        <v>Работал</v>
      </c>
      <c r="K29" s="109" t="str">
        <f t="shared" si="7"/>
        <v>Работал</v>
      </c>
      <c r="L29" s="109" t="str">
        <f t="shared" si="7"/>
        <v>Работал</v>
      </c>
      <c r="M29" s="109" t="str">
        <f t="shared" si="7"/>
        <v>Работал</v>
      </c>
      <c r="N29" s="127" t="str">
        <f t="shared" si="7"/>
        <v/>
      </c>
      <c r="O29" s="127" t="str">
        <f t="shared" si="7"/>
        <v/>
      </c>
      <c r="P29" s="109" t="str">
        <f t="shared" si="7"/>
        <v>Работал</v>
      </c>
      <c r="Q29" s="109" t="str">
        <f t="shared" si="7"/>
        <v>Работал</v>
      </c>
      <c r="R29" s="109" t="str">
        <f t="shared" si="7"/>
        <v>Работал</v>
      </c>
      <c r="S29" s="109" t="str">
        <f t="shared" si="7"/>
        <v>Работал</v>
      </c>
      <c r="T29" s="109" t="str">
        <f t="shared" si="7"/>
        <v>Работал</v>
      </c>
      <c r="U29" s="127" t="str">
        <f t="shared" si="7"/>
        <v/>
      </c>
      <c r="V29" s="127" t="str">
        <f t="shared" si="7"/>
        <v/>
      </c>
      <c r="W29" s="109" t="str">
        <f t="shared" si="7"/>
        <v>Работал</v>
      </c>
      <c r="X29" s="109" t="str">
        <f t="shared" si="7"/>
        <v>Работал</v>
      </c>
      <c r="Y29" s="109" t="str">
        <f t="shared" si="7"/>
        <v>Работал</v>
      </c>
      <c r="Z29" s="109" t="str">
        <f t="shared" si="7"/>
        <v>Работал</v>
      </c>
      <c r="AA29" s="109" t="str">
        <f t="shared" si="7"/>
        <v>Работал</v>
      </c>
      <c r="AB29" s="127" t="str">
        <f t="shared" si="7"/>
        <v/>
      </c>
      <c r="AC29" s="127" t="str">
        <f t="shared" si="7"/>
        <v/>
      </c>
      <c r="AD29" s="109" t="str">
        <f t="shared" si="7"/>
        <v>Работал</v>
      </c>
      <c r="AE29" s="109" t="str">
        <f t="shared" si="7"/>
        <v>Работал</v>
      </c>
      <c r="AF29" s="109" t="str">
        <f t="shared" si="7"/>
        <v>Работал</v>
      </c>
      <c r="AG29" s="109" t="str">
        <f t="shared" si="7"/>
        <v>Работал</v>
      </c>
      <c r="AH29" s="109" t="str">
        <f t="shared" si="7"/>
        <v>Работал</v>
      </c>
      <c r="AI29" s="109" t="str">
        <f t="shared" si="7"/>
        <v/>
      </c>
      <c r="AJ29" s="109" t="str">
        <f t="shared" si="7"/>
        <v/>
      </c>
    </row>
    <row r="30" spans="1:36" x14ac:dyDescent="0.3">
      <c r="A30" s="102">
        <v>35</v>
      </c>
      <c r="B30" s="107" t="str">
        <f>VLOOKUP($A30,Сотрудники!$A$3:$L$1206,2,0)</f>
        <v>Дмитриев Николай</v>
      </c>
      <c r="C30" s="107" t="str">
        <f>VLOOKUP($A30,Сотрудники!$A$3:$L$1206,8,0)</f>
        <v>Москва</v>
      </c>
      <c r="D30" s="127" t="str">
        <f t="shared" si="7"/>
        <v/>
      </c>
      <c r="E30" s="109" t="str">
        <f t="shared" si="7"/>
        <v>Работал</v>
      </c>
      <c r="F30" s="109" t="str">
        <f t="shared" si="7"/>
        <v>Работал</v>
      </c>
      <c r="G30" s="127" t="str">
        <f t="shared" si="7"/>
        <v/>
      </c>
      <c r="H30" s="127" t="str">
        <f t="shared" si="7"/>
        <v/>
      </c>
      <c r="I30" s="109" t="str">
        <f t="shared" si="7"/>
        <v>Работал</v>
      </c>
      <c r="J30" s="109" t="str">
        <f t="shared" si="7"/>
        <v>Работал</v>
      </c>
      <c r="K30" s="109" t="str">
        <f t="shared" si="7"/>
        <v>Работал</v>
      </c>
      <c r="L30" s="109" t="str">
        <f t="shared" si="7"/>
        <v>Работал</v>
      </c>
      <c r="M30" s="109" t="str">
        <f t="shared" si="7"/>
        <v>Работал</v>
      </c>
      <c r="N30" s="127" t="str">
        <f t="shared" si="7"/>
        <v/>
      </c>
      <c r="O30" s="127" t="str">
        <f t="shared" si="7"/>
        <v/>
      </c>
      <c r="P30" s="109" t="str">
        <f t="shared" si="7"/>
        <v>Работал</v>
      </c>
      <c r="Q30" s="109" t="str">
        <f t="shared" si="7"/>
        <v>Работал</v>
      </c>
      <c r="R30" s="109" t="str">
        <f t="shared" si="7"/>
        <v>Работал</v>
      </c>
      <c r="S30" s="109" t="str">
        <f t="shared" si="7"/>
        <v>Работал</v>
      </c>
      <c r="T30" s="109" t="str">
        <f t="shared" si="7"/>
        <v>Работал</v>
      </c>
      <c r="U30" s="127" t="str">
        <f t="shared" si="7"/>
        <v/>
      </c>
      <c r="V30" s="127" t="str">
        <f t="shared" si="7"/>
        <v/>
      </c>
      <c r="W30" s="109" t="str">
        <f t="shared" si="7"/>
        <v>Работал</v>
      </c>
      <c r="X30" s="109" t="str">
        <f t="shared" si="7"/>
        <v>Работал</v>
      </c>
      <c r="Y30" s="109" t="str">
        <f t="shared" si="7"/>
        <v>Работал</v>
      </c>
      <c r="Z30" s="109" t="str">
        <f t="shared" si="7"/>
        <v>Работал</v>
      </c>
      <c r="AA30" s="109" t="str">
        <f t="shared" si="7"/>
        <v>Работал</v>
      </c>
      <c r="AB30" s="127" t="str">
        <f t="shared" si="7"/>
        <v/>
      </c>
      <c r="AC30" s="127" t="str">
        <f t="shared" si="7"/>
        <v/>
      </c>
      <c r="AD30" s="109" t="str">
        <f t="shared" si="7"/>
        <v>Работал</v>
      </c>
      <c r="AE30" s="109" t="str">
        <f t="shared" si="7"/>
        <v>Работал</v>
      </c>
      <c r="AF30" s="109" t="str">
        <f t="shared" si="7"/>
        <v>Работал</v>
      </c>
      <c r="AG30" s="109" t="str">
        <f t="shared" si="7"/>
        <v>Работал</v>
      </c>
      <c r="AH30" s="109" t="str">
        <f t="shared" si="7"/>
        <v>Работал</v>
      </c>
      <c r="AI30" s="109" t="str">
        <f t="shared" si="7"/>
        <v/>
      </c>
      <c r="AJ30" s="109" t="str">
        <f t="shared" si="7"/>
        <v/>
      </c>
    </row>
    <row r="31" spans="1:36" x14ac:dyDescent="0.3">
      <c r="A31" s="102">
        <v>36</v>
      </c>
      <c r="B31" s="107" t="str">
        <f>VLOOKUP($A31,Сотрудники!$A$3:$L$1206,2,0)</f>
        <v>Юркин Николай</v>
      </c>
      <c r="C31" s="107" t="str">
        <f>VLOOKUP($A31,Сотрудники!$A$3:$L$1206,8,0)</f>
        <v>Москва</v>
      </c>
      <c r="D31" s="127" t="str">
        <f t="shared" si="7"/>
        <v/>
      </c>
      <c r="E31" s="109" t="str">
        <f t="shared" si="7"/>
        <v>Работал</v>
      </c>
      <c r="F31" s="109" t="str">
        <f t="shared" si="7"/>
        <v>Работал</v>
      </c>
      <c r="G31" s="127" t="str">
        <f t="shared" si="7"/>
        <v/>
      </c>
      <c r="H31" s="127" t="str">
        <f t="shared" si="7"/>
        <v/>
      </c>
      <c r="I31" s="109" t="str">
        <f t="shared" si="7"/>
        <v>Работал</v>
      </c>
      <c r="J31" s="109" t="str">
        <f t="shared" si="7"/>
        <v>Работал</v>
      </c>
      <c r="K31" s="109" t="str">
        <f t="shared" si="7"/>
        <v>Работал</v>
      </c>
      <c r="L31" s="109" t="str">
        <f t="shared" si="7"/>
        <v>Работал</v>
      </c>
      <c r="M31" s="109" t="str">
        <f t="shared" si="7"/>
        <v>Работал</v>
      </c>
      <c r="N31" s="127" t="str">
        <f t="shared" si="7"/>
        <v/>
      </c>
      <c r="O31" s="127" t="str">
        <f t="shared" si="7"/>
        <v/>
      </c>
      <c r="P31" s="109" t="str">
        <f t="shared" si="7"/>
        <v>Работал</v>
      </c>
      <c r="Q31" s="109" t="str">
        <f t="shared" si="7"/>
        <v>Работал</v>
      </c>
      <c r="R31" s="109" t="str">
        <f t="shared" si="7"/>
        <v>Работал</v>
      </c>
      <c r="S31" s="109" t="str">
        <f t="shared" si="7"/>
        <v>Работал</v>
      </c>
      <c r="T31" s="109" t="str">
        <f t="shared" si="7"/>
        <v>Работал</v>
      </c>
      <c r="U31" s="127" t="str">
        <f t="shared" si="7"/>
        <v/>
      </c>
      <c r="V31" s="127" t="str">
        <f t="shared" si="7"/>
        <v/>
      </c>
      <c r="W31" s="109" t="str">
        <f t="shared" si="7"/>
        <v>Работал</v>
      </c>
      <c r="X31" s="109" t="str">
        <f t="shared" si="7"/>
        <v>Работал</v>
      </c>
      <c r="Y31" s="109" t="str">
        <f t="shared" si="7"/>
        <v>Работал</v>
      </c>
      <c r="Z31" s="109" t="str">
        <f t="shared" si="7"/>
        <v>Работал</v>
      </c>
      <c r="AA31" s="109" t="str">
        <f t="shared" si="7"/>
        <v>Работал</v>
      </c>
      <c r="AB31" s="127" t="str">
        <f t="shared" si="7"/>
        <v/>
      </c>
      <c r="AC31" s="127" t="str">
        <f t="shared" si="7"/>
        <v/>
      </c>
      <c r="AD31" s="109" t="str">
        <f t="shared" si="7"/>
        <v>Работал</v>
      </c>
      <c r="AE31" s="109" t="str">
        <f t="shared" si="7"/>
        <v>Работал</v>
      </c>
      <c r="AF31" s="109" t="str">
        <f t="shared" si="7"/>
        <v>Работал</v>
      </c>
      <c r="AG31" s="109" t="str">
        <f t="shared" si="7"/>
        <v>Работал</v>
      </c>
      <c r="AH31" s="109" t="str">
        <f t="shared" si="7"/>
        <v>Работал</v>
      </c>
      <c r="AI31" s="109" t="str">
        <f t="shared" si="7"/>
        <v/>
      </c>
      <c r="AJ31" s="109" t="str">
        <f t="shared" si="7"/>
        <v/>
      </c>
    </row>
    <row r="32" spans="1:36" x14ac:dyDescent="0.3">
      <c r="A32" s="102">
        <v>37</v>
      </c>
      <c r="B32" s="107" t="str">
        <f>VLOOKUP($A32,Сотрудники!$A$3:$L$1206,2,0)</f>
        <v>Ионов Евгений</v>
      </c>
      <c r="C32" s="107" t="str">
        <f>VLOOKUP($A32,Сотрудники!$A$3:$L$1206,8,0)</f>
        <v>Москва</v>
      </c>
      <c r="D32" s="127" t="str">
        <f t="shared" si="7"/>
        <v/>
      </c>
      <c r="E32" s="109" t="str">
        <f t="shared" si="7"/>
        <v>Работал</v>
      </c>
      <c r="F32" s="109" t="str">
        <f t="shared" si="7"/>
        <v>Работал</v>
      </c>
      <c r="G32" s="127" t="str">
        <f t="shared" si="7"/>
        <v/>
      </c>
      <c r="H32" s="127" t="str">
        <f t="shared" si="7"/>
        <v/>
      </c>
      <c r="I32" s="109" t="str">
        <f t="shared" si="7"/>
        <v>Работал</v>
      </c>
      <c r="J32" s="109" t="str">
        <f t="shared" si="7"/>
        <v>Работал</v>
      </c>
      <c r="K32" s="109" t="str">
        <f t="shared" si="7"/>
        <v>Работал</v>
      </c>
      <c r="L32" s="109" t="str">
        <f t="shared" si="7"/>
        <v>Работал</v>
      </c>
      <c r="M32" s="109" t="str">
        <f t="shared" si="7"/>
        <v>Работал</v>
      </c>
      <c r="N32" s="127" t="str">
        <f t="shared" si="7"/>
        <v/>
      </c>
      <c r="O32" s="127" t="str">
        <f t="shared" si="7"/>
        <v/>
      </c>
      <c r="P32" s="109" t="str">
        <f t="shared" si="7"/>
        <v>Работал</v>
      </c>
      <c r="Q32" s="109" t="str">
        <f t="shared" si="7"/>
        <v>Работал</v>
      </c>
      <c r="R32" s="109" t="str">
        <f t="shared" si="7"/>
        <v>Работал</v>
      </c>
      <c r="S32" s="109" t="str">
        <f t="shared" si="7"/>
        <v>Работал</v>
      </c>
      <c r="T32" s="109" t="str">
        <f t="shared" si="7"/>
        <v>Работал</v>
      </c>
      <c r="U32" s="127" t="str">
        <f t="shared" si="7"/>
        <v/>
      </c>
      <c r="V32" s="127" t="str">
        <f t="shared" si="7"/>
        <v/>
      </c>
      <c r="W32" s="109" t="str">
        <f t="shared" si="7"/>
        <v>Работал</v>
      </c>
      <c r="X32" s="109" t="str">
        <f t="shared" si="7"/>
        <v>Работал</v>
      </c>
      <c r="Y32" s="109" t="str">
        <f t="shared" si="7"/>
        <v>Работал</v>
      </c>
      <c r="Z32" s="109" t="str">
        <f t="shared" si="7"/>
        <v>Работал</v>
      </c>
      <c r="AA32" s="109" t="str">
        <f t="shared" si="7"/>
        <v>Работал</v>
      </c>
      <c r="AB32" s="127" t="str">
        <f t="shared" si="7"/>
        <v/>
      </c>
      <c r="AC32" s="127" t="str">
        <f t="shared" si="7"/>
        <v/>
      </c>
      <c r="AD32" s="109" t="str">
        <f t="shared" si="7"/>
        <v>Выходной</v>
      </c>
      <c r="AE32" s="109" t="str">
        <f t="shared" si="7"/>
        <v>Выходной</v>
      </c>
      <c r="AF32" s="109" t="str">
        <f t="shared" si="7"/>
        <v>Выходной</v>
      </c>
      <c r="AG32" s="109" t="str">
        <f t="shared" si="7"/>
        <v>Выходной</v>
      </c>
      <c r="AH32" s="109" t="str">
        <f t="shared" si="7"/>
        <v>Выходной</v>
      </c>
      <c r="AI32" s="109" t="str">
        <f t="shared" si="7"/>
        <v/>
      </c>
      <c r="AJ32" s="109" t="str">
        <f t="shared" si="7"/>
        <v/>
      </c>
    </row>
    <row r="33" spans="1:36" x14ac:dyDescent="0.3">
      <c r="A33" s="102">
        <v>38</v>
      </c>
      <c r="B33" s="107" t="s">
        <v>129</v>
      </c>
      <c r="C33" s="107" t="str">
        <f>VLOOKUP($A33,Сотрудники!$A$3:$L$1206,8,0)</f>
        <v>Москва</v>
      </c>
      <c r="D33" s="127" t="str">
        <f t="shared" si="7"/>
        <v/>
      </c>
      <c r="E33" s="109" t="str">
        <f t="shared" si="7"/>
        <v>Работал</v>
      </c>
      <c r="F33" s="109" t="str">
        <f t="shared" si="7"/>
        <v>Работал</v>
      </c>
      <c r="G33" s="127" t="str">
        <f t="shared" si="7"/>
        <v/>
      </c>
      <c r="H33" s="127" t="str">
        <f t="shared" si="7"/>
        <v/>
      </c>
      <c r="I33" s="109" t="str">
        <f t="shared" si="7"/>
        <v>Работал</v>
      </c>
      <c r="J33" s="109" t="str">
        <f t="shared" si="7"/>
        <v>Работал</v>
      </c>
      <c r="K33" s="109" t="str">
        <f t="shared" si="7"/>
        <v>Работал</v>
      </c>
      <c r="L33" s="109" t="str">
        <f t="shared" si="7"/>
        <v>Работал</v>
      </c>
      <c r="M33" s="109" t="str">
        <f t="shared" si="7"/>
        <v>Работал</v>
      </c>
      <c r="N33" s="127" t="str">
        <f t="shared" si="7"/>
        <v/>
      </c>
      <c r="O33" s="127" t="str">
        <f t="shared" si="7"/>
        <v/>
      </c>
      <c r="P33" s="109" t="str">
        <f t="shared" si="7"/>
        <v>Работал</v>
      </c>
      <c r="Q33" s="109" t="str">
        <f t="shared" si="7"/>
        <v>Работал</v>
      </c>
      <c r="R33" s="109" t="str">
        <f t="shared" si="7"/>
        <v>Работал</v>
      </c>
      <c r="S33" s="109" t="str">
        <f t="shared" si="7"/>
        <v>Работал</v>
      </c>
      <c r="T33" s="109" t="str">
        <f t="shared" si="7"/>
        <v>Работал</v>
      </c>
      <c r="U33" s="127" t="str">
        <f t="shared" si="7"/>
        <v/>
      </c>
      <c r="V33" s="127" t="str">
        <f t="shared" si="7"/>
        <v/>
      </c>
      <c r="W33" s="109" t="str">
        <f t="shared" si="7"/>
        <v>Работал</v>
      </c>
      <c r="X33" s="109" t="str">
        <f t="shared" si="7"/>
        <v>Работал</v>
      </c>
      <c r="Y33" s="109" t="str">
        <f t="shared" si="7"/>
        <v>Работал</v>
      </c>
      <c r="Z33" s="109" t="str">
        <f t="shared" si="7"/>
        <v>Работал</v>
      </c>
      <c r="AA33" s="109" t="str">
        <f t="shared" si="7"/>
        <v>Работал</v>
      </c>
      <c r="AB33" s="127" t="str">
        <f t="shared" si="7"/>
        <v/>
      </c>
      <c r="AC33" s="127" t="str">
        <f t="shared" si="7"/>
        <v/>
      </c>
      <c r="AD33" s="109" t="str">
        <f t="shared" si="7"/>
        <v>Работал</v>
      </c>
      <c r="AE33" s="109" t="str">
        <f t="shared" si="7"/>
        <v>Работал</v>
      </c>
      <c r="AF33" s="109" t="str">
        <f t="shared" si="7"/>
        <v>Работал</v>
      </c>
      <c r="AG33" s="109" t="str">
        <f t="shared" si="7"/>
        <v>Работал</v>
      </c>
      <c r="AH33" s="109" t="str">
        <f t="shared" si="7"/>
        <v>Работал</v>
      </c>
      <c r="AI33" s="109" t="str">
        <f t="shared" si="7"/>
        <v/>
      </c>
      <c r="AJ33" s="109" t="str">
        <f t="shared" si="7"/>
        <v/>
      </c>
    </row>
    <row r="34" spans="1:36" x14ac:dyDescent="0.3">
      <c r="A34" s="102">
        <v>39</v>
      </c>
      <c r="B34" s="107" t="s">
        <v>127</v>
      </c>
      <c r="C34" s="107" t="str">
        <f>VLOOKUP($A34,Сотрудники!$A$3:$L$1206,8,0)</f>
        <v>Москва</v>
      </c>
      <c r="D34" s="127" t="str">
        <f t="shared" si="7"/>
        <v/>
      </c>
      <c r="E34" s="109" t="str">
        <f t="shared" si="7"/>
        <v/>
      </c>
      <c r="F34" s="109" t="str">
        <f t="shared" si="7"/>
        <v/>
      </c>
      <c r="G34" s="127" t="str">
        <f t="shared" si="7"/>
        <v/>
      </c>
      <c r="H34" s="127" t="str">
        <f t="shared" si="7"/>
        <v/>
      </c>
      <c r="I34" s="109" t="str">
        <f t="shared" si="7"/>
        <v/>
      </c>
      <c r="J34" s="109" t="str">
        <f t="shared" si="7"/>
        <v/>
      </c>
      <c r="K34" s="109" t="str">
        <f t="shared" si="7"/>
        <v/>
      </c>
      <c r="L34" s="109" t="str">
        <f t="shared" si="7"/>
        <v/>
      </c>
      <c r="M34" s="109" t="str">
        <f t="shared" si="7"/>
        <v/>
      </c>
      <c r="N34" s="127" t="str">
        <f t="shared" si="7"/>
        <v/>
      </c>
      <c r="O34" s="127" t="str">
        <f t="shared" si="7"/>
        <v/>
      </c>
      <c r="P34" s="109" t="str">
        <f t="shared" si="7"/>
        <v/>
      </c>
      <c r="Q34" s="109" t="str">
        <f t="shared" si="7"/>
        <v/>
      </c>
      <c r="R34" s="109" t="str">
        <f t="shared" si="7"/>
        <v/>
      </c>
      <c r="S34" s="109" t="str">
        <f t="shared" si="7"/>
        <v/>
      </c>
      <c r="T34" s="109" t="str">
        <f t="shared" si="7"/>
        <v/>
      </c>
      <c r="U34" s="127" t="str">
        <f t="shared" si="7"/>
        <v/>
      </c>
      <c r="V34" s="127" t="str">
        <f t="shared" si="7"/>
        <v/>
      </c>
      <c r="W34" s="109" t="str">
        <f t="shared" si="7"/>
        <v/>
      </c>
      <c r="X34" s="109" t="str">
        <f t="shared" si="7"/>
        <v/>
      </c>
      <c r="Y34" s="109" t="str">
        <f t="shared" si="7"/>
        <v/>
      </c>
      <c r="Z34" s="109" t="str">
        <f t="shared" si="7"/>
        <v/>
      </c>
      <c r="AA34" s="109" t="str">
        <f t="shared" si="7"/>
        <v/>
      </c>
      <c r="AB34" s="127" t="str">
        <f t="shared" si="7"/>
        <v/>
      </c>
      <c r="AC34" s="127" t="str">
        <f t="shared" si="7"/>
        <v/>
      </c>
      <c r="AD34" s="109" t="str">
        <f t="shared" si="7"/>
        <v/>
      </c>
      <c r="AE34" s="109" t="str">
        <f t="shared" si="7"/>
        <v/>
      </c>
      <c r="AF34" s="109" t="str">
        <f t="shared" si="7"/>
        <v/>
      </c>
      <c r="AG34" s="109" t="str">
        <f t="shared" si="7"/>
        <v/>
      </c>
      <c r="AH34" s="109" t="str">
        <f t="shared" si="7"/>
        <v/>
      </c>
      <c r="AI34" s="109" t="str">
        <f t="shared" si="7"/>
        <v/>
      </c>
      <c r="AJ34" s="109" t="str">
        <f t="shared" si="7"/>
        <v/>
      </c>
    </row>
    <row r="35" spans="1:36" x14ac:dyDescent="0.3">
      <c r="A35" s="102">
        <v>40</v>
      </c>
      <c r="B35" s="107" t="s">
        <v>130</v>
      </c>
      <c r="C35" s="107" t="str">
        <f>VLOOKUP($A35,Сотрудники!$A$3:$L$1206,8,0)</f>
        <v>Москва</v>
      </c>
      <c r="D35" s="127" t="str">
        <f t="shared" si="7"/>
        <v/>
      </c>
      <c r="E35" s="109" t="str">
        <f t="shared" si="7"/>
        <v>Работал</v>
      </c>
      <c r="F35" s="109" t="str">
        <f t="shared" si="7"/>
        <v>Работал</v>
      </c>
      <c r="G35" s="108" t="str">
        <f t="shared" si="7"/>
        <v/>
      </c>
      <c r="H35" s="108" t="str">
        <f t="shared" si="7"/>
        <v/>
      </c>
      <c r="I35" s="109" t="str">
        <f t="shared" si="7"/>
        <v>Работал</v>
      </c>
      <c r="J35" s="109" t="str">
        <f t="shared" si="7"/>
        <v>Работал</v>
      </c>
      <c r="K35" s="109" t="str">
        <f t="shared" si="7"/>
        <v>Работал</v>
      </c>
      <c r="L35" s="109" t="str">
        <f t="shared" si="7"/>
        <v>Работал</v>
      </c>
      <c r="M35" s="109" t="str">
        <f t="shared" ref="D35:AJ43" si="8">IF(ISBLANK(M83),"",IF(M83=0,"Выходной",IF(M83&lt;&gt;0,"Работал","")))</f>
        <v>Работал</v>
      </c>
      <c r="N35" s="127" t="str">
        <f t="shared" si="8"/>
        <v/>
      </c>
      <c r="O35" s="127" t="str">
        <f t="shared" si="8"/>
        <v/>
      </c>
      <c r="P35" s="109" t="str">
        <f t="shared" si="8"/>
        <v>Работал</v>
      </c>
      <c r="Q35" s="109" t="str">
        <f t="shared" si="8"/>
        <v>Работал</v>
      </c>
      <c r="R35" s="109" t="str">
        <f t="shared" si="8"/>
        <v>Работал</v>
      </c>
      <c r="S35" s="109" t="str">
        <f t="shared" ref="S35:AJ35" si="9">IF(ISBLANK(S83),"",IF(S83=0,"Выходной",IF(S83&lt;&gt;0,"Работал","")))</f>
        <v>Работал</v>
      </c>
      <c r="T35" s="109" t="str">
        <f t="shared" si="9"/>
        <v>Работал</v>
      </c>
      <c r="U35" s="127" t="str">
        <f t="shared" si="9"/>
        <v/>
      </c>
      <c r="V35" s="127" t="str">
        <f t="shared" si="9"/>
        <v/>
      </c>
      <c r="W35" s="109" t="str">
        <f t="shared" si="9"/>
        <v>Работал</v>
      </c>
      <c r="X35" s="109" t="str">
        <f t="shared" si="9"/>
        <v>Работал</v>
      </c>
      <c r="Y35" s="109" t="str">
        <f t="shared" si="9"/>
        <v>Работал</v>
      </c>
      <c r="Z35" s="109" t="str">
        <f t="shared" si="9"/>
        <v>Работал</v>
      </c>
      <c r="AA35" s="109" t="str">
        <f t="shared" si="9"/>
        <v>Работал</v>
      </c>
      <c r="AB35" s="127" t="str">
        <f t="shared" si="9"/>
        <v/>
      </c>
      <c r="AC35" s="127" t="str">
        <f t="shared" si="9"/>
        <v/>
      </c>
      <c r="AD35" s="109" t="str">
        <f t="shared" si="9"/>
        <v>Работал</v>
      </c>
      <c r="AE35" s="109" t="str">
        <f t="shared" si="9"/>
        <v>Работал</v>
      </c>
      <c r="AF35" s="109" t="str">
        <f t="shared" si="9"/>
        <v>Работал</v>
      </c>
      <c r="AG35" s="109" t="str">
        <f t="shared" si="9"/>
        <v>Работал</v>
      </c>
      <c r="AH35" s="109" t="str">
        <f t="shared" si="9"/>
        <v>Работал</v>
      </c>
      <c r="AI35" s="109" t="str">
        <f t="shared" si="9"/>
        <v/>
      </c>
      <c r="AJ35" s="109" t="str">
        <f t="shared" si="9"/>
        <v/>
      </c>
    </row>
    <row r="36" spans="1:36" x14ac:dyDescent="0.3">
      <c r="A36" s="102">
        <v>41</v>
      </c>
      <c r="B36" s="107" t="s">
        <v>132</v>
      </c>
      <c r="C36" s="107" t="str">
        <f>VLOOKUP($A36,Сотрудники!$A$3:$L$1206,8,0)</f>
        <v>Москва</v>
      </c>
      <c r="D36" s="127" t="str">
        <f t="shared" si="8"/>
        <v/>
      </c>
      <c r="E36" s="109" t="str">
        <f t="shared" si="8"/>
        <v>Работал</v>
      </c>
      <c r="F36" s="109" t="str">
        <f t="shared" si="8"/>
        <v>Работал</v>
      </c>
      <c r="G36" s="108" t="str">
        <f t="shared" si="8"/>
        <v/>
      </c>
      <c r="H36" s="108" t="str">
        <f t="shared" si="8"/>
        <v/>
      </c>
      <c r="I36" s="109" t="str">
        <f t="shared" si="8"/>
        <v>Работал</v>
      </c>
      <c r="J36" s="109" t="str">
        <f t="shared" si="8"/>
        <v>Работал</v>
      </c>
      <c r="K36" s="109" t="str">
        <f t="shared" si="8"/>
        <v>Работал</v>
      </c>
      <c r="L36" s="109" t="str">
        <f t="shared" si="8"/>
        <v>Работал</v>
      </c>
      <c r="M36" s="109" t="str">
        <f t="shared" si="8"/>
        <v>Работал</v>
      </c>
      <c r="N36" s="127" t="str">
        <f t="shared" si="8"/>
        <v/>
      </c>
      <c r="O36" s="127" t="str">
        <f t="shared" si="8"/>
        <v/>
      </c>
      <c r="P36" s="109" t="str">
        <f t="shared" si="8"/>
        <v>Работал</v>
      </c>
      <c r="Q36" s="109" t="str">
        <f t="shared" si="8"/>
        <v>Работал</v>
      </c>
      <c r="R36" s="109" t="str">
        <f t="shared" si="8"/>
        <v>Работал</v>
      </c>
      <c r="S36" s="109" t="str">
        <f t="shared" si="8"/>
        <v>Работал</v>
      </c>
      <c r="T36" s="109" t="str">
        <f t="shared" si="8"/>
        <v>Работал</v>
      </c>
      <c r="U36" s="127" t="str">
        <f t="shared" si="8"/>
        <v/>
      </c>
      <c r="V36" s="127" t="str">
        <f t="shared" si="8"/>
        <v/>
      </c>
      <c r="W36" s="109" t="str">
        <f t="shared" si="8"/>
        <v>Работал</v>
      </c>
      <c r="X36" s="109" t="str">
        <f t="shared" si="8"/>
        <v>Работал</v>
      </c>
      <c r="Y36" s="109" t="str">
        <f t="shared" si="8"/>
        <v>Работал</v>
      </c>
      <c r="Z36" s="109" t="str">
        <f t="shared" si="8"/>
        <v>Работал</v>
      </c>
      <c r="AA36" s="109" t="str">
        <f t="shared" si="8"/>
        <v>Работал</v>
      </c>
      <c r="AB36" s="127" t="str">
        <f t="shared" si="8"/>
        <v/>
      </c>
      <c r="AC36" s="127" t="str">
        <f t="shared" si="8"/>
        <v/>
      </c>
      <c r="AD36" s="109" t="str">
        <f t="shared" si="8"/>
        <v>Работал</v>
      </c>
      <c r="AE36" s="109" t="str">
        <f t="shared" si="8"/>
        <v>Работал</v>
      </c>
      <c r="AF36" s="109" t="str">
        <f t="shared" si="8"/>
        <v>Работал</v>
      </c>
      <c r="AG36" s="109" t="str">
        <f t="shared" si="8"/>
        <v>Работал</v>
      </c>
      <c r="AH36" s="109" t="str">
        <f t="shared" si="8"/>
        <v>Работал</v>
      </c>
      <c r="AI36" s="109" t="str">
        <f t="shared" si="8"/>
        <v/>
      </c>
      <c r="AJ36" s="109" t="str">
        <f t="shared" si="8"/>
        <v/>
      </c>
    </row>
    <row r="37" spans="1:36" x14ac:dyDescent="0.3">
      <c r="A37" s="102">
        <v>42</v>
      </c>
      <c r="B37" s="107" t="s">
        <v>134</v>
      </c>
      <c r="C37" s="107" t="str">
        <f>VLOOKUP($A37,Сотрудники!$A$3:$L$1206,8,0)</f>
        <v>Москва</v>
      </c>
      <c r="D37" s="127" t="str">
        <f t="shared" si="8"/>
        <v/>
      </c>
      <c r="E37" s="109" t="str">
        <f t="shared" si="8"/>
        <v/>
      </c>
      <c r="F37" s="109" t="str">
        <f t="shared" si="8"/>
        <v>Работал</v>
      </c>
      <c r="G37" s="108" t="str">
        <f t="shared" si="8"/>
        <v/>
      </c>
      <c r="H37" s="108" t="str">
        <f t="shared" si="8"/>
        <v/>
      </c>
      <c r="I37" s="109" t="str">
        <f t="shared" si="8"/>
        <v>Работал</v>
      </c>
      <c r="J37" s="109" t="str">
        <f t="shared" si="8"/>
        <v>Работал</v>
      </c>
      <c r="K37" s="109" t="str">
        <f t="shared" si="8"/>
        <v>Работал</v>
      </c>
      <c r="L37" s="109" t="str">
        <f t="shared" si="8"/>
        <v>Работал</v>
      </c>
      <c r="M37" s="109" t="str">
        <f t="shared" si="8"/>
        <v>Работал</v>
      </c>
      <c r="N37" s="127" t="str">
        <f t="shared" si="8"/>
        <v/>
      </c>
      <c r="O37" s="127" t="str">
        <f t="shared" si="8"/>
        <v/>
      </c>
      <c r="P37" s="109" t="str">
        <f t="shared" si="8"/>
        <v>Работал</v>
      </c>
      <c r="Q37" s="109" t="str">
        <f t="shared" si="8"/>
        <v>Работал</v>
      </c>
      <c r="R37" s="109" t="str">
        <f t="shared" si="8"/>
        <v>Работал</v>
      </c>
      <c r="S37" s="109" t="str">
        <f t="shared" si="8"/>
        <v>Работал</v>
      </c>
      <c r="T37" s="109" t="str">
        <f t="shared" si="8"/>
        <v>Работал</v>
      </c>
      <c r="U37" s="127" t="str">
        <f t="shared" si="8"/>
        <v/>
      </c>
      <c r="V37" s="127" t="str">
        <f t="shared" si="8"/>
        <v/>
      </c>
      <c r="W37" s="109" t="str">
        <f t="shared" si="8"/>
        <v>Работал</v>
      </c>
      <c r="X37" s="109" t="str">
        <f t="shared" si="8"/>
        <v>Работал</v>
      </c>
      <c r="Y37" s="109" t="str">
        <f t="shared" si="8"/>
        <v>Работал</v>
      </c>
      <c r="Z37" s="109" t="str">
        <f t="shared" si="8"/>
        <v>Работал</v>
      </c>
      <c r="AA37" s="109" t="str">
        <f t="shared" si="8"/>
        <v>Работал</v>
      </c>
      <c r="AB37" s="127" t="str">
        <f t="shared" si="8"/>
        <v/>
      </c>
      <c r="AC37" s="127" t="str">
        <f t="shared" si="8"/>
        <v/>
      </c>
      <c r="AD37" s="109" t="str">
        <f t="shared" si="8"/>
        <v>Работал</v>
      </c>
      <c r="AE37" s="109" t="str">
        <f t="shared" si="8"/>
        <v>Работал</v>
      </c>
      <c r="AF37" s="109" t="str">
        <f t="shared" si="8"/>
        <v>Работал</v>
      </c>
      <c r="AG37" s="109" t="str">
        <f t="shared" si="8"/>
        <v>Работал</v>
      </c>
      <c r="AH37" s="109" t="str">
        <f t="shared" si="8"/>
        <v>Работал</v>
      </c>
      <c r="AI37" s="109" t="str">
        <f t="shared" si="8"/>
        <v/>
      </c>
      <c r="AJ37" s="109" t="str">
        <f t="shared" si="8"/>
        <v/>
      </c>
    </row>
    <row r="38" spans="1:36" x14ac:dyDescent="0.3">
      <c r="A38" s="102">
        <v>43</v>
      </c>
      <c r="B38" s="107" t="s">
        <v>135</v>
      </c>
      <c r="C38" s="107" t="str">
        <f>VLOOKUP($A38,Сотрудники!$A$3:$L$1206,8,0)</f>
        <v>Москва</v>
      </c>
      <c r="D38" s="127" t="str">
        <f t="shared" si="8"/>
        <v/>
      </c>
      <c r="E38" s="109" t="str">
        <f t="shared" si="8"/>
        <v/>
      </c>
      <c r="F38" s="109" t="str">
        <f t="shared" si="8"/>
        <v/>
      </c>
      <c r="G38" s="108" t="str">
        <f t="shared" si="8"/>
        <v/>
      </c>
      <c r="H38" s="108" t="str">
        <f t="shared" si="8"/>
        <v/>
      </c>
      <c r="I38" s="109" t="str">
        <f t="shared" si="8"/>
        <v>Работал</v>
      </c>
      <c r="J38" s="109" t="str">
        <f t="shared" si="8"/>
        <v>Работал</v>
      </c>
      <c r="K38" s="109" t="str">
        <f t="shared" si="8"/>
        <v>Работал</v>
      </c>
      <c r="L38" s="109" t="str">
        <f t="shared" si="8"/>
        <v>Работал</v>
      </c>
      <c r="M38" s="109" t="str">
        <f t="shared" si="8"/>
        <v>Работал</v>
      </c>
      <c r="N38" s="127" t="str">
        <f t="shared" si="8"/>
        <v/>
      </c>
      <c r="O38" s="127" t="str">
        <f t="shared" si="8"/>
        <v/>
      </c>
      <c r="P38" s="109" t="str">
        <f t="shared" si="8"/>
        <v>Работал</v>
      </c>
      <c r="Q38" s="109" t="str">
        <f t="shared" si="8"/>
        <v>Работал</v>
      </c>
      <c r="R38" s="109" t="str">
        <f t="shared" si="8"/>
        <v>Работал</v>
      </c>
      <c r="S38" s="109" t="str">
        <f t="shared" si="8"/>
        <v>Работал</v>
      </c>
      <c r="T38" s="109" t="str">
        <f t="shared" si="8"/>
        <v>Работал</v>
      </c>
      <c r="U38" s="127" t="str">
        <f t="shared" si="8"/>
        <v/>
      </c>
      <c r="V38" s="127" t="str">
        <f t="shared" si="8"/>
        <v/>
      </c>
      <c r="W38" s="109" t="str">
        <f t="shared" si="8"/>
        <v>Работал</v>
      </c>
      <c r="X38" s="109" t="str">
        <f t="shared" si="8"/>
        <v>Работал</v>
      </c>
      <c r="Y38" s="109" t="str">
        <f t="shared" si="8"/>
        <v>Работал</v>
      </c>
      <c r="Z38" s="109" t="str">
        <f t="shared" si="8"/>
        <v>Работал</v>
      </c>
      <c r="AA38" s="109" t="str">
        <f t="shared" si="8"/>
        <v>Работал</v>
      </c>
      <c r="AB38" s="127" t="str">
        <f t="shared" si="8"/>
        <v/>
      </c>
      <c r="AC38" s="127" t="str">
        <f t="shared" si="8"/>
        <v/>
      </c>
      <c r="AD38" s="109" t="str">
        <f t="shared" si="8"/>
        <v>Работал</v>
      </c>
      <c r="AE38" s="109" t="str">
        <f t="shared" si="8"/>
        <v>Работал</v>
      </c>
      <c r="AF38" s="109" t="str">
        <f t="shared" si="8"/>
        <v>Работал</v>
      </c>
      <c r="AG38" s="109" t="str">
        <f t="shared" si="8"/>
        <v>Работал</v>
      </c>
      <c r="AH38" s="109" t="str">
        <f t="shared" si="8"/>
        <v>Работал</v>
      </c>
      <c r="AI38" s="109" t="str">
        <f t="shared" si="8"/>
        <v/>
      </c>
      <c r="AJ38" s="109" t="str">
        <f t="shared" si="8"/>
        <v/>
      </c>
    </row>
    <row r="39" spans="1:36" x14ac:dyDescent="0.3">
      <c r="A39" s="102">
        <v>44</v>
      </c>
      <c r="B39" s="107" t="s">
        <v>139</v>
      </c>
      <c r="C39" s="107" t="str">
        <f>VLOOKUP($A39,Сотрудники!$A$3:$L$1206,8,0)</f>
        <v>Москва</v>
      </c>
      <c r="D39" s="127" t="str">
        <f t="shared" si="8"/>
        <v/>
      </c>
      <c r="E39" s="109" t="str">
        <f t="shared" si="8"/>
        <v/>
      </c>
      <c r="F39" s="109" t="str">
        <f t="shared" si="8"/>
        <v/>
      </c>
      <c r="G39" s="108" t="str">
        <f t="shared" si="8"/>
        <v/>
      </c>
      <c r="H39" s="108" t="str">
        <f t="shared" si="8"/>
        <v/>
      </c>
      <c r="I39" s="109" t="str">
        <f t="shared" si="8"/>
        <v>Работал</v>
      </c>
      <c r="J39" s="109" t="str">
        <f t="shared" si="8"/>
        <v>Работал</v>
      </c>
      <c r="K39" s="109" t="str">
        <f t="shared" si="8"/>
        <v>Работал</v>
      </c>
      <c r="L39" s="109" t="str">
        <f t="shared" si="8"/>
        <v>Работал</v>
      </c>
      <c r="M39" s="109" t="str">
        <f t="shared" si="8"/>
        <v>Работал</v>
      </c>
      <c r="N39" s="127" t="str">
        <f t="shared" si="8"/>
        <v/>
      </c>
      <c r="O39" s="127" t="str">
        <f t="shared" si="8"/>
        <v/>
      </c>
      <c r="P39" s="109" t="str">
        <f t="shared" si="8"/>
        <v>Работал</v>
      </c>
      <c r="Q39" s="109" t="str">
        <f t="shared" si="8"/>
        <v>Работал</v>
      </c>
      <c r="R39" s="109" t="str">
        <f t="shared" si="8"/>
        <v>Работал</v>
      </c>
      <c r="S39" s="109" t="str">
        <f t="shared" si="8"/>
        <v>Работал</v>
      </c>
      <c r="T39" s="109" t="str">
        <f t="shared" si="8"/>
        <v>Работал</v>
      </c>
      <c r="U39" s="127" t="str">
        <f t="shared" si="8"/>
        <v/>
      </c>
      <c r="V39" s="127" t="str">
        <f t="shared" si="8"/>
        <v/>
      </c>
      <c r="W39" s="109" t="str">
        <f t="shared" si="8"/>
        <v>Работал</v>
      </c>
      <c r="X39" s="109" t="str">
        <f t="shared" si="8"/>
        <v>Работал</v>
      </c>
      <c r="Y39" s="109" t="str">
        <f t="shared" si="8"/>
        <v>Работал</v>
      </c>
      <c r="Z39" s="109" t="str">
        <f t="shared" si="8"/>
        <v>Работал</v>
      </c>
      <c r="AA39" s="109" t="str">
        <f t="shared" si="8"/>
        <v>Работал</v>
      </c>
      <c r="AB39" s="127" t="str">
        <f t="shared" si="8"/>
        <v/>
      </c>
      <c r="AC39" s="127" t="str">
        <f t="shared" si="8"/>
        <v/>
      </c>
      <c r="AD39" s="109" t="str">
        <f t="shared" si="8"/>
        <v>Работал</v>
      </c>
      <c r="AE39" s="109" t="str">
        <f t="shared" si="8"/>
        <v>Работал</v>
      </c>
      <c r="AF39" s="109" t="str">
        <f t="shared" si="8"/>
        <v>Работал</v>
      </c>
      <c r="AG39" s="109" t="str">
        <f t="shared" si="8"/>
        <v>Работал</v>
      </c>
      <c r="AH39" s="109" t="str">
        <f t="shared" si="8"/>
        <v>Работал</v>
      </c>
      <c r="AI39" s="109" t="str">
        <f t="shared" si="8"/>
        <v/>
      </c>
      <c r="AJ39" s="109" t="str">
        <f t="shared" si="8"/>
        <v/>
      </c>
    </row>
    <row r="40" spans="1:36" x14ac:dyDescent="0.3">
      <c r="A40" s="102">
        <v>45</v>
      </c>
      <c r="B40" s="107" t="s">
        <v>137</v>
      </c>
      <c r="C40" s="107" t="str">
        <f>VLOOKUP($A40,Сотрудники!$A$3:$L$1206,8,0)</f>
        <v>Москва</v>
      </c>
      <c r="D40" s="127" t="str">
        <f t="shared" si="8"/>
        <v/>
      </c>
      <c r="E40" s="109" t="str">
        <f t="shared" si="8"/>
        <v/>
      </c>
      <c r="F40" s="109" t="str">
        <f t="shared" si="8"/>
        <v/>
      </c>
      <c r="G40" s="108" t="str">
        <f t="shared" si="8"/>
        <v/>
      </c>
      <c r="H40" s="108" t="str">
        <f t="shared" si="8"/>
        <v/>
      </c>
      <c r="I40" s="109" t="str">
        <f t="shared" si="8"/>
        <v>Работал</v>
      </c>
      <c r="J40" s="109" t="str">
        <f t="shared" si="8"/>
        <v>Работал</v>
      </c>
      <c r="K40" s="109" t="str">
        <f t="shared" si="8"/>
        <v>Работал</v>
      </c>
      <c r="L40" s="109" t="str">
        <f t="shared" si="8"/>
        <v>Работал</v>
      </c>
      <c r="M40" s="109" t="str">
        <f t="shared" si="8"/>
        <v>Работал</v>
      </c>
      <c r="N40" s="127" t="str">
        <f t="shared" si="8"/>
        <v/>
      </c>
      <c r="O40" s="127" t="str">
        <f t="shared" si="8"/>
        <v/>
      </c>
      <c r="P40" s="109" t="str">
        <f t="shared" si="8"/>
        <v>Работал</v>
      </c>
      <c r="Q40" s="109" t="str">
        <f t="shared" si="8"/>
        <v>Работал</v>
      </c>
      <c r="R40" s="109" t="str">
        <f t="shared" si="8"/>
        <v>Работал</v>
      </c>
      <c r="S40" s="109" t="str">
        <f t="shared" si="8"/>
        <v>Работал</v>
      </c>
      <c r="T40" s="109" t="str">
        <f t="shared" si="8"/>
        <v>Работал</v>
      </c>
      <c r="U40" s="127" t="str">
        <f t="shared" si="8"/>
        <v/>
      </c>
      <c r="V40" s="127" t="str">
        <f t="shared" si="8"/>
        <v/>
      </c>
      <c r="W40" s="109" t="str">
        <f t="shared" si="8"/>
        <v>Работал</v>
      </c>
      <c r="X40" s="109" t="str">
        <f t="shared" si="8"/>
        <v>Работал</v>
      </c>
      <c r="Y40" s="109" t="str">
        <f t="shared" si="8"/>
        <v>Работал</v>
      </c>
      <c r="Z40" s="109" t="str">
        <f t="shared" si="8"/>
        <v>Работал</v>
      </c>
      <c r="AA40" s="109" t="str">
        <f t="shared" si="8"/>
        <v>Работал</v>
      </c>
      <c r="AB40" s="127" t="str">
        <f t="shared" si="8"/>
        <v/>
      </c>
      <c r="AC40" s="127" t="str">
        <f t="shared" si="8"/>
        <v/>
      </c>
      <c r="AD40" s="109" t="str">
        <f t="shared" si="8"/>
        <v>Работал</v>
      </c>
      <c r="AE40" s="109" t="str">
        <f t="shared" si="8"/>
        <v>Работал</v>
      </c>
      <c r="AF40" s="109" t="str">
        <f t="shared" si="8"/>
        <v>Работал</v>
      </c>
      <c r="AG40" s="109" t="str">
        <f t="shared" si="8"/>
        <v>Работал</v>
      </c>
      <c r="AH40" s="109" t="str">
        <f t="shared" si="8"/>
        <v>Работал</v>
      </c>
      <c r="AI40" s="109" t="str">
        <f t="shared" si="8"/>
        <v/>
      </c>
      <c r="AJ40" s="109" t="str">
        <f t="shared" si="8"/>
        <v/>
      </c>
    </row>
    <row r="41" spans="1:36" x14ac:dyDescent="0.3">
      <c r="A41" s="102">
        <v>46</v>
      </c>
      <c r="B41" s="107" t="s">
        <v>143</v>
      </c>
      <c r="C41" s="107" t="str">
        <f>VLOOKUP($A41,Сотрудники!$A$3:$L$1206,8,0)</f>
        <v>Екатеринбург</v>
      </c>
      <c r="D41" s="127" t="str">
        <f t="shared" si="8"/>
        <v/>
      </c>
      <c r="E41" s="109" t="str">
        <f t="shared" si="8"/>
        <v/>
      </c>
      <c r="F41" s="109" t="str">
        <f t="shared" si="8"/>
        <v/>
      </c>
      <c r="G41" s="108" t="str">
        <f t="shared" si="8"/>
        <v/>
      </c>
      <c r="H41" s="108" t="str">
        <f t="shared" si="8"/>
        <v/>
      </c>
      <c r="I41" s="109" t="str">
        <f t="shared" si="8"/>
        <v/>
      </c>
      <c r="J41" s="109" t="str">
        <f t="shared" si="8"/>
        <v/>
      </c>
      <c r="K41" s="109" t="str">
        <f t="shared" si="8"/>
        <v/>
      </c>
      <c r="L41" s="109" t="str">
        <f t="shared" si="8"/>
        <v/>
      </c>
      <c r="M41" s="109" t="str">
        <f t="shared" si="8"/>
        <v/>
      </c>
      <c r="N41" s="127" t="str">
        <f t="shared" si="8"/>
        <v/>
      </c>
      <c r="O41" s="127" t="str">
        <f t="shared" si="8"/>
        <v/>
      </c>
      <c r="P41" s="109" t="str">
        <f t="shared" si="8"/>
        <v>Работал</v>
      </c>
      <c r="Q41" s="109" t="str">
        <f t="shared" si="8"/>
        <v>Работал</v>
      </c>
      <c r="R41" s="109" t="str">
        <f t="shared" si="8"/>
        <v>Работал</v>
      </c>
      <c r="S41" s="109" t="str">
        <f t="shared" si="8"/>
        <v>Работал</v>
      </c>
      <c r="T41" s="109" t="str">
        <f t="shared" si="8"/>
        <v>Работал</v>
      </c>
      <c r="U41" s="127" t="str">
        <f t="shared" si="8"/>
        <v/>
      </c>
      <c r="V41" s="127" t="str">
        <f t="shared" si="8"/>
        <v/>
      </c>
      <c r="W41" s="109" t="str">
        <f t="shared" si="8"/>
        <v>Работал</v>
      </c>
      <c r="X41" s="109" t="str">
        <f t="shared" si="8"/>
        <v>Работал</v>
      </c>
      <c r="Y41" s="109" t="str">
        <f t="shared" si="8"/>
        <v>Работал</v>
      </c>
      <c r="Z41" s="109" t="str">
        <f t="shared" si="8"/>
        <v>Работал</v>
      </c>
      <c r="AA41" s="109" t="str">
        <f t="shared" si="8"/>
        <v>Работал</v>
      </c>
      <c r="AB41" s="127" t="str">
        <f t="shared" si="8"/>
        <v/>
      </c>
      <c r="AC41" s="127" t="str">
        <f t="shared" si="8"/>
        <v/>
      </c>
      <c r="AD41" s="109" t="str">
        <f t="shared" si="8"/>
        <v>Работал</v>
      </c>
      <c r="AE41" s="109" t="str">
        <f t="shared" si="8"/>
        <v>Работал</v>
      </c>
      <c r="AF41" s="109" t="str">
        <f t="shared" si="8"/>
        <v>Работал</v>
      </c>
      <c r="AG41" s="109" t="str">
        <f t="shared" si="8"/>
        <v>Работал</v>
      </c>
      <c r="AH41" s="109" t="str">
        <f t="shared" si="8"/>
        <v>Работал</v>
      </c>
      <c r="AI41" s="109" t="str">
        <f t="shared" si="8"/>
        <v/>
      </c>
      <c r="AJ41" s="109" t="str">
        <f t="shared" si="8"/>
        <v/>
      </c>
    </row>
    <row r="42" spans="1:36" x14ac:dyDescent="0.3">
      <c r="A42" s="102">
        <v>47</v>
      </c>
      <c r="B42" s="107" t="s">
        <v>141</v>
      </c>
      <c r="C42" s="107" t="str">
        <f>VLOOKUP($A42,Сотрудники!$A$3:$L$1206,8,0)</f>
        <v>Москва</v>
      </c>
      <c r="D42" s="127" t="str">
        <f t="shared" si="8"/>
        <v/>
      </c>
      <c r="E42" s="109" t="str">
        <f t="shared" si="8"/>
        <v/>
      </c>
      <c r="F42" s="109" t="str">
        <f t="shared" si="8"/>
        <v/>
      </c>
      <c r="G42" s="108" t="str">
        <f t="shared" si="8"/>
        <v/>
      </c>
      <c r="H42" s="108" t="str">
        <f t="shared" si="8"/>
        <v/>
      </c>
      <c r="I42" s="109" t="str">
        <f t="shared" si="8"/>
        <v/>
      </c>
      <c r="J42" s="109" t="str">
        <f t="shared" si="8"/>
        <v/>
      </c>
      <c r="K42" s="109" t="str">
        <f t="shared" si="8"/>
        <v/>
      </c>
      <c r="L42" s="109" t="str">
        <f t="shared" si="8"/>
        <v/>
      </c>
      <c r="M42" s="109" t="str">
        <f t="shared" si="8"/>
        <v/>
      </c>
      <c r="N42" s="127" t="str">
        <f t="shared" si="8"/>
        <v/>
      </c>
      <c r="O42" s="127" t="str">
        <f t="shared" si="8"/>
        <v/>
      </c>
      <c r="P42" s="109" t="str">
        <f t="shared" si="8"/>
        <v>Работал</v>
      </c>
      <c r="Q42" s="109" t="str">
        <f t="shared" si="8"/>
        <v>Работал</v>
      </c>
      <c r="R42" s="109" t="str">
        <f t="shared" si="8"/>
        <v>Работал</v>
      </c>
      <c r="S42" s="109" t="str">
        <f t="shared" si="8"/>
        <v>Работал</v>
      </c>
      <c r="T42" s="109" t="str">
        <f t="shared" si="8"/>
        <v>Работал</v>
      </c>
      <c r="U42" s="127" t="str">
        <f t="shared" si="8"/>
        <v/>
      </c>
      <c r="V42" s="127" t="str">
        <f t="shared" si="8"/>
        <v/>
      </c>
      <c r="W42" s="109" t="str">
        <f t="shared" si="8"/>
        <v>Работал</v>
      </c>
      <c r="X42" s="109" t="str">
        <f t="shared" si="8"/>
        <v>Работал</v>
      </c>
      <c r="Y42" s="109" t="str">
        <f t="shared" si="8"/>
        <v>Работал</v>
      </c>
      <c r="Z42" s="109" t="str">
        <f t="shared" si="8"/>
        <v>Работал</v>
      </c>
      <c r="AA42" s="109" t="str">
        <f t="shared" si="8"/>
        <v>Работал</v>
      </c>
      <c r="AB42" s="127" t="str">
        <f t="shared" si="8"/>
        <v/>
      </c>
      <c r="AC42" s="127" t="str">
        <f t="shared" si="8"/>
        <v/>
      </c>
      <c r="AD42" s="109" t="str">
        <f t="shared" si="8"/>
        <v>Работал</v>
      </c>
      <c r="AE42" s="109" t="str">
        <f t="shared" si="8"/>
        <v>Работал</v>
      </c>
      <c r="AF42" s="109" t="str">
        <f t="shared" si="8"/>
        <v>Работал</v>
      </c>
      <c r="AG42" s="109" t="str">
        <f t="shared" si="8"/>
        <v>Работал</v>
      </c>
      <c r="AH42" s="109" t="str">
        <f t="shared" si="8"/>
        <v>Работал</v>
      </c>
      <c r="AI42" s="109" t="str">
        <f t="shared" si="8"/>
        <v/>
      </c>
      <c r="AJ42" s="109" t="str">
        <f t="shared" si="8"/>
        <v/>
      </c>
    </row>
    <row r="43" spans="1:36" x14ac:dyDescent="0.3">
      <c r="A43" s="102">
        <v>48</v>
      </c>
      <c r="B43" s="107" t="s">
        <v>148</v>
      </c>
      <c r="C43" s="107" t="str">
        <f>VLOOKUP($A43,Сотрудники!$A$3:$L$1206,8,0)</f>
        <v>Барнаул</v>
      </c>
      <c r="D43" s="127" t="str">
        <f t="shared" si="8"/>
        <v/>
      </c>
      <c r="E43" s="109" t="str">
        <f t="shared" si="8"/>
        <v/>
      </c>
      <c r="F43" s="109" t="str">
        <f t="shared" si="8"/>
        <v/>
      </c>
      <c r="G43" s="108" t="str">
        <f t="shared" si="8"/>
        <v/>
      </c>
      <c r="H43" s="108" t="str">
        <f t="shared" si="8"/>
        <v/>
      </c>
      <c r="I43" s="109" t="str">
        <f t="shared" si="8"/>
        <v/>
      </c>
      <c r="J43" s="109" t="str">
        <f t="shared" si="8"/>
        <v/>
      </c>
      <c r="K43" s="109" t="str">
        <f t="shared" si="8"/>
        <v/>
      </c>
      <c r="L43" s="109" t="str">
        <f t="shared" si="8"/>
        <v/>
      </c>
      <c r="M43" s="109" t="str">
        <f t="shared" si="8"/>
        <v/>
      </c>
      <c r="N43" s="127" t="str">
        <f t="shared" si="8"/>
        <v/>
      </c>
      <c r="O43" s="127" t="str">
        <f t="shared" si="8"/>
        <v/>
      </c>
      <c r="P43" s="109" t="str">
        <f t="shared" si="8"/>
        <v/>
      </c>
      <c r="Q43" s="109" t="str">
        <f t="shared" si="8"/>
        <v/>
      </c>
      <c r="R43" s="109" t="str">
        <f t="shared" si="8"/>
        <v/>
      </c>
      <c r="S43" s="109" t="str">
        <f t="shared" si="8"/>
        <v/>
      </c>
      <c r="T43" s="109" t="str">
        <f t="shared" si="8"/>
        <v/>
      </c>
      <c r="U43" s="127" t="str">
        <f t="shared" si="8"/>
        <v/>
      </c>
      <c r="V43" s="127" t="str">
        <f t="shared" ref="D43:AJ47" si="10">IF(ISBLANK(V91),"",IF(V91=0,"Выходной",IF(V91&lt;&gt;0,"Работал","")))</f>
        <v/>
      </c>
      <c r="W43" s="109" t="str">
        <f t="shared" si="10"/>
        <v>Работал</v>
      </c>
      <c r="X43" s="109" t="str">
        <f t="shared" si="10"/>
        <v>Работал</v>
      </c>
      <c r="Y43" s="109" t="str">
        <f t="shared" si="10"/>
        <v>Работал</v>
      </c>
      <c r="Z43" s="109" t="str">
        <f t="shared" si="10"/>
        <v>Работал</v>
      </c>
      <c r="AA43" s="109" t="str">
        <f t="shared" si="10"/>
        <v>Работал</v>
      </c>
      <c r="AB43" s="127" t="str">
        <f t="shared" si="10"/>
        <v/>
      </c>
      <c r="AC43" s="127" t="str">
        <f t="shared" si="10"/>
        <v/>
      </c>
      <c r="AD43" s="109" t="str">
        <f t="shared" si="10"/>
        <v>Работал</v>
      </c>
      <c r="AE43" s="109" t="str">
        <f t="shared" si="10"/>
        <v>Работал</v>
      </c>
      <c r="AF43" s="109" t="str">
        <f t="shared" si="10"/>
        <v>Работал</v>
      </c>
      <c r="AG43" s="109" t="str">
        <f t="shared" si="10"/>
        <v>Работал</v>
      </c>
      <c r="AH43" s="109" t="str">
        <f t="shared" si="10"/>
        <v>Работал</v>
      </c>
      <c r="AI43" s="109" t="str">
        <f t="shared" si="10"/>
        <v/>
      </c>
      <c r="AJ43" s="109" t="str">
        <f t="shared" si="10"/>
        <v/>
      </c>
    </row>
    <row r="44" spans="1:36" x14ac:dyDescent="0.3">
      <c r="A44" s="102">
        <v>49</v>
      </c>
      <c r="B44" s="107" t="s">
        <v>662</v>
      </c>
      <c r="C44" s="107" t="str">
        <f>VLOOKUP($A44,Сотрудники!$A$3:$L$1206,8,0)</f>
        <v>Москва</v>
      </c>
      <c r="D44" s="127" t="str">
        <f t="shared" si="10"/>
        <v/>
      </c>
      <c r="E44" s="109" t="str">
        <f t="shared" si="10"/>
        <v/>
      </c>
      <c r="F44" s="109" t="str">
        <f t="shared" si="10"/>
        <v/>
      </c>
      <c r="G44" s="108" t="str">
        <f t="shared" si="10"/>
        <v/>
      </c>
      <c r="H44" s="108" t="str">
        <f t="shared" si="10"/>
        <v/>
      </c>
      <c r="I44" s="109" t="str">
        <f t="shared" si="10"/>
        <v/>
      </c>
      <c r="J44" s="109" t="str">
        <f t="shared" si="10"/>
        <v/>
      </c>
      <c r="K44" s="109" t="str">
        <f t="shared" si="10"/>
        <v/>
      </c>
      <c r="L44" s="109" t="str">
        <f t="shared" si="10"/>
        <v/>
      </c>
      <c r="M44" s="109" t="str">
        <f t="shared" si="10"/>
        <v/>
      </c>
      <c r="N44" s="127" t="str">
        <f t="shared" si="10"/>
        <v/>
      </c>
      <c r="O44" s="127" t="str">
        <f t="shared" si="10"/>
        <v/>
      </c>
      <c r="P44" s="109" t="str">
        <f t="shared" si="10"/>
        <v/>
      </c>
      <c r="Q44" s="109" t="str">
        <f t="shared" si="10"/>
        <v/>
      </c>
      <c r="R44" s="109" t="str">
        <f t="shared" si="10"/>
        <v/>
      </c>
      <c r="S44" s="109" t="str">
        <f t="shared" si="10"/>
        <v/>
      </c>
      <c r="T44" s="109" t="str">
        <f t="shared" si="10"/>
        <v/>
      </c>
      <c r="U44" s="127" t="str">
        <f t="shared" si="10"/>
        <v/>
      </c>
      <c r="V44" s="127" t="str">
        <f t="shared" si="10"/>
        <v/>
      </c>
      <c r="W44" s="109" t="str">
        <f t="shared" si="10"/>
        <v>Работал</v>
      </c>
      <c r="X44" s="109" t="str">
        <f t="shared" si="10"/>
        <v>Работал</v>
      </c>
      <c r="Y44" s="109" t="str">
        <f t="shared" si="10"/>
        <v>Работал</v>
      </c>
      <c r="Z44" s="109" t="str">
        <f t="shared" si="10"/>
        <v>Работал</v>
      </c>
      <c r="AA44" s="109" t="str">
        <f t="shared" si="10"/>
        <v>Работал</v>
      </c>
      <c r="AB44" s="127" t="str">
        <f t="shared" si="10"/>
        <v/>
      </c>
      <c r="AC44" s="127" t="str">
        <f t="shared" si="10"/>
        <v/>
      </c>
      <c r="AD44" s="109" t="str">
        <f t="shared" si="10"/>
        <v>Работал</v>
      </c>
      <c r="AE44" s="109" t="str">
        <f t="shared" si="10"/>
        <v>Работал</v>
      </c>
      <c r="AF44" s="109" t="str">
        <f t="shared" si="10"/>
        <v>Работал</v>
      </c>
      <c r="AG44" s="109" t="str">
        <f t="shared" si="10"/>
        <v>Работал</v>
      </c>
      <c r="AH44" s="109" t="str">
        <f t="shared" si="10"/>
        <v>Работал</v>
      </c>
      <c r="AI44" s="109" t="str">
        <f t="shared" si="10"/>
        <v/>
      </c>
      <c r="AJ44" s="109" t="str">
        <f t="shared" si="10"/>
        <v/>
      </c>
    </row>
    <row r="45" spans="1:36" x14ac:dyDescent="0.3">
      <c r="A45" s="102">
        <v>50</v>
      </c>
      <c r="B45" s="107" t="s">
        <v>151</v>
      </c>
      <c r="C45" s="107" t="str">
        <f>VLOOKUP($A45,Сотрудники!$A$3:$L$1206,8,0)</f>
        <v>СПБ</v>
      </c>
      <c r="D45" s="127" t="str">
        <f t="shared" si="10"/>
        <v/>
      </c>
      <c r="E45" s="109" t="str">
        <f t="shared" si="10"/>
        <v/>
      </c>
      <c r="F45" s="109" t="str">
        <f t="shared" si="10"/>
        <v/>
      </c>
      <c r="G45" s="108" t="str">
        <f t="shared" si="10"/>
        <v/>
      </c>
      <c r="H45" s="108" t="str">
        <f t="shared" si="10"/>
        <v/>
      </c>
      <c r="I45" s="109" t="str">
        <f t="shared" si="10"/>
        <v/>
      </c>
      <c r="J45" s="109" t="str">
        <f t="shared" si="10"/>
        <v/>
      </c>
      <c r="K45" s="109" t="str">
        <f t="shared" si="10"/>
        <v/>
      </c>
      <c r="L45" s="109" t="str">
        <f t="shared" si="10"/>
        <v/>
      </c>
      <c r="M45" s="109" t="str">
        <f t="shared" si="10"/>
        <v/>
      </c>
      <c r="N45" s="127" t="str">
        <f t="shared" si="10"/>
        <v/>
      </c>
      <c r="O45" s="127" t="str">
        <f t="shared" si="10"/>
        <v/>
      </c>
      <c r="P45" s="109" t="str">
        <f t="shared" si="10"/>
        <v/>
      </c>
      <c r="Q45" s="109" t="str">
        <f t="shared" si="10"/>
        <v/>
      </c>
      <c r="R45" s="109" t="str">
        <f t="shared" si="10"/>
        <v/>
      </c>
      <c r="S45" s="109" t="str">
        <f t="shared" si="10"/>
        <v/>
      </c>
      <c r="T45" s="109" t="str">
        <f t="shared" si="10"/>
        <v/>
      </c>
      <c r="U45" s="127" t="str">
        <f t="shared" si="10"/>
        <v/>
      </c>
      <c r="V45" s="127" t="str">
        <f t="shared" si="10"/>
        <v/>
      </c>
      <c r="W45" s="109" t="str">
        <f t="shared" si="10"/>
        <v/>
      </c>
      <c r="X45" s="109" t="str">
        <f t="shared" si="10"/>
        <v/>
      </c>
      <c r="Y45" s="109" t="str">
        <f t="shared" si="10"/>
        <v/>
      </c>
      <c r="Z45" s="109" t="str">
        <f t="shared" si="10"/>
        <v/>
      </c>
      <c r="AA45" s="109" t="str">
        <f t="shared" si="10"/>
        <v/>
      </c>
      <c r="AB45" s="127" t="str">
        <f t="shared" si="10"/>
        <v/>
      </c>
      <c r="AC45" s="127" t="str">
        <f t="shared" si="10"/>
        <v/>
      </c>
      <c r="AD45" s="109" t="str">
        <f t="shared" si="10"/>
        <v>Работал</v>
      </c>
      <c r="AE45" s="109" t="str">
        <f t="shared" si="10"/>
        <v>Работал</v>
      </c>
      <c r="AF45" s="109" t="str">
        <f t="shared" si="10"/>
        <v>Работал</v>
      </c>
      <c r="AG45" s="109" t="str">
        <f t="shared" si="10"/>
        <v>Работал</v>
      </c>
      <c r="AH45" s="109" t="str">
        <f t="shared" si="10"/>
        <v>Работал</v>
      </c>
      <c r="AI45" s="109" t="str">
        <f t="shared" si="10"/>
        <v/>
      </c>
      <c r="AJ45" s="109" t="str">
        <f t="shared" si="10"/>
        <v/>
      </c>
    </row>
    <row r="46" spans="1:36" x14ac:dyDescent="0.3">
      <c r="A46" s="102">
        <v>51</v>
      </c>
      <c r="B46" s="107" t="s">
        <v>154</v>
      </c>
      <c r="C46" s="107" t="str">
        <f>VLOOKUP($A46,Сотрудники!$A$3:$L$1206,8,0)</f>
        <v>Краснодар</v>
      </c>
      <c r="D46" s="127"/>
      <c r="E46" s="109"/>
      <c r="F46" s="109"/>
      <c r="G46" s="108"/>
      <c r="H46" s="108"/>
      <c r="I46" s="109"/>
      <c r="J46" s="109"/>
      <c r="K46" s="109"/>
      <c r="L46" s="109"/>
      <c r="M46" s="109"/>
      <c r="N46" s="127"/>
      <c r="O46" s="127"/>
      <c r="P46" s="109"/>
      <c r="Q46" s="109"/>
      <c r="R46" s="109"/>
      <c r="S46" s="109"/>
      <c r="T46" s="109"/>
      <c r="U46" s="127"/>
      <c r="V46" s="127"/>
      <c r="W46" s="109"/>
      <c r="X46" s="109"/>
      <c r="Y46" s="109"/>
      <c r="Z46" s="109"/>
      <c r="AA46" s="109"/>
      <c r="AB46" s="127"/>
      <c r="AC46" s="127"/>
      <c r="AD46" s="109" t="str">
        <f>IF(ISBLANK(AD94),"",IF(AD94=0,"Выходной",IF(AD94&lt;&gt;0,"Работал","")))</f>
        <v>Работал</v>
      </c>
      <c r="AE46" s="109" t="str">
        <f t="shared" si="10"/>
        <v>Работал</v>
      </c>
      <c r="AF46" s="109" t="str">
        <f t="shared" si="10"/>
        <v>Работал</v>
      </c>
      <c r="AG46" s="109" t="str">
        <f t="shared" si="10"/>
        <v>Работал</v>
      </c>
      <c r="AH46" s="109" t="str">
        <f t="shared" si="10"/>
        <v>Работал</v>
      </c>
      <c r="AI46" s="109"/>
      <c r="AJ46" s="109"/>
    </row>
    <row r="47" spans="1:36" x14ac:dyDescent="0.3">
      <c r="A47" s="102">
        <v>52</v>
      </c>
      <c r="B47" s="107" t="s">
        <v>156</v>
      </c>
      <c r="C47" s="107" t="str">
        <f>VLOOKUP($A47,Сотрудники!$A$3:$L$1206,8,0)</f>
        <v>Екатеринбург</v>
      </c>
      <c r="D47" s="127" t="str">
        <f t="shared" si="10"/>
        <v/>
      </c>
      <c r="E47" s="109" t="str">
        <f t="shared" si="10"/>
        <v/>
      </c>
      <c r="F47" s="109" t="str">
        <f t="shared" si="10"/>
        <v/>
      </c>
      <c r="G47" s="108" t="str">
        <f t="shared" si="10"/>
        <v/>
      </c>
      <c r="H47" s="108" t="str">
        <f t="shared" si="10"/>
        <v/>
      </c>
      <c r="I47" s="109" t="str">
        <f t="shared" si="10"/>
        <v/>
      </c>
      <c r="J47" s="109" t="str">
        <f t="shared" si="10"/>
        <v/>
      </c>
      <c r="K47" s="109" t="str">
        <f t="shared" si="10"/>
        <v/>
      </c>
      <c r="L47" s="109" t="str">
        <f t="shared" si="10"/>
        <v/>
      </c>
      <c r="M47" s="109" t="str">
        <f t="shared" si="10"/>
        <v/>
      </c>
      <c r="N47" s="127" t="str">
        <f t="shared" si="10"/>
        <v/>
      </c>
      <c r="O47" s="127" t="str">
        <f t="shared" si="10"/>
        <v/>
      </c>
      <c r="P47" s="109" t="str">
        <f t="shared" si="10"/>
        <v/>
      </c>
      <c r="Q47" s="109" t="str">
        <f t="shared" si="10"/>
        <v/>
      </c>
      <c r="R47" s="109" t="str">
        <f t="shared" si="10"/>
        <v/>
      </c>
      <c r="S47" s="109" t="str">
        <f t="shared" si="10"/>
        <v/>
      </c>
      <c r="T47" s="109" t="str">
        <f t="shared" si="10"/>
        <v/>
      </c>
      <c r="U47" s="127" t="str">
        <f t="shared" si="10"/>
        <v/>
      </c>
      <c r="V47" s="127" t="str">
        <f t="shared" si="10"/>
        <v/>
      </c>
      <c r="W47" s="109" t="str">
        <f t="shared" si="10"/>
        <v/>
      </c>
      <c r="X47" s="109" t="str">
        <f t="shared" si="10"/>
        <v/>
      </c>
      <c r="Y47" s="109" t="str">
        <f t="shared" si="10"/>
        <v/>
      </c>
      <c r="Z47" s="109" t="str">
        <f t="shared" si="10"/>
        <v/>
      </c>
      <c r="AA47" s="109" t="str">
        <f t="shared" si="10"/>
        <v/>
      </c>
      <c r="AB47" s="127" t="str">
        <f t="shared" si="10"/>
        <v/>
      </c>
      <c r="AC47" s="127" t="str">
        <f t="shared" si="10"/>
        <v/>
      </c>
      <c r="AD47" s="109" t="str">
        <f t="shared" si="10"/>
        <v/>
      </c>
      <c r="AE47" s="109" t="str">
        <f t="shared" si="10"/>
        <v>Работал</v>
      </c>
      <c r="AF47" s="109" t="str">
        <f t="shared" si="10"/>
        <v>Работал</v>
      </c>
      <c r="AG47" s="109" t="str">
        <f t="shared" si="10"/>
        <v>Работал</v>
      </c>
      <c r="AH47" s="109" t="str">
        <f t="shared" si="10"/>
        <v>Работал</v>
      </c>
      <c r="AI47" s="109" t="str">
        <f t="shared" si="10"/>
        <v/>
      </c>
      <c r="AJ47" s="109" t="str">
        <f t="shared" si="10"/>
        <v/>
      </c>
    </row>
    <row r="48" spans="1:36" x14ac:dyDescent="0.3">
      <c r="B48" s="110" t="s">
        <v>642</v>
      </c>
    </row>
    <row r="49" spans="1:37" x14ac:dyDescent="0.3">
      <c r="B49" s="111" t="s">
        <v>643</v>
      </c>
      <c r="C49" s="111" t="s">
        <v>644</v>
      </c>
      <c r="D49" s="111" t="s">
        <v>645</v>
      </c>
    </row>
    <row r="50" spans="1:37" x14ac:dyDescent="0.3">
      <c r="B50" s="110"/>
      <c r="C50" s="112" t="s">
        <v>641</v>
      </c>
      <c r="AK50" s="110" t="s">
        <v>646</v>
      </c>
    </row>
    <row r="51" spans="1:37" x14ac:dyDescent="0.3">
      <c r="A51" s="107">
        <v>1</v>
      </c>
      <c r="B51" s="107" t="str">
        <f>VLOOKUP($A51,Сотрудники!$A$3:$L$1206,2,0)</f>
        <v>Кузьмин Антон</v>
      </c>
      <c r="C51" s="107" t="str">
        <f>VLOOKUP($A51,Сотрудники!$A$3:$L$1206,8,0)</f>
        <v>Москва</v>
      </c>
      <c r="D51" s="127">
        <v>0</v>
      </c>
      <c r="E51" s="109">
        <v>0</v>
      </c>
      <c r="F51" s="109">
        <v>0</v>
      </c>
      <c r="G51" s="127">
        <v>0</v>
      </c>
      <c r="H51" s="127">
        <v>0</v>
      </c>
      <c r="I51" s="109">
        <v>0</v>
      </c>
      <c r="J51" s="109">
        <v>0</v>
      </c>
      <c r="K51" s="109">
        <v>0</v>
      </c>
      <c r="L51" s="109">
        <v>0</v>
      </c>
      <c r="M51" s="109">
        <v>0</v>
      </c>
      <c r="N51" s="127">
        <v>0</v>
      </c>
      <c r="O51" s="127">
        <v>0</v>
      </c>
      <c r="P51" s="109">
        <v>8</v>
      </c>
      <c r="Q51" s="109">
        <v>8</v>
      </c>
      <c r="R51" s="109">
        <v>8</v>
      </c>
      <c r="S51" s="109">
        <v>8</v>
      </c>
      <c r="T51" s="109">
        <v>8</v>
      </c>
      <c r="U51" s="127"/>
      <c r="V51" s="127"/>
      <c r="W51" s="109">
        <v>8</v>
      </c>
      <c r="X51" s="109">
        <v>8</v>
      </c>
      <c r="Y51" s="109">
        <v>8</v>
      </c>
      <c r="Z51" s="109">
        <v>8</v>
      </c>
      <c r="AA51" s="109">
        <v>8</v>
      </c>
      <c r="AB51" s="127"/>
      <c r="AC51" s="127"/>
      <c r="AD51" s="109">
        <v>8</v>
      </c>
      <c r="AE51" s="109">
        <v>8</v>
      </c>
      <c r="AF51" s="109">
        <v>8</v>
      </c>
      <c r="AG51" s="109">
        <v>8</v>
      </c>
      <c r="AH51" s="109">
        <v>8</v>
      </c>
      <c r="AI51" s="109"/>
      <c r="AJ51" s="109"/>
      <c r="AK51" s="110">
        <f t="shared" ref="AK51:AK95" si="11">SUM(D51:AJ51)</f>
        <v>120</v>
      </c>
    </row>
    <row r="52" spans="1:37" x14ac:dyDescent="0.3">
      <c r="A52" s="107">
        <v>2</v>
      </c>
      <c r="B52" s="107" t="str">
        <f>VLOOKUP($A52,Сотрудники!$A$3:$L$1206,2,0)</f>
        <v xml:space="preserve">Крейнделин Борис </v>
      </c>
      <c r="C52" s="107" t="str">
        <f>VLOOKUP($A52,Сотрудники!$A$3:$L$1206,8,0)</f>
        <v>Москва</v>
      </c>
      <c r="D52" s="127"/>
      <c r="E52" s="109">
        <v>8</v>
      </c>
      <c r="F52" s="109">
        <v>8</v>
      </c>
      <c r="G52" s="127"/>
      <c r="H52" s="127"/>
      <c r="I52" s="109">
        <v>8</v>
      </c>
      <c r="J52" s="109">
        <v>8</v>
      </c>
      <c r="K52" s="109">
        <v>8</v>
      </c>
      <c r="L52" s="109">
        <v>8</v>
      </c>
      <c r="M52" s="109">
        <v>8</v>
      </c>
      <c r="N52" s="127"/>
      <c r="O52" s="127"/>
      <c r="P52" s="109">
        <v>8</v>
      </c>
      <c r="Q52" s="109">
        <v>8</v>
      </c>
      <c r="R52" s="109">
        <v>8</v>
      </c>
      <c r="S52" s="109">
        <v>8</v>
      </c>
      <c r="T52" s="109">
        <v>8</v>
      </c>
      <c r="U52" s="127"/>
      <c r="V52" s="127"/>
      <c r="W52" s="109">
        <v>8</v>
      </c>
      <c r="X52" s="109">
        <v>8</v>
      </c>
      <c r="Y52" s="109">
        <v>8</v>
      </c>
      <c r="Z52" s="109">
        <v>8</v>
      </c>
      <c r="AA52" s="109">
        <v>8</v>
      </c>
      <c r="AB52" s="127"/>
      <c r="AC52" s="127"/>
      <c r="AD52" s="109">
        <v>8</v>
      </c>
      <c r="AE52" s="109">
        <v>8</v>
      </c>
      <c r="AF52" s="109">
        <v>8</v>
      </c>
      <c r="AG52" s="109">
        <v>8</v>
      </c>
      <c r="AH52" s="109">
        <v>8</v>
      </c>
      <c r="AI52" s="109"/>
      <c r="AJ52" s="109"/>
      <c r="AK52" s="110">
        <f t="shared" si="11"/>
        <v>176</v>
      </c>
    </row>
    <row r="53" spans="1:37" x14ac:dyDescent="0.3">
      <c r="A53" s="107">
        <v>3</v>
      </c>
      <c r="B53" s="107" t="str">
        <f>VLOOKUP($A53,Сотрудники!$A$3:$L$1206,2,0)</f>
        <v>Асеев Феофан</v>
      </c>
      <c r="C53" s="107" t="str">
        <f>VLOOKUP($A53,Сотрудники!$A$3:$L$1206,8,0)</f>
        <v>Москва</v>
      </c>
      <c r="D53" s="127"/>
      <c r="E53" s="109">
        <v>8</v>
      </c>
      <c r="F53" s="109">
        <v>8</v>
      </c>
      <c r="G53" s="127"/>
      <c r="H53" s="127"/>
      <c r="I53" s="109">
        <v>8</v>
      </c>
      <c r="J53" s="109">
        <v>8</v>
      </c>
      <c r="K53" s="109">
        <v>8</v>
      </c>
      <c r="L53" s="109">
        <v>8</v>
      </c>
      <c r="M53" s="109">
        <v>8</v>
      </c>
      <c r="N53" s="127"/>
      <c r="O53" s="127"/>
      <c r="P53" s="109">
        <v>8</v>
      </c>
      <c r="Q53" s="109">
        <v>8</v>
      </c>
      <c r="R53" s="109">
        <v>8</v>
      </c>
      <c r="S53" s="109">
        <v>8</v>
      </c>
      <c r="T53" s="109">
        <v>8</v>
      </c>
      <c r="U53" s="127"/>
      <c r="V53" s="127"/>
      <c r="W53" s="109">
        <v>8</v>
      </c>
      <c r="X53" s="109">
        <v>8</v>
      </c>
      <c r="Y53" s="109">
        <v>8</v>
      </c>
      <c r="Z53" s="109">
        <v>8</v>
      </c>
      <c r="AA53" s="109">
        <v>8</v>
      </c>
      <c r="AB53" s="127"/>
      <c r="AC53" s="127"/>
      <c r="AD53" s="109">
        <v>8</v>
      </c>
      <c r="AE53" s="109">
        <v>8</v>
      </c>
      <c r="AF53" s="109">
        <v>8</v>
      </c>
      <c r="AG53" s="109">
        <v>8</v>
      </c>
      <c r="AH53" s="109">
        <v>8</v>
      </c>
      <c r="AI53" s="109"/>
      <c r="AJ53" s="109"/>
      <c r="AK53" s="110">
        <f t="shared" si="11"/>
        <v>176</v>
      </c>
    </row>
    <row r="54" spans="1:37" x14ac:dyDescent="0.3">
      <c r="A54" s="102">
        <v>5</v>
      </c>
      <c r="B54" s="107" t="str">
        <f>VLOOKUP($A54,Сотрудники!$A$3:$L$1206,2,0)</f>
        <v>Яковлев Дмитрий</v>
      </c>
      <c r="C54" s="107" t="str">
        <f>VLOOKUP($A54,Сотрудники!$A$3:$L$1206,8,0)</f>
        <v>Москва</v>
      </c>
      <c r="D54" s="127"/>
      <c r="E54" s="109">
        <v>8</v>
      </c>
      <c r="F54" s="109">
        <v>8</v>
      </c>
      <c r="G54" s="127"/>
      <c r="H54" s="127"/>
      <c r="I54" s="109">
        <v>8</v>
      </c>
      <c r="J54" s="109">
        <v>8</v>
      </c>
      <c r="K54" s="109">
        <v>8</v>
      </c>
      <c r="L54" s="109">
        <v>8</v>
      </c>
      <c r="M54" s="109">
        <v>8</v>
      </c>
      <c r="N54" s="127"/>
      <c r="O54" s="127"/>
      <c r="P54" s="109">
        <v>8</v>
      </c>
      <c r="Q54" s="109">
        <v>8</v>
      </c>
      <c r="R54" s="109">
        <v>8</v>
      </c>
      <c r="S54" s="109">
        <v>8</v>
      </c>
      <c r="T54" s="109">
        <v>8</v>
      </c>
      <c r="U54" s="127"/>
      <c r="V54" s="127"/>
      <c r="W54" s="109">
        <v>8</v>
      </c>
      <c r="X54" s="109">
        <v>8</v>
      </c>
      <c r="Y54" s="109">
        <v>8</v>
      </c>
      <c r="Z54" s="109">
        <v>8</v>
      </c>
      <c r="AA54" s="109">
        <v>8</v>
      </c>
      <c r="AB54" s="127"/>
      <c r="AC54" s="127"/>
      <c r="AD54" s="109">
        <v>8</v>
      </c>
      <c r="AE54" s="109">
        <v>8</v>
      </c>
      <c r="AF54" s="109">
        <v>8</v>
      </c>
      <c r="AG54" s="109">
        <v>8</v>
      </c>
      <c r="AH54" s="109">
        <v>8</v>
      </c>
      <c r="AI54" s="109"/>
      <c r="AJ54" s="109"/>
      <c r="AK54" s="110">
        <f t="shared" si="11"/>
        <v>176</v>
      </c>
    </row>
    <row r="55" spans="1:37" x14ac:dyDescent="0.3">
      <c r="A55" s="102">
        <v>8</v>
      </c>
      <c r="B55" s="107" t="str">
        <f>VLOOKUP($A55,Сотрудники!$A$3:$L$1206,2,0)</f>
        <v>Хохлова Крестина</v>
      </c>
      <c r="C55" s="107" t="str">
        <f>VLOOKUP($A55,Сотрудники!$A$3:$L$1206,8,0)</f>
        <v>Москва</v>
      </c>
      <c r="D55" s="127"/>
      <c r="E55" s="109">
        <v>8</v>
      </c>
      <c r="F55" s="109">
        <v>8</v>
      </c>
      <c r="G55" s="127"/>
      <c r="H55" s="127"/>
      <c r="I55" s="109">
        <v>8</v>
      </c>
      <c r="J55" s="109">
        <v>8</v>
      </c>
      <c r="K55" s="109">
        <v>8</v>
      </c>
      <c r="L55" s="109">
        <v>8</v>
      </c>
      <c r="M55" s="109">
        <v>8</v>
      </c>
      <c r="N55" s="127"/>
      <c r="O55" s="127"/>
      <c r="P55" s="109">
        <v>8</v>
      </c>
      <c r="Q55" s="109">
        <v>8</v>
      </c>
      <c r="R55" s="109">
        <v>8</v>
      </c>
      <c r="S55" s="109">
        <v>8</v>
      </c>
      <c r="T55" s="109">
        <v>8</v>
      </c>
      <c r="U55" s="127"/>
      <c r="V55" s="127"/>
      <c r="W55" s="109">
        <v>8</v>
      </c>
      <c r="X55" s="109">
        <v>8</v>
      </c>
      <c r="Y55" s="109">
        <v>8</v>
      </c>
      <c r="Z55" s="109">
        <v>8</v>
      </c>
      <c r="AA55" s="109">
        <v>8</v>
      </c>
      <c r="AB55" s="127"/>
      <c r="AC55" s="127"/>
      <c r="AD55" s="109">
        <v>8</v>
      </c>
      <c r="AE55" s="109">
        <v>8</v>
      </c>
      <c r="AF55" s="109">
        <v>8</v>
      </c>
      <c r="AG55" s="109">
        <v>8</v>
      </c>
      <c r="AH55" s="109">
        <v>8</v>
      </c>
      <c r="AI55" s="109"/>
      <c r="AJ55" s="109"/>
      <c r="AK55" s="110">
        <f t="shared" si="11"/>
        <v>176</v>
      </c>
    </row>
    <row r="56" spans="1:37" x14ac:dyDescent="0.3">
      <c r="A56" s="102">
        <v>9</v>
      </c>
      <c r="B56" s="107" t="str">
        <f>VLOOKUP($A56,Сотрудники!$A$3:$L$1206,2,0)</f>
        <v>Пойш Виталий</v>
      </c>
      <c r="C56" s="107" t="str">
        <f>VLOOKUP($A56,Сотрудники!$A$3:$L$1206,8,0)</f>
        <v>Екатеринбург</v>
      </c>
      <c r="D56" s="127"/>
      <c r="E56" s="109">
        <v>8</v>
      </c>
      <c r="F56" s="109">
        <v>8</v>
      </c>
      <c r="G56" s="127"/>
      <c r="H56" s="127"/>
      <c r="I56" s="109">
        <v>8</v>
      </c>
      <c r="J56" s="109">
        <v>8</v>
      </c>
      <c r="K56" s="109">
        <v>8</v>
      </c>
      <c r="L56" s="109">
        <v>8</v>
      </c>
      <c r="M56" s="109">
        <v>8</v>
      </c>
      <c r="N56" s="127"/>
      <c r="O56" s="127"/>
      <c r="P56" s="109">
        <v>8</v>
      </c>
      <c r="Q56" s="109">
        <v>8</v>
      </c>
      <c r="R56" s="109">
        <v>8</v>
      </c>
      <c r="S56" s="109">
        <v>8</v>
      </c>
      <c r="T56" s="109">
        <v>8</v>
      </c>
      <c r="U56" s="127"/>
      <c r="V56" s="127"/>
      <c r="W56" s="109">
        <v>8</v>
      </c>
      <c r="X56" s="109">
        <v>8</v>
      </c>
      <c r="Y56" s="109">
        <v>8</v>
      </c>
      <c r="Z56" s="109">
        <v>8</v>
      </c>
      <c r="AA56" s="109">
        <v>8</v>
      </c>
      <c r="AB56" s="127"/>
      <c r="AC56" s="127"/>
      <c r="AD56" s="109">
        <v>8</v>
      </c>
      <c r="AE56" s="109">
        <v>8</v>
      </c>
      <c r="AF56" s="109">
        <v>8</v>
      </c>
      <c r="AG56" s="109">
        <v>8</v>
      </c>
      <c r="AH56" s="109">
        <v>8</v>
      </c>
      <c r="AI56" s="107"/>
      <c r="AJ56" s="107"/>
      <c r="AK56" s="110">
        <f t="shared" si="11"/>
        <v>176</v>
      </c>
    </row>
    <row r="57" spans="1:37" x14ac:dyDescent="0.3">
      <c r="A57" s="102">
        <v>10</v>
      </c>
      <c r="B57" s="107" t="str">
        <f>VLOOKUP($A57,Сотрудники!$A$3:$L$1206,2,0)</f>
        <v>Офицеров Дмитрий</v>
      </c>
      <c r="C57" s="107" t="str">
        <f>VLOOKUP($A57,Сотрудники!$A$3:$L$1206,8,0)</f>
        <v>СПБ</v>
      </c>
      <c r="D57" s="127"/>
      <c r="E57" s="109">
        <v>8</v>
      </c>
      <c r="F57" s="109">
        <v>8</v>
      </c>
      <c r="G57" s="127"/>
      <c r="H57" s="127"/>
      <c r="I57" s="109">
        <v>8</v>
      </c>
      <c r="J57" s="109">
        <v>8</v>
      </c>
      <c r="K57" s="109">
        <v>8</v>
      </c>
      <c r="L57" s="109">
        <v>8</v>
      </c>
      <c r="M57" s="109">
        <v>8</v>
      </c>
      <c r="N57" s="127"/>
      <c r="O57" s="127"/>
      <c r="P57" s="109">
        <v>8</v>
      </c>
      <c r="Q57" s="109">
        <v>8</v>
      </c>
      <c r="R57" s="109">
        <v>8</v>
      </c>
      <c r="S57" s="109">
        <v>8</v>
      </c>
      <c r="T57" s="109">
        <v>8</v>
      </c>
      <c r="U57" s="127"/>
      <c r="V57" s="127"/>
      <c r="W57" s="109">
        <v>8</v>
      </c>
      <c r="X57" s="109">
        <v>8</v>
      </c>
      <c r="Y57" s="109">
        <v>8</v>
      </c>
      <c r="Z57" s="109">
        <v>8</v>
      </c>
      <c r="AA57" s="109">
        <v>8</v>
      </c>
      <c r="AB57" s="127"/>
      <c r="AC57" s="127"/>
      <c r="AD57" s="109">
        <v>8</v>
      </c>
      <c r="AE57" s="109">
        <v>8</v>
      </c>
      <c r="AF57" s="109">
        <v>8</v>
      </c>
      <c r="AG57" s="109">
        <v>8</v>
      </c>
      <c r="AH57" s="109">
        <v>8</v>
      </c>
      <c r="AI57" s="107"/>
      <c r="AJ57" s="107"/>
      <c r="AK57" s="110">
        <f t="shared" si="11"/>
        <v>176</v>
      </c>
    </row>
    <row r="58" spans="1:37" x14ac:dyDescent="0.3">
      <c r="A58" s="102">
        <v>11</v>
      </c>
      <c r="B58" s="107" t="str">
        <f>VLOOKUP($A58,Сотрудники!$A$3:$L$1206,2,0)</f>
        <v>Муштекенов Тимур</v>
      </c>
      <c r="C58" s="107" t="str">
        <f>VLOOKUP($A58,Сотрудники!$A$3:$L$1206,8,0)</f>
        <v>СПБ</v>
      </c>
      <c r="D58" s="127"/>
      <c r="E58" s="109">
        <v>8</v>
      </c>
      <c r="F58" s="109">
        <v>8</v>
      </c>
      <c r="G58" s="127"/>
      <c r="H58" s="127"/>
      <c r="I58" s="109">
        <v>8</v>
      </c>
      <c r="J58" s="109">
        <v>8</v>
      </c>
      <c r="K58" s="109">
        <v>8</v>
      </c>
      <c r="L58" s="109">
        <v>8</v>
      </c>
      <c r="M58" s="109">
        <v>8</v>
      </c>
      <c r="N58" s="127"/>
      <c r="O58" s="127"/>
      <c r="P58" s="109">
        <v>8</v>
      </c>
      <c r="Q58" s="109">
        <v>8</v>
      </c>
      <c r="R58" s="109">
        <v>8</v>
      </c>
      <c r="S58" s="109">
        <v>8</v>
      </c>
      <c r="T58" s="109">
        <v>8</v>
      </c>
      <c r="U58" s="127"/>
      <c r="V58" s="127"/>
      <c r="W58" s="109">
        <v>8</v>
      </c>
      <c r="X58" s="109">
        <v>8</v>
      </c>
      <c r="Y58" s="109">
        <v>8</v>
      </c>
      <c r="Z58" s="109">
        <v>8</v>
      </c>
      <c r="AA58" s="109">
        <v>8</v>
      </c>
      <c r="AB58" s="127"/>
      <c r="AC58" s="127"/>
      <c r="AD58" s="109">
        <v>8</v>
      </c>
      <c r="AE58" s="109">
        <v>8</v>
      </c>
      <c r="AF58" s="109">
        <v>8</v>
      </c>
      <c r="AG58" s="109">
        <v>8</v>
      </c>
      <c r="AH58" s="109">
        <v>8</v>
      </c>
      <c r="AI58" s="107"/>
      <c r="AJ58" s="107"/>
      <c r="AK58" s="110">
        <f t="shared" si="11"/>
        <v>176</v>
      </c>
    </row>
    <row r="59" spans="1:37" x14ac:dyDescent="0.3">
      <c r="A59" s="102">
        <v>13</v>
      </c>
      <c r="B59" s="107" t="str">
        <f>VLOOKUP($A59,Сотрудники!$A$3:$L$1206,2,0)</f>
        <v>Богданов Михаил</v>
      </c>
      <c r="C59" s="107" t="str">
        <f>VLOOKUP($A59,Сотрудники!$A$3:$L$1206,8,0)</f>
        <v>СПБ</v>
      </c>
      <c r="D59" s="127"/>
      <c r="E59" s="109">
        <v>8</v>
      </c>
      <c r="F59" s="109">
        <v>8</v>
      </c>
      <c r="G59" s="127"/>
      <c r="H59" s="127"/>
      <c r="I59" s="109">
        <v>8</v>
      </c>
      <c r="J59" s="109">
        <v>8</v>
      </c>
      <c r="K59" s="109">
        <v>8</v>
      </c>
      <c r="L59" s="109">
        <v>8</v>
      </c>
      <c r="M59" s="109">
        <v>8</v>
      </c>
      <c r="N59" s="127"/>
      <c r="O59" s="127"/>
      <c r="P59" s="109">
        <v>8</v>
      </c>
      <c r="Q59" s="109">
        <v>8</v>
      </c>
      <c r="R59" s="109">
        <v>8</v>
      </c>
      <c r="S59" s="109">
        <v>8</v>
      </c>
      <c r="T59" s="109">
        <v>8</v>
      </c>
      <c r="U59" s="127"/>
      <c r="V59" s="127"/>
      <c r="W59" s="109">
        <v>8</v>
      </c>
      <c r="X59" s="109">
        <v>8</v>
      </c>
      <c r="Y59" s="109">
        <v>8</v>
      </c>
      <c r="Z59" s="109">
        <v>8</v>
      </c>
      <c r="AA59" s="109">
        <v>8</v>
      </c>
      <c r="AB59" s="127"/>
      <c r="AC59" s="127"/>
      <c r="AD59" s="109">
        <v>8</v>
      </c>
      <c r="AE59" s="109">
        <v>8</v>
      </c>
      <c r="AF59" s="109">
        <v>8</v>
      </c>
      <c r="AG59" s="109">
        <v>8</v>
      </c>
      <c r="AH59" s="109">
        <v>8</v>
      </c>
      <c r="AI59" s="107"/>
      <c r="AJ59" s="107"/>
      <c r="AK59" s="110">
        <f t="shared" si="11"/>
        <v>176</v>
      </c>
    </row>
    <row r="60" spans="1:37" x14ac:dyDescent="0.3">
      <c r="A60" s="102">
        <v>14</v>
      </c>
      <c r="B60" s="107" t="str">
        <f>VLOOKUP($A60,Сотрудники!$A$3:$L$1206,2,0)</f>
        <v>Смирнова Екатерина</v>
      </c>
      <c r="C60" s="107" t="str">
        <f>VLOOKUP($A60,Сотрудники!$A$3:$L$1206,8,0)</f>
        <v>Москва</v>
      </c>
      <c r="D60" s="127"/>
      <c r="E60" s="109">
        <v>8</v>
      </c>
      <c r="F60" s="109">
        <v>8</v>
      </c>
      <c r="G60" s="127"/>
      <c r="H60" s="127"/>
      <c r="I60" s="109">
        <v>8</v>
      </c>
      <c r="J60" s="109">
        <v>8</v>
      </c>
      <c r="K60" s="109">
        <v>8</v>
      </c>
      <c r="L60" s="109">
        <v>8</v>
      </c>
      <c r="M60" s="109">
        <v>8</v>
      </c>
      <c r="N60" s="127"/>
      <c r="O60" s="127"/>
      <c r="P60" s="109">
        <v>8</v>
      </c>
      <c r="Q60" s="109">
        <v>8</v>
      </c>
      <c r="R60" s="109">
        <v>8</v>
      </c>
      <c r="S60" s="109">
        <v>8</v>
      </c>
      <c r="T60" s="109">
        <v>8</v>
      </c>
      <c r="U60" s="127"/>
      <c r="V60" s="127"/>
      <c r="W60" s="109">
        <v>8</v>
      </c>
      <c r="X60" s="109">
        <v>8</v>
      </c>
      <c r="Y60" s="109">
        <v>8</v>
      </c>
      <c r="Z60" s="109">
        <v>8</v>
      </c>
      <c r="AA60" s="109">
        <v>8</v>
      </c>
      <c r="AB60" s="127"/>
      <c r="AC60" s="127"/>
      <c r="AD60" s="109">
        <v>8</v>
      </c>
      <c r="AE60" s="109">
        <v>8</v>
      </c>
      <c r="AF60" s="109">
        <v>8</v>
      </c>
      <c r="AG60" s="109">
        <v>8</v>
      </c>
      <c r="AH60" s="109">
        <v>8</v>
      </c>
      <c r="AI60" s="107"/>
      <c r="AJ60" s="107"/>
      <c r="AK60" s="110">
        <f t="shared" si="11"/>
        <v>176</v>
      </c>
    </row>
    <row r="61" spans="1:37" x14ac:dyDescent="0.3">
      <c r="A61" s="102">
        <v>15</v>
      </c>
      <c r="B61" s="107" t="str">
        <f>VLOOKUP($A61,Сотрудники!$A$3:$L$1206,2,0)</f>
        <v>Герасимова Елизавета</v>
      </c>
      <c r="C61" s="107" t="str">
        <f>VLOOKUP($A61,Сотрудники!$A$3:$L$1206,8,0)</f>
        <v>Москва</v>
      </c>
      <c r="D61" s="127"/>
      <c r="E61" s="109">
        <v>8</v>
      </c>
      <c r="F61" s="109">
        <v>8</v>
      </c>
      <c r="G61" s="127"/>
      <c r="H61" s="127"/>
      <c r="I61" s="109">
        <v>8</v>
      </c>
      <c r="J61" s="109">
        <v>8</v>
      </c>
      <c r="K61" s="109">
        <v>8</v>
      </c>
      <c r="L61" s="109">
        <v>8</v>
      </c>
      <c r="M61" s="109">
        <v>8</v>
      </c>
      <c r="N61" s="127"/>
      <c r="O61" s="127"/>
      <c r="P61" s="109">
        <v>8</v>
      </c>
      <c r="Q61" s="109">
        <v>8</v>
      </c>
      <c r="R61" s="109">
        <v>8</v>
      </c>
      <c r="S61" s="109">
        <v>8</v>
      </c>
      <c r="T61" s="109">
        <v>8</v>
      </c>
      <c r="U61" s="127"/>
      <c r="V61" s="127"/>
      <c r="W61" s="109">
        <v>8</v>
      </c>
      <c r="X61" s="109">
        <v>8</v>
      </c>
      <c r="Y61" s="109">
        <v>8</v>
      </c>
      <c r="Z61" s="109">
        <v>8</v>
      </c>
      <c r="AA61" s="109">
        <v>8</v>
      </c>
      <c r="AB61" s="127"/>
      <c r="AC61" s="127"/>
      <c r="AD61" s="109">
        <v>8</v>
      </c>
      <c r="AE61" s="109">
        <v>8</v>
      </c>
      <c r="AF61" s="109">
        <v>8</v>
      </c>
      <c r="AG61" s="109">
        <v>8</v>
      </c>
      <c r="AH61" s="109">
        <v>8</v>
      </c>
      <c r="AI61" s="107"/>
      <c r="AJ61" s="107"/>
      <c r="AK61" s="110">
        <f t="shared" si="11"/>
        <v>176</v>
      </c>
    </row>
    <row r="62" spans="1:37" x14ac:dyDescent="0.3">
      <c r="A62" s="102">
        <v>16</v>
      </c>
      <c r="B62" s="107" t="str">
        <f>VLOOKUP($A62,Сотрудники!$A$3:$L$1206,2,0)</f>
        <v>Абдуллаева Анжелика</v>
      </c>
      <c r="C62" s="107" t="str">
        <f>VLOOKUP($A62,Сотрудники!$A$3:$L$1206,8,0)</f>
        <v>Москва</v>
      </c>
      <c r="D62" s="127"/>
      <c r="E62" s="109">
        <v>8</v>
      </c>
      <c r="F62" s="109">
        <v>8</v>
      </c>
      <c r="G62" s="127"/>
      <c r="H62" s="127"/>
      <c r="I62" s="109">
        <v>8</v>
      </c>
      <c r="J62" s="109">
        <v>8</v>
      </c>
      <c r="K62" s="109">
        <v>8</v>
      </c>
      <c r="L62" s="109">
        <v>8</v>
      </c>
      <c r="M62" s="109">
        <v>8</v>
      </c>
      <c r="N62" s="127"/>
      <c r="O62" s="127"/>
      <c r="P62" s="109">
        <v>8</v>
      </c>
      <c r="Q62" s="109">
        <v>8</v>
      </c>
      <c r="R62" s="109">
        <v>8</v>
      </c>
      <c r="S62" s="109">
        <v>8</v>
      </c>
      <c r="T62" s="109">
        <v>8</v>
      </c>
      <c r="U62" s="127"/>
      <c r="V62" s="127"/>
      <c r="W62" s="109">
        <v>8</v>
      </c>
      <c r="X62" s="109">
        <v>8</v>
      </c>
      <c r="Y62" s="109">
        <v>8</v>
      </c>
      <c r="Z62" s="109">
        <v>8</v>
      </c>
      <c r="AA62" s="109">
        <v>8</v>
      </c>
      <c r="AB62" s="127"/>
      <c r="AC62" s="127"/>
      <c r="AD62" s="109">
        <v>8</v>
      </c>
      <c r="AE62" s="109">
        <v>8</v>
      </c>
      <c r="AF62" s="109">
        <v>8</v>
      </c>
      <c r="AG62" s="109">
        <v>8</v>
      </c>
      <c r="AH62" s="109">
        <v>8</v>
      </c>
      <c r="AI62" s="107"/>
      <c r="AJ62" s="107"/>
      <c r="AK62" s="110">
        <f t="shared" si="11"/>
        <v>176</v>
      </c>
    </row>
    <row r="63" spans="1:37" x14ac:dyDescent="0.3">
      <c r="A63" s="102">
        <v>17</v>
      </c>
      <c r="B63" s="107" t="str">
        <f>VLOOKUP($A63,Сотрудники!$A$3:$L$1206,2,0)</f>
        <v>Наймушин Евгений</v>
      </c>
      <c r="C63" s="107" t="str">
        <f>VLOOKUP($A63,Сотрудники!$A$3:$L$1206,8,0)</f>
        <v>Екатеринбург</v>
      </c>
      <c r="D63" s="127"/>
      <c r="E63" s="109">
        <v>8</v>
      </c>
      <c r="F63" s="109">
        <v>8</v>
      </c>
      <c r="G63" s="127"/>
      <c r="H63" s="127"/>
      <c r="I63" s="109">
        <v>8</v>
      </c>
      <c r="J63" s="109">
        <v>8</v>
      </c>
      <c r="K63" s="109">
        <v>8</v>
      </c>
      <c r="L63" s="109">
        <v>8</v>
      </c>
      <c r="M63" s="109">
        <v>8</v>
      </c>
      <c r="N63" s="127"/>
      <c r="O63" s="127"/>
      <c r="P63" s="109">
        <v>8</v>
      </c>
      <c r="Q63" s="109">
        <v>8</v>
      </c>
      <c r="R63" s="109">
        <v>8</v>
      </c>
      <c r="S63" s="109">
        <v>8</v>
      </c>
      <c r="T63" s="109">
        <v>8</v>
      </c>
      <c r="U63" s="127"/>
      <c r="V63" s="127"/>
      <c r="W63" s="109">
        <v>8</v>
      </c>
      <c r="X63" s="109">
        <v>8</v>
      </c>
      <c r="Y63" s="109">
        <v>8</v>
      </c>
      <c r="Z63" s="109">
        <v>8</v>
      </c>
      <c r="AA63" s="109">
        <v>8</v>
      </c>
      <c r="AB63" s="127"/>
      <c r="AC63" s="127"/>
      <c r="AD63" s="109">
        <v>8</v>
      </c>
      <c r="AE63" s="109">
        <v>8</v>
      </c>
      <c r="AF63" s="109">
        <v>8</v>
      </c>
      <c r="AG63" s="109">
        <v>8</v>
      </c>
      <c r="AH63" s="109">
        <v>8</v>
      </c>
      <c r="AI63" s="107"/>
      <c r="AJ63" s="107"/>
      <c r="AK63" s="110">
        <f t="shared" si="11"/>
        <v>176</v>
      </c>
    </row>
    <row r="64" spans="1:37" x14ac:dyDescent="0.3">
      <c r="A64" s="102">
        <v>18</v>
      </c>
      <c r="B64" s="107" t="str">
        <f>VLOOKUP($A64,Сотрудники!$A$3:$L$1206,2,0)</f>
        <v>Тимиргалеев Иван</v>
      </c>
      <c r="C64" s="107" t="str">
        <f>VLOOKUP($A64,Сотрудники!$A$3:$L$1206,8,0)</f>
        <v>Екатеринбург</v>
      </c>
      <c r="D64" s="127"/>
      <c r="E64" s="109">
        <v>8</v>
      </c>
      <c r="F64" s="109">
        <v>8</v>
      </c>
      <c r="G64" s="127"/>
      <c r="H64" s="127"/>
      <c r="I64" s="109">
        <v>8</v>
      </c>
      <c r="J64" s="109">
        <v>8</v>
      </c>
      <c r="K64" s="109">
        <v>8</v>
      </c>
      <c r="L64" s="109"/>
      <c r="M64" s="109"/>
      <c r="N64" s="127"/>
      <c r="O64" s="127"/>
      <c r="P64" s="109"/>
      <c r="Q64" s="109"/>
      <c r="R64" s="109"/>
      <c r="S64" s="109"/>
      <c r="T64" s="109"/>
      <c r="U64" s="127"/>
      <c r="V64" s="127"/>
      <c r="W64" s="109"/>
      <c r="X64" s="109"/>
      <c r="Y64" s="109"/>
      <c r="Z64" s="109"/>
      <c r="AA64" s="109"/>
      <c r="AB64" s="127"/>
      <c r="AC64" s="127"/>
      <c r="AD64" s="109"/>
      <c r="AE64" s="109"/>
      <c r="AF64" s="109"/>
      <c r="AG64" s="109"/>
      <c r="AH64" s="109"/>
      <c r="AI64" s="107"/>
      <c r="AJ64" s="107"/>
      <c r="AK64" s="110">
        <f t="shared" si="11"/>
        <v>40</v>
      </c>
    </row>
    <row r="65" spans="1:37" x14ac:dyDescent="0.3">
      <c r="A65" s="102">
        <v>19</v>
      </c>
      <c r="B65" s="107" t="str">
        <f>VLOOKUP($A65,Сотрудники!$A$3:$L$1206,2,0)</f>
        <v>Лопатин Максим</v>
      </c>
      <c r="C65" s="107" t="str">
        <f>VLOOKUP($A65,Сотрудники!$A$3:$L$1206,8,0)</f>
        <v>Москва</v>
      </c>
      <c r="D65" s="127"/>
      <c r="E65" s="109">
        <v>8</v>
      </c>
      <c r="F65" s="109">
        <v>8</v>
      </c>
      <c r="G65" s="127"/>
      <c r="H65" s="127"/>
      <c r="I65" s="109">
        <v>8</v>
      </c>
      <c r="J65" s="109">
        <v>8</v>
      </c>
      <c r="K65" s="109">
        <v>8</v>
      </c>
      <c r="L65" s="109">
        <v>8</v>
      </c>
      <c r="M65" s="109">
        <v>8</v>
      </c>
      <c r="N65" s="127"/>
      <c r="O65" s="127"/>
      <c r="P65" s="109">
        <v>8</v>
      </c>
      <c r="Q65" s="109">
        <v>8</v>
      </c>
      <c r="R65" s="109">
        <v>8</v>
      </c>
      <c r="S65" s="109">
        <v>8</v>
      </c>
      <c r="T65" s="109">
        <v>8</v>
      </c>
      <c r="U65" s="127"/>
      <c r="V65" s="127"/>
      <c r="W65" s="109">
        <v>8</v>
      </c>
      <c r="X65" s="109">
        <v>8</v>
      </c>
      <c r="Y65" s="109">
        <v>8</v>
      </c>
      <c r="Z65" s="109">
        <v>8</v>
      </c>
      <c r="AA65" s="109">
        <v>8</v>
      </c>
      <c r="AB65" s="127"/>
      <c r="AC65" s="127"/>
      <c r="AD65" s="109">
        <v>8</v>
      </c>
      <c r="AE65" s="109">
        <v>8</v>
      </c>
      <c r="AF65" s="109">
        <v>8</v>
      </c>
      <c r="AG65" s="109">
        <v>8</v>
      </c>
      <c r="AH65" s="109">
        <v>8</v>
      </c>
      <c r="AI65" s="107"/>
      <c r="AJ65" s="107"/>
      <c r="AK65" s="110">
        <f t="shared" si="11"/>
        <v>176</v>
      </c>
    </row>
    <row r="66" spans="1:37" x14ac:dyDescent="0.3">
      <c r="A66" s="102">
        <v>21</v>
      </c>
      <c r="B66" s="107" t="str">
        <f>VLOOKUP($A66,Сотрудники!$A$3:$L$1206,2,0)</f>
        <v>Шимберев Борис</v>
      </c>
      <c r="C66" s="107" t="str">
        <f>VLOOKUP($A66,Сотрудники!$A$3:$L$1206,8,0)</f>
        <v>СПБ</v>
      </c>
      <c r="D66" s="127"/>
      <c r="E66" s="109">
        <v>8</v>
      </c>
      <c r="F66" s="109">
        <v>8</v>
      </c>
      <c r="G66" s="127"/>
      <c r="H66" s="127"/>
      <c r="I66" s="109">
        <v>8</v>
      </c>
      <c r="J66" s="109">
        <v>8</v>
      </c>
      <c r="K66" s="109">
        <v>8</v>
      </c>
      <c r="L66" s="109">
        <v>8</v>
      </c>
      <c r="M66" s="109">
        <v>8</v>
      </c>
      <c r="N66" s="127"/>
      <c r="O66" s="127"/>
      <c r="P66" s="109">
        <v>0</v>
      </c>
      <c r="Q66" s="109">
        <v>0</v>
      </c>
      <c r="R66" s="109">
        <v>0</v>
      </c>
      <c r="S66" s="109">
        <v>0</v>
      </c>
      <c r="T66" s="109">
        <v>0</v>
      </c>
      <c r="U66" s="127">
        <v>0</v>
      </c>
      <c r="V66" s="127">
        <v>0</v>
      </c>
      <c r="W66" s="109">
        <v>0</v>
      </c>
      <c r="X66" s="109">
        <v>0</v>
      </c>
      <c r="Y66" s="109">
        <v>0</v>
      </c>
      <c r="Z66" s="109">
        <v>0</v>
      </c>
      <c r="AA66" s="109">
        <v>0</v>
      </c>
      <c r="AB66" s="127">
        <v>0</v>
      </c>
      <c r="AC66" s="127">
        <v>0</v>
      </c>
      <c r="AD66" s="109">
        <v>8</v>
      </c>
      <c r="AE66" s="109">
        <v>8</v>
      </c>
      <c r="AF66" s="109">
        <v>8</v>
      </c>
      <c r="AG66" s="109">
        <v>8</v>
      </c>
      <c r="AH66" s="109">
        <v>8</v>
      </c>
      <c r="AI66" s="107"/>
      <c r="AJ66" s="107"/>
      <c r="AK66" s="110">
        <f t="shared" si="11"/>
        <v>96</v>
      </c>
    </row>
    <row r="67" spans="1:37" x14ac:dyDescent="0.3">
      <c r="A67" s="102">
        <v>22</v>
      </c>
      <c r="B67" s="107" t="str">
        <f>VLOOKUP($A67,Сотрудники!$A$3:$L$1206,2,0)</f>
        <v>Виштак Татьяна</v>
      </c>
      <c r="C67" s="107" t="str">
        <f>VLOOKUP($A67,Сотрудники!$A$3:$L$1206,8,0)</f>
        <v>Москва</v>
      </c>
      <c r="D67" s="127"/>
      <c r="E67" s="109">
        <v>8</v>
      </c>
      <c r="F67" s="109">
        <v>8</v>
      </c>
      <c r="G67" s="127"/>
      <c r="H67" s="127"/>
      <c r="I67" s="109">
        <v>8</v>
      </c>
      <c r="J67" s="109">
        <v>8</v>
      </c>
      <c r="K67" s="109">
        <v>8</v>
      </c>
      <c r="L67" s="109">
        <v>8</v>
      </c>
      <c r="M67" s="109">
        <v>8</v>
      </c>
      <c r="N67" s="127"/>
      <c r="O67" s="127"/>
      <c r="P67" s="109">
        <v>8</v>
      </c>
      <c r="Q67" s="109">
        <v>8</v>
      </c>
      <c r="R67" s="109">
        <v>8</v>
      </c>
      <c r="S67" s="109">
        <v>8</v>
      </c>
      <c r="T67" s="109">
        <v>8</v>
      </c>
      <c r="U67" s="127"/>
      <c r="V67" s="127"/>
      <c r="W67" s="109">
        <v>8</v>
      </c>
      <c r="X67" s="109">
        <v>8</v>
      </c>
      <c r="Y67" s="109">
        <v>8</v>
      </c>
      <c r="Z67" s="109">
        <v>8</v>
      </c>
      <c r="AA67" s="109">
        <v>8</v>
      </c>
      <c r="AB67" s="127"/>
      <c r="AC67" s="127"/>
      <c r="AD67" s="109">
        <v>8</v>
      </c>
      <c r="AE67" s="109">
        <v>8</v>
      </c>
      <c r="AF67" s="109">
        <v>8</v>
      </c>
      <c r="AG67" s="109">
        <v>8</v>
      </c>
      <c r="AH67" s="109">
        <v>8</v>
      </c>
      <c r="AI67" s="107"/>
      <c r="AJ67" s="107"/>
      <c r="AK67" s="110">
        <f t="shared" si="11"/>
        <v>176</v>
      </c>
    </row>
    <row r="68" spans="1:37" x14ac:dyDescent="0.3">
      <c r="A68" s="102">
        <v>23</v>
      </c>
      <c r="B68" s="107" t="str">
        <f>VLOOKUP($A68,Сотрудники!$A$3:$L$1206,2,0)</f>
        <v>Путилов Александр</v>
      </c>
      <c r="C68" s="107" t="str">
        <f>VLOOKUP($A68,Сотрудники!$A$3:$L$1206,8,0)</f>
        <v>Екатеринбург</v>
      </c>
      <c r="D68" s="127"/>
      <c r="E68" s="109">
        <v>8</v>
      </c>
      <c r="F68" s="109">
        <v>8</v>
      </c>
      <c r="G68" s="127"/>
      <c r="H68" s="127"/>
      <c r="I68" s="109">
        <v>8</v>
      </c>
      <c r="J68" s="109">
        <v>8</v>
      </c>
      <c r="K68" s="109">
        <v>8</v>
      </c>
      <c r="L68" s="109">
        <v>8</v>
      </c>
      <c r="M68" s="109">
        <v>8</v>
      </c>
      <c r="N68" s="127"/>
      <c r="O68" s="127"/>
      <c r="P68" s="109">
        <v>8</v>
      </c>
      <c r="Q68" s="109">
        <v>8</v>
      </c>
      <c r="R68" s="109">
        <v>8</v>
      </c>
      <c r="S68" s="109">
        <v>8</v>
      </c>
      <c r="T68" s="109">
        <v>8</v>
      </c>
      <c r="U68" s="127"/>
      <c r="V68" s="127"/>
      <c r="W68" s="109">
        <v>0</v>
      </c>
      <c r="X68" s="109">
        <v>0</v>
      </c>
      <c r="Y68" s="109">
        <v>0</v>
      </c>
      <c r="Z68" s="109">
        <v>0</v>
      </c>
      <c r="AA68" s="109">
        <v>0</v>
      </c>
      <c r="AB68" s="127">
        <v>0</v>
      </c>
      <c r="AC68" s="127">
        <v>0</v>
      </c>
      <c r="AD68" s="109">
        <v>0</v>
      </c>
      <c r="AE68" s="109">
        <v>0</v>
      </c>
      <c r="AF68" s="109">
        <v>0</v>
      </c>
      <c r="AG68" s="109">
        <v>0</v>
      </c>
      <c r="AH68" s="109">
        <v>0</v>
      </c>
      <c r="AI68" s="107"/>
      <c r="AJ68" s="107"/>
      <c r="AK68" s="110">
        <f t="shared" si="11"/>
        <v>96</v>
      </c>
    </row>
    <row r="69" spans="1:37" x14ac:dyDescent="0.3">
      <c r="A69" s="102">
        <v>24</v>
      </c>
      <c r="B69" s="107" t="str">
        <f>VLOOKUP($A69,Сотрудники!$A$3:$L$1206,2,0)</f>
        <v>Цыганкова Анастасия</v>
      </c>
      <c r="C69" s="107" t="str">
        <f>VLOOKUP($A69,Сотрудники!$A$3:$L$1206,8,0)</f>
        <v>Москва</v>
      </c>
      <c r="D69" s="127"/>
      <c r="E69" s="109">
        <v>8</v>
      </c>
      <c r="F69" s="109">
        <v>8</v>
      </c>
      <c r="G69" s="127"/>
      <c r="H69" s="127"/>
      <c r="I69" s="109">
        <v>8</v>
      </c>
      <c r="J69" s="109">
        <v>8</v>
      </c>
      <c r="K69" s="109">
        <v>8</v>
      </c>
      <c r="L69" s="109">
        <v>8</v>
      </c>
      <c r="M69" s="109">
        <v>8</v>
      </c>
      <c r="N69" s="127"/>
      <c r="O69" s="127"/>
      <c r="P69" s="109">
        <v>8</v>
      </c>
      <c r="Q69" s="109">
        <v>8</v>
      </c>
      <c r="R69" s="109">
        <v>8</v>
      </c>
      <c r="S69" s="109">
        <v>8</v>
      </c>
      <c r="T69" s="109">
        <v>8</v>
      </c>
      <c r="U69" s="127"/>
      <c r="V69" s="127"/>
      <c r="W69" s="109">
        <v>8</v>
      </c>
      <c r="X69" s="109">
        <v>8</v>
      </c>
      <c r="Y69" s="109">
        <v>8</v>
      </c>
      <c r="Z69" s="109">
        <v>8</v>
      </c>
      <c r="AA69" s="109">
        <v>8</v>
      </c>
      <c r="AB69" s="127"/>
      <c r="AC69" s="127"/>
      <c r="AD69" s="109">
        <v>8</v>
      </c>
      <c r="AE69" s="109">
        <v>8</v>
      </c>
      <c r="AF69" s="109">
        <v>8</v>
      </c>
      <c r="AG69" s="109">
        <v>8</v>
      </c>
      <c r="AH69" s="109">
        <v>8</v>
      </c>
      <c r="AI69" s="107"/>
      <c r="AJ69" s="107"/>
      <c r="AK69" s="110">
        <f t="shared" si="11"/>
        <v>176</v>
      </c>
    </row>
    <row r="70" spans="1:37" x14ac:dyDescent="0.3">
      <c r="A70" s="102">
        <v>25</v>
      </c>
      <c r="B70" s="107" t="str">
        <f>VLOOKUP($A70,Сотрудники!$A$3:$L$1206,2,0)</f>
        <v>Беседин Игорь</v>
      </c>
      <c r="C70" s="107" t="str">
        <f>VLOOKUP($A70,Сотрудники!$A$3:$L$1206,8,0)</f>
        <v>Нижний Новгород</v>
      </c>
      <c r="D70" s="127"/>
      <c r="E70" s="109">
        <v>8</v>
      </c>
      <c r="F70" s="109">
        <v>8</v>
      </c>
      <c r="G70" s="127"/>
      <c r="H70" s="127"/>
      <c r="I70" s="109">
        <v>8</v>
      </c>
      <c r="J70" s="109">
        <v>8</v>
      </c>
      <c r="K70" s="109">
        <v>8</v>
      </c>
      <c r="L70" s="109">
        <v>8</v>
      </c>
      <c r="M70" s="109">
        <v>8</v>
      </c>
      <c r="N70" s="127"/>
      <c r="O70" s="127"/>
      <c r="P70" s="109">
        <v>8</v>
      </c>
      <c r="Q70" s="109">
        <v>8</v>
      </c>
      <c r="R70" s="109">
        <v>8</v>
      </c>
      <c r="S70" s="109">
        <v>8</v>
      </c>
      <c r="T70" s="109">
        <v>8</v>
      </c>
      <c r="U70" s="127"/>
      <c r="V70" s="127"/>
      <c r="W70" s="109">
        <v>8</v>
      </c>
      <c r="X70" s="109">
        <v>8</v>
      </c>
      <c r="Y70" s="109">
        <v>8</v>
      </c>
      <c r="Z70" s="109">
        <v>8</v>
      </c>
      <c r="AA70" s="109">
        <v>8</v>
      </c>
      <c r="AB70" s="127"/>
      <c r="AC70" s="127"/>
      <c r="AD70" s="109">
        <v>8</v>
      </c>
      <c r="AE70" s="109">
        <v>8</v>
      </c>
      <c r="AF70" s="109">
        <v>8</v>
      </c>
      <c r="AG70" s="109">
        <v>8</v>
      </c>
      <c r="AH70" s="109">
        <v>8</v>
      </c>
      <c r="AI70" s="107"/>
      <c r="AJ70" s="107"/>
      <c r="AK70" s="110">
        <f t="shared" si="11"/>
        <v>176</v>
      </c>
    </row>
    <row r="71" spans="1:37" x14ac:dyDescent="0.3">
      <c r="A71" s="102">
        <v>26</v>
      </c>
      <c r="B71" s="107" t="str">
        <f>VLOOKUP($A71,Сотрудники!$A$3:$L$1206,2,0)</f>
        <v>Молчанов Роман</v>
      </c>
      <c r="C71" s="107" t="str">
        <f>VLOOKUP($A71,Сотрудники!$A$3:$L$1206,8,0)</f>
        <v>Москва</v>
      </c>
      <c r="D71" s="127"/>
      <c r="E71" s="109">
        <v>8</v>
      </c>
      <c r="F71" s="109">
        <v>8</v>
      </c>
      <c r="G71" s="127"/>
      <c r="H71" s="127"/>
      <c r="I71" s="109">
        <v>8</v>
      </c>
      <c r="J71" s="109">
        <v>8</v>
      </c>
      <c r="K71" s="109">
        <v>8</v>
      </c>
      <c r="L71" s="109">
        <v>8</v>
      </c>
      <c r="M71" s="109">
        <v>8</v>
      </c>
      <c r="N71" s="127"/>
      <c r="O71" s="127"/>
      <c r="P71" s="109">
        <v>8</v>
      </c>
      <c r="Q71" s="109">
        <v>8</v>
      </c>
      <c r="R71" s="109">
        <v>8</v>
      </c>
      <c r="S71" s="109">
        <v>8</v>
      </c>
      <c r="T71" s="109">
        <v>8</v>
      </c>
      <c r="U71" s="127"/>
      <c r="V71" s="127"/>
      <c r="W71" s="109">
        <v>8</v>
      </c>
      <c r="X71" s="109">
        <v>8</v>
      </c>
      <c r="Y71" s="109">
        <v>8</v>
      </c>
      <c r="Z71" s="109">
        <v>8</v>
      </c>
      <c r="AA71" s="109">
        <v>8</v>
      </c>
      <c r="AB71" s="127"/>
      <c r="AC71" s="127"/>
      <c r="AD71" s="109">
        <v>8</v>
      </c>
      <c r="AE71" s="109">
        <v>8</v>
      </c>
      <c r="AF71" s="109">
        <v>8</v>
      </c>
      <c r="AG71" s="109">
        <v>8</v>
      </c>
      <c r="AH71" s="109">
        <v>8</v>
      </c>
      <c r="AI71" s="107"/>
      <c r="AJ71" s="107"/>
      <c r="AK71" s="110">
        <f t="shared" si="11"/>
        <v>176</v>
      </c>
    </row>
    <row r="72" spans="1:37" x14ac:dyDescent="0.3">
      <c r="A72" s="102">
        <v>27</v>
      </c>
      <c r="B72" s="107" t="str">
        <f>VLOOKUP($A72,Сотрудники!$A$3:$L$1206,2,0)</f>
        <v>Пузанов Андрей</v>
      </c>
      <c r="C72" s="107" t="str">
        <f>VLOOKUP($A72,Сотрудники!$A$3:$L$1206,8,0)</f>
        <v>Москва</v>
      </c>
      <c r="D72" s="127"/>
      <c r="E72" s="109">
        <v>8</v>
      </c>
      <c r="F72" s="109">
        <v>8</v>
      </c>
      <c r="G72" s="127"/>
      <c r="H72" s="127"/>
      <c r="I72" s="109">
        <v>8</v>
      </c>
      <c r="J72" s="109">
        <v>8</v>
      </c>
      <c r="K72" s="109">
        <v>8</v>
      </c>
      <c r="L72" s="109">
        <v>8</v>
      </c>
      <c r="M72" s="109">
        <v>8</v>
      </c>
      <c r="N72" s="127"/>
      <c r="O72" s="127"/>
      <c r="P72" s="109">
        <v>8</v>
      </c>
      <c r="Q72" s="109">
        <v>8</v>
      </c>
      <c r="R72" s="109">
        <v>8</v>
      </c>
      <c r="S72" s="109">
        <v>8</v>
      </c>
      <c r="T72" s="109">
        <v>8</v>
      </c>
      <c r="U72" s="127"/>
      <c r="V72" s="127"/>
      <c r="W72" s="109">
        <v>8</v>
      </c>
      <c r="X72" s="109">
        <v>8</v>
      </c>
      <c r="Y72" s="109">
        <v>8</v>
      </c>
      <c r="Z72" s="109">
        <v>8</v>
      </c>
      <c r="AA72" s="109">
        <v>8</v>
      </c>
      <c r="AB72" s="127"/>
      <c r="AC72" s="127"/>
      <c r="AD72" s="109">
        <v>8</v>
      </c>
      <c r="AE72" s="109">
        <v>8</v>
      </c>
      <c r="AF72" s="109">
        <v>8</v>
      </c>
      <c r="AG72" s="109">
        <v>8</v>
      </c>
      <c r="AH72" s="109">
        <v>8</v>
      </c>
      <c r="AI72" s="107"/>
      <c r="AJ72" s="107"/>
      <c r="AK72" s="110">
        <f t="shared" si="11"/>
        <v>176</v>
      </c>
    </row>
    <row r="73" spans="1:37" x14ac:dyDescent="0.3">
      <c r="A73" s="102">
        <v>28</v>
      </c>
      <c r="B73" s="107" t="str">
        <f>VLOOKUP($A73,Сотрудники!$A$3:$L$1206,2,0)</f>
        <v>Хотулев Дмитрий</v>
      </c>
      <c r="C73" s="107" t="str">
        <f>VLOOKUP($A73,Сотрудники!$A$3:$L$1206,8,0)</f>
        <v>Саратов</v>
      </c>
      <c r="D73" s="127"/>
      <c r="E73" s="109">
        <v>8</v>
      </c>
      <c r="F73" s="109">
        <v>8</v>
      </c>
      <c r="G73" s="127"/>
      <c r="H73" s="127"/>
      <c r="I73" s="109">
        <v>8</v>
      </c>
      <c r="J73" s="109">
        <v>8</v>
      </c>
      <c r="K73" s="109">
        <v>8</v>
      </c>
      <c r="L73" s="109">
        <v>8</v>
      </c>
      <c r="M73" s="109">
        <v>8</v>
      </c>
      <c r="N73" s="127"/>
      <c r="O73" s="127"/>
      <c r="P73" s="109">
        <v>8</v>
      </c>
      <c r="Q73" s="109">
        <v>8</v>
      </c>
      <c r="R73" s="109">
        <v>8</v>
      </c>
      <c r="S73" s="109">
        <v>8</v>
      </c>
      <c r="T73" s="109">
        <v>8</v>
      </c>
      <c r="U73" s="127"/>
      <c r="V73" s="127"/>
      <c r="W73" s="109">
        <v>8</v>
      </c>
      <c r="X73" s="109">
        <v>8</v>
      </c>
      <c r="Y73" s="109">
        <v>8</v>
      </c>
      <c r="Z73" s="109">
        <v>8</v>
      </c>
      <c r="AA73" s="109">
        <v>8</v>
      </c>
      <c r="AB73" s="127"/>
      <c r="AC73" s="127"/>
      <c r="AD73" s="109">
        <v>8</v>
      </c>
      <c r="AE73" s="109">
        <v>8</v>
      </c>
      <c r="AF73" s="109">
        <v>8</v>
      </c>
      <c r="AG73" s="109">
        <v>8</v>
      </c>
      <c r="AH73" s="109">
        <v>8</v>
      </c>
      <c r="AI73" s="107"/>
      <c r="AJ73" s="107"/>
      <c r="AK73" s="110">
        <f t="shared" si="11"/>
        <v>176</v>
      </c>
    </row>
    <row r="74" spans="1:37" x14ac:dyDescent="0.3">
      <c r="A74" s="102">
        <v>29</v>
      </c>
      <c r="B74" s="107" t="str">
        <f>VLOOKUP($A74,Сотрудники!$A$3:$L$1206,2,0)</f>
        <v>Воронцов Григорий</v>
      </c>
      <c r="C74" s="107" t="str">
        <f>VLOOKUP($A74,Сотрудники!$A$3:$L$1206,8,0)</f>
        <v>Екатеринбург</v>
      </c>
      <c r="D74" s="127"/>
      <c r="E74" s="109">
        <v>8</v>
      </c>
      <c r="F74" s="109">
        <v>8</v>
      </c>
      <c r="G74" s="127"/>
      <c r="H74" s="127"/>
      <c r="I74" s="109">
        <v>8</v>
      </c>
      <c r="J74" s="109">
        <v>8</v>
      </c>
      <c r="K74" s="109">
        <v>8</v>
      </c>
      <c r="L74" s="109">
        <v>8</v>
      </c>
      <c r="M74" s="109">
        <v>8</v>
      </c>
      <c r="N74" s="127"/>
      <c r="O74" s="127"/>
      <c r="P74" s="109">
        <v>8</v>
      </c>
      <c r="Q74" s="109">
        <v>8</v>
      </c>
      <c r="R74" s="109">
        <v>8</v>
      </c>
      <c r="S74" s="109">
        <v>8</v>
      </c>
      <c r="T74" s="109">
        <v>8</v>
      </c>
      <c r="U74" s="127"/>
      <c r="V74" s="127"/>
      <c r="W74" s="109">
        <v>8</v>
      </c>
      <c r="X74" s="109">
        <v>8</v>
      </c>
      <c r="Y74" s="109">
        <v>8</v>
      </c>
      <c r="Z74" s="109">
        <v>8</v>
      </c>
      <c r="AA74" s="109">
        <v>8</v>
      </c>
      <c r="AB74" s="127"/>
      <c r="AC74" s="127"/>
      <c r="AD74" s="109">
        <v>8</v>
      </c>
      <c r="AE74" s="109">
        <v>8</v>
      </c>
      <c r="AF74" s="109">
        <v>8</v>
      </c>
      <c r="AG74" s="109">
        <v>8</v>
      </c>
      <c r="AH74" s="109">
        <v>8</v>
      </c>
      <c r="AI74" s="107"/>
      <c r="AJ74" s="107"/>
      <c r="AK74" s="110">
        <f t="shared" si="11"/>
        <v>176</v>
      </c>
    </row>
    <row r="75" spans="1:37" x14ac:dyDescent="0.3">
      <c r="A75" s="102">
        <v>30</v>
      </c>
      <c r="B75" s="107" t="str">
        <f>VLOOKUP($A75,Сотрудники!$A$3:$L$1206,2,0)</f>
        <v>Тарасов Алексей</v>
      </c>
      <c r="C75" s="107" t="str">
        <f>VLOOKUP($A75,Сотрудники!$A$3:$L$1206,8,0)</f>
        <v>СПБ</v>
      </c>
      <c r="D75" s="127"/>
      <c r="E75" s="109">
        <v>8</v>
      </c>
      <c r="F75" s="109">
        <v>8</v>
      </c>
      <c r="G75" s="127"/>
      <c r="H75" s="127"/>
      <c r="I75" s="109">
        <v>8</v>
      </c>
      <c r="J75" s="109">
        <v>8</v>
      </c>
      <c r="K75" s="109">
        <v>8</v>
      </c>
      <c r="L75" s="109">
        <v>8</v>
      </c>
      <c r="M75" s="109">
        <v>8</v>
      </c>
      <c r="N75" s="127"/>
      <c r="O75" s="127"/>
      <c r="P75" s="109">
        <v>8</v>
      </c>
      <c r="Q75" s="109">
        <v>8</v>
      </c>
      <c r="R75" s="109">
        <v>8</v>
      </c>
      <c r="S75" s="109">
        <v>8</v>
      </c>
      <c r="T75" s="109">
        <v>8</v>
      </c>
      <c r="U75" s="127"/>
      <c r="V75" s="127"/>
      <c r="W75" s="109">
        <v>8</v>
      </c>
      <c r="X75" s="109">
        <v>8</v>
      </c>
      <c r="Y75" s="109">
        <v>8</v>
      </c>
      <c r="Z75" s="109">
        <v>8</v>
      </c>
      <c r="AA75" s="109">
        <v>8</v>
      </c>
      <c r="AB75" s="127"/>
      <c r="AC75" s="127"/>
      <c r="AD75" s="109">
        <v>8</v>
      </c>
      <c r="AE75" s="109">
        <v>8</v>
      </c>
      <c r="AF75" s="109">
        <v>8</v>
      </c>
      <c r="AG75" s="109">
        <v>8</v>
      </c>
      <c r="AH75" s="109">
        <v>8</v>
      </c>
      <c r="AI75" s="107"/>
      <c r="AJ75" s="107"/>
      <c r="AK75" s="110">
        <f t="shared" si="11"/>
        <v>176</v>
      </c>
    </row>
    <row r="76" spans="1:37" x14ac:dyDescent="0.3">
      <c r="A76" s="102">
        <v>31</v>
      </c>
      <c r="B76" s="107" t="str">
        <f>VLOOKUP($A76,Сотрудники!$A$3:$L$1206,2,0)</f>
        <v>Саринков Андрей</v>
      </c>
      <c r="C76" s="107" t="str">
        <f>VLOOKUP($A76,Сотрудники!$A$3:$L$1206,8,0)</f>
        <v>Москва</v>
      </c>
      <c r="D76" s="127"/>
      <c r="E76" s="109">
        <v>8</v>
      </c>
      <c r="F76" s="109">
        <v>8</v>
      </c>
      <c r="G76" s="127"/>
      <c r="H76" s="127"/>
      <c r="I76" s="109">
        <v>8</v>
      </c>
      <c r="J76" s="109">
        <v>8</v>
      </c>
      <c r="K76" s="109">
        <v>8</v>
      </c>
      <c r="L76" s="109">
        <v>8</v>
      </c>
      <c r="M76" s="109">
        <v>8</v>
      </c>
      <c r="N76" s="127"/>
      <c r="O76" s="127"/>
      <c r="P76" s="109">
        <v>8</v>
      </c>
      <c r="Q76" s="109">
        <v>8</v>
      </c>
      <c r="R76" s="109">
        <v>8</v>
      </c>
      <c r="S76" s="109">
        <v>8</v>
      </c>
      <c r="T76" s="109">
        <v>8</v>
      </c>
      <c r="U76" s="127"/>
      <c r="V76" s="127"/>
      <c r="W76" s="109">
        <v>0</v>
      </c>
      <c r="X76" s="109">
        <v>0</v>
      </c>
      <c r="Y76" s="109">
        <v>0</v>
      </c>
      <c r="Z76" s="109">
        <v>0</v>
      </c>
      <c r="AA76" s="109">
        <v>0</v>
      </c>
      <c r="AB76" s="127"/>
      <c r="AC76" s="127"/>
      <c r="AD76" s="109">
        <v>8</v>
      </c>
      <c r="AE76" s="109">
        <v>8</v>
      </c>
      <c r="AF76" s="109">
        <v>8</v>
      </c>
      <c r="AG76" s="109">
        <v>8</v>
      </c>
      <c r="AH76" s="109">
        <v>8</v>
      </c>
      <c r="AI76" s="107"/>
      <c r="AJ76" s="107"/>
      <c r="AK76" s="110">
        <f t="shared" si="11"/>
        <v>136</v>
      </c>
    </row>
    <row r="77" spans="1:37" x14ac:dyDescent="0.3">
      <c r="A77" s="102">
        <v>33</v>
      </c>
      <c r="B77" s="107" t="str">
        <f>VLOOKUP($A77,Сотрудники!$A$3:$L$1206,2,0)</f>
        <v>Киевский Сергей</v>
      </c>
      <c r="C77" s="107" t="str">
        <f>VLOOKUP($A77,Сотрудники!$A$3:$L$1206,8,0)</f>
        <v>Москва</v>
      </c>
      <c r="D77" s="127"/>
      <c r="E77" s="109">
        <v>8</v>
      </c>
      <c r="F77" s="109">
        <v>8</v>
      </c>
      <c r="G77" s="127"/>
      <c r="H77" s="127"/>
      <c r="I77" s="109">
        <v>8</v>
      </c>
      <c r="J77" s="109">
        <v>8</v>
      </c>
      <c r="K77" s="109">
        <v>8</v>
      </c>
      <c r="L77" s="109">
        <v>8</v>
      </c>
      <c r="M77" s="109">
        <v>8</v>
      </c>
      <c r="N77" s="127"/>
      <c r="O77" s="127"/>
      <c r="P77" s="109">
        <v>8</v>
      </c>
      <c r="Q77" s="109">
        <v>8</v>
      </c>
      <c r="R77" s="109">
        <v>8</v>
      </c>
      <c r="S77" s="109">
        <v>8</v>
      </c>
      <c r="T77" s="109">
        <v>8</v>
      </c>
      <c r="U77" s="127"/>
      <c r="V77" s="127"/>
      <c r="W77" s="109">
        <v>8</v>
      </c>
      <c r="X77" s="109">
        <v>8</v>
      </c>
      <c r="Y77" s="109">
        <v>8</v>
      </c>
      <c r="Z77" s="109">
        <v>8</v>
      </c>
      <c r="AA77" s="109">
        <v>8</v>
      </c>
      <c r="AB77" s="127"/>
      <c r="AC77" s="127"/>
      <c r="AD77" s="109">
        <v>8</v>
      </c>
      <c r="AE77" s="109">
        <v>8</v>
      </c>
      <c r="AF77" s="109">
        <v>8</v>
      </c>
      <c r="AG77" s="109">
        <v>8</v>
      </c>
      <c r="AH77" s="109">
        <v>8</v>
      </c>
      <c r="AI77" s="107"/>
      <c r="AJ77" s="107"/>
      <c r="AK77" s="110">
        <f t="shared" si="11"/>
        <v>176</v>
      </c>
    </row>
    <row r="78" spans="1:37" x14ac:dyDescent="0.3">
      <c r="A78" s="102">
        <v>35</v>
      </c>
      <c r="B78" s="107" t="str">
        <f>VLOOKUP($A78,Сотрудники!$A$3:$L$1206,2,0)</f>
        <v>Дмитриев Николай</v>
      </c>
      <c r="C78" s="107" t="str">
        <f>VLOOKUP($A78,Сотрудники!$A$3:$L$1206,8,0)</f>
        <v>Москва</v>
      </c>
      <c r="D78" s="127"/>
      <c r="E78" s="109">
        <v>8</v>
      </c>
      <c r="F78" s="109">
        <v>8</v>
      </c>
      <c r="G78" s="127"/>
      <c r="H78" s="127"/>
      <c r="I78" s="109">
        <v>8</v>
      </c>
      <c r="J78" s="109">
        <v>8</v>
      </c>
      <c r="K78" s="109">
        <v>8</v>
      </c>
      <c r="L78" s="109">
        <v>8</v>
      </c>
      <c r="M78" s="109">
        <v>8</v>
      </c>
      <c r="N78" s="127"/>
      <c r="O78" s="127"/>
      <c r="P78" s="109">
        <v>8</v>
      </c>
      <c r="Q78" s="109">
        <v>8</v>
      </c>
      <c r="R78" s="109">
        <v>8</v>
      </c>
      <c r="S78" s="109">
        <v>8</v>
      </c>
      <c r="T78" s="109">
        <v>8</v>
      </c>
      <c r="U78" s="127"/>
      <c r="V78" s="127"/>
      <c r="W78" s="109">
        <v>8</v>
      </c>
      <c r="X78" s="109">
        <v>8</v>
      </c>
      <c r="Y78" s="109">
        <v>8</v>
      </c>
      <c r="Z78" s="109">
        <v>8</v>
      </c>
      <c r="AA78" s="109">
        <v>8</v>
      </c>
      <c r="AB78" s="127"/>
      <c r="AC78" s="127"/>
      <c r="AD78" s="109">
        <v>8</v>
      </c>
      <c r="AE78" s="109">
        <v>8</v>
      </c>
      <c r="AF78" s="109">
        <v>8</v>
      </c>
      <c r="AG78" s="109">
        <v>8</v>
      </c>
      <c r="AH78" s="109">
        <v>8</v>
      </c>
      <c r="AI78" s="107"/>
      <c r="AJ78" s="107"/>
      <c r="AK78" s="110">
        <f t="shared" si="11"/>
        <v>176</v>
      </c>
    </row>
    <row r="79" spans="1:37" x14ac:dyDescent="0.3">
      <c r="A79" s="102">
        <v>36</v>
      </c>
      <c r="B79" s="107" t="str">
        <f>VLOOKUP($A79,Сотрудники!$A$3:$L$1206,2,0)</f>
        <v>Юркин Николай</v>
      </c>
      <c r="C79" s="107" t="str">
        <f>VLOOKUP($A79,Сотрудники!$A$3:$L$1206,8,0)</f>
        <v>Москва</v>
      </c>
      <c r="D79" s="127"/>
      <c r="E79" s="109">
        <v>8</v>
      </c>
      <c r="F79" s="109">
        <v>8</v>
      </c>
      <c r="G79" s="127"/>
      <c r="H79" s="127"/>
      <c r="I79" s="109">
        <v>8</v>
      </c>
      <c r="J79" s="109">
        <v>8</v>
      </c>
      <c r="K79" s="109">
        <v>8</v>
      </c>
      <c r="L79" s="109">
        <v>8</v>
      </c>
      <c r="M79" s="109">
        <v>8</v>
      </c>
      <c r="N79" s="127"/>
      <c r="O79" s="127"/>
      <c r="P79" s="109">
        <v>8</v>
      </c>
      <c r="Q79" s="109">
        <v>8</v>
      </c>
      <c r="R79" s="109">
        <v>8</v>
      </c>
      <c r="S79" s="109">
        <v>8</v>
      </c>
      <c r="T79" s="109">
        <v>8</v>
      </c>
      <c r="U79" s="127"/>
      <c r="V79" s="127"/>
      <c r="W79" s="109">
        <v>8</v>
      </c>
      <c r="X79" s="109">
        <v>8</v>
      </c>
      <c r="Y79" s="109">
        <v>8</v>
      </c>
      <c r="Z79" s="109">
        <v>8</v>
      </c>
      <c r="AA79" s="109">
        <v>8</v>
      </c>
      <c r="AB79" s="127"/>
      <c r="AC79" s="127"/>
      <c r="AD79" s="109">
        <v>8</v>
      </c>
      <c r="AE79" s="109">
        <v>8</v>
      </c>
      <c r="AF79" s="109">
        <v>8</v>
      </c>
      <c r="AG79" s="109">
        <v>8</v>
      </c>
      <c r="AH79" s="109">
        <v>8</v>
      </c>
      <c r="AI79" s="107"/>
      <c r="AJ79" s="107"/>
      <c r="AK79" s="110">
        <f t="shared" si="11"/>
        <v>176</v>
      </c>
    </row>
    <row r="80" spans="1:37" x14ac:dyDescent="0.3">
      <c r="A80" s="102">
        <v>37</v>
      </c>
      <c r="B80" s="107" t="str">
        <f>VLOOKUP($A80,Сотрудники!$A$3:$L$1206,2,0)</f>
        <v>Ионов Евгений</v>
      </c>
      <c r="C80" s="107" t="str">
        <f>VLOOKUP($A80,Сотрудники!$A$3:$L$1206,8,0)</f>
        <v>Москва</v>
      </c>
      <c r="D80" s="127"/>
      <c r="E80" s="109">
        <v>8</v>
      </c>
      <c r="F80" s="109">
        <v>8</v>
      </c>
      <c r="G80" s="127"/>
      <c r="H80" s="127"/>
      <c r="I80" s="109">
        <v>8</v>
      </c>
      <c r="J80" s="109">
        <v>8</v>
      </c>
      <c r="K80" s="109">
        <v>8</v>
      </c>
      <c r="L80" s="109">
        <v>8</v>
      </c>
      <c r="M80" s="109">
        <v>8</v>
      </c>
      <c r="N80" s="127"/>
      <c r="O80" s="127"/>
      <c r="P80" s="109">
        <v>8</v>
      </c>
      <c r="Q80" s="109">
        <v>8</v>
      </c>
      <c r="R80" s="109">
        <v>8</v>
      </c>
      <c r="S80" s="109">
        <v>8</v>
      </c>
      <c r="T80" s="109">
        <v>8</v>
      </c>
      <c r="U80" s="127"/>
      <c r="V80" s="127"/>
      <c r="W80" s="109">
        <v>8</v>
      </c>
      <c r="X80" s="109">
        <v>8</v>
      </c>
      <c r="Y80" s="109">
        <v>8</v>
      </c>
      <c r="Z80" s="109">
        <v>8</v>
      </c>
      <c r="AA80" s="109">
        <v>8</v>
      </c>
      <c r="AB80" s="127"/>
      <c r="AC80" s="127"/>
      <c r="AD80" s="109">
        <v>0</v>
      </c>
      <c r="AE80" s="109">
        <v>0</v>
      </c>
      <c r="AF80" s="109">
        <v>0</v>
      </c>
      <c r="AG80" s="109">
        <v>0</v>
      </c>
      <c r="AH80" s="109">
        <v>0</v>
      </c>
      <c r="AI80" s="107"/>
      <c r="AJ80" s="107"/>
      <c r="AK80" s="110">
        <f t="shared" si="11"/>
        <v>136</v>
      </c>
    </row>
    <row r="81" spans="1:37" x14ac:dyDescent="0.3">
      <c r="A81" s="102">
        <v>38</v>
      </c>
      <c r="B81" s="107" t="s">
        <v>129</v>
      </c>
      <c r="C81" s="107" t="str">
        <f>VLOOKUP($A81,Сотрудники!$A$3:$L$1206,8,0)</f>
        <v>Москва</v>
      </c>
      <c r="D81" s="127"/>
      <c r="E81" s="109">
        <v>8</v>
      </c>
      <c r="F81" s="109">
        <v>8</v>
      </c>
      <c r="G81" s="127"/>
      <c r="H81" s="127"/>
      <c r="I81" s="109">
        <v>8</v>
      </c>
      <c r="J81" s="109">
        <v>8</v>
      </c>
      <c r="K81" s="109">
        <v>8</v>
      </c>
      <c r="L81" s="109">
        <v>8</v>
      </c>
      <c r="M81" s="109">
        <v>8</v>
      </c>
      <c r="N81" s="127"/>
      <c r="O81" s="127"/>
      <c r="P81" s="109">
        <v>8</v>
      </c>
      <c r="Q81" s="109">
        <v>8</v>
      </c>
      <c r="R81" s="109">
        <v>8</v>
      </c>
      <c r="S81" s="109">
        <v>8</v>
      </c>
      <c r="T81" s="109">
        <v>8</v>
      </c>
      <c r="U81" s="127"/>
      <c r="V81" s="127"/>
      <c r="W81" s="109">
        <v>8</v>
      </c>
      <c r="X81" s="109">
        <v>8</v>
      </c>
      <c r="Y81" s="109">
        <v>8</v>
      </c>
      <c r="Z81" s="109">
        <v>8</v>
      </c>
      <c r="AA81" s="109">
        <v>8</v>
      </c>
      <c r="AB81" s="127"/>
      <c r="AC81" s="127"/>
      <c r="AD81" s="109">
        <v>8</v>
      </c>
      <c r="AE81" s="109">
        <v>8</v>
      </c>
      <c r="AF81" s="109">
        <v>8</v>
      </c>
      <c r="AG81" s="109">
        <v>8</v>
      </c>
      <c r="AH81" s="109">
        <v>8</v>
      </c>
      <c r="AI81" s="107"/>
      <c r="AJ81" s="107"/>
      <c r="AK81" s="110">
        <f t="shared" si="11"/>
        <v>176</v>
      </c>
    </row>
    <row r="82" spans="1:37" x14ac:dyDescent="0.3">
      <c r="A82" s="102">
        <v>39</v>
      </c>
      <c r="B82" s="107" t="s">
        <v>127</v>
      </c>
      <c r="C82" s="107" t="str">
        <f>VLOOKUP($A82,Сотрудники!$A$3:$L$1206,8,0)</f>
        <v>Москва</v>
      </c>
      <c r="D82" s="127"/>
      <c r="E82" s="109"/>
      <c r="F82" s="109"/>
      <c r="G82" s="127"/>
      <c r="H82" s="127"/>
      <c r="I82" s="109"/>
      <c r="J82" s="109"/>
      <c r="K82" s="109"/>
      <c r="L82" s="109"/>
      <c r="M82" s="109"/>
      <c r="N82" s="127"/>
      <c r="O82" s="127"/>
      <c r="P82" s="109"/>
      <c r="Q82" s="109"/>
      <c r="R82" s="109"/>
      <c r="S82" s="109"/>
      <c r="T82" s="109"/>
      <c r="U82" s="127"/>
      <c r="V82" s="127"/>
      <c r="W82" s="109"/>
      <c r="X82" s="109"/>
      <c r="Y82" s="109"/>
      <c r="Z82" s="109"/>
      <c r="AA82" s="109"/>
      <c r="AB82" s="127"/>
      <c r="AC82" s="127"/>
      <c r="AD82" s="109"/>
      <c r="AE82" s="109"/>
      <c r="AF82" s="109"/>
      <c r="AG82" s="109"/>
      <c r="AH82" s="109"/>
      <c r="AI82" s="107"/>
      <c r="AJ82" s="107"/>
      <c r="AK82" s="110">
        <f t="shared" si="11"/>
        <v>0</v>
      </c>
    </row>
    <row r="83" spans="1:37" x14ac:dyDescent="0.3">
      <c r="A83" s="102">
        <v>40</v>
      </c>
      <c r="B83" s="107" t="s">
        <v>130</v>
      </c>
      <c r="C83" s="107" t="str">
        <f>VLOOKUP($A83,Сотрудники!$A$3:$L$1206,8,0)</f>
        <v>Москва</v>
      </c>
      <c r="D83" s="127"/>
      <c r="E83" s="109">
        <v>8</v>
      </c>
      <c r="F83" s="109">
        <v>8</v>
      </c>
      <c r="G83" s="127"/>
      <c r="H83" s="127"/>
      <c r="I83" s="109">
        <v>8</v>
      </c>
      <c r="J83" s="109">
        <v>8</v>
      </c>
      <c r="K83" s="109">
        <v>8</v>
      </c>
      <c r="L83" s="109">
        <v>8</v>
      </c>
      <c r="M83" s="109">
        <v>8</v>
      </c>
      <c r="N83" s="127"/>
      <c r="O83" s="127"/>
      <c r="P83" s="109">
        <v>8</v>
      </c>
      <c r="Q83" s="109">
        <v>8</v>
      </c>
      <c r="R83" s="109">
        <v>8</v>
      </c>
      <c r="S83" s="109">
        <v>8</v>
      </c>
      <c r="T83" s="109">
        <v>8</v>
      </c>
      <c r="U83" s="127"/>
      <c r="V83" s="127"/>
      <c r="W83" s="109">
        <v>8</v>
      </c>
      <c r="X83" s="109">
        <v>8</v>
      </c>
      <c r="Y83" s="109">
        <v>8</v>
      </c>
      <c r="Z83" s="109">
        <v>8</v>
      </c>
      <c r="AA83" s="109">
        <v>8</v>
      </c>
      <c r="AB83" s="127"/>
      <c r="AC83" s="127"/>
      <c r="AD83" s="109">
        <v>8</v>
      </c>
      <c r="AE83" s="109">
        <v>8</v>
      </c>
      <c r="AF83" s="109">
        <v>8</v>
      </c>
      <c r="AG83" s="109">
        <v>8</v>
      </c>
      <c r="AH83" s="109">
        <v>8</v>
      </c>
      <c r="AI83" s="107"/>
      <c r="AJ83" s="107"/>
      <c r="AK83" s="110">
        <f t="shared" si="11"/>
        <v>176</v>
      </c>
    </row>
    <row r="84" spans="1:37" x14ac:dyDescent="0.3">
      <c r="A84" s="102">
        <v>41</v>
      </c>
      <c r="B84" s="107" t="s">
        <v>132</v>
      </c>
      <c r="C84" s="107" t="str">
        <f>VLOOKUP($A84,Сотрудники!$A$3:$L$1206,8,0)</f>
        <v>Москва</v>
      </c>
      <c r="D84" s="127"/>
      <c r="E84" s="109">
        <v>8</v>
      </c>
      <c r="F84" s="109">
        <v>8</v>
      </c>
      <c r="G84" s="127"/>
      <c r="H84" s="127"/>
      <c r="I84" s="109">
        <v>8</v>
      </c>
      <c r="J84" s="109">
        <v>8</v>
      </c>
      <c r="K84" s="109">
        <v>8</v>
      </c>
      <c r="L84" s="109">
        <v>8</v>
      </c>
      <c r="M84" s="109">
        <v>8</v>
      </c>
      <c r="N84" s="127"/>
      <c r="O84" s="127"/>
      <c r="P84" s="109">
        <v>8</v>
      </c>
      <c r="Q84" s="109">
        <v>8</v>
      </c>
      <c r="R84" s="109">
        <v>8</v>
      </c>
      <c r="S84" s="109">
        <v>8</v>
      </c>
      <c r="T84" s="109">
        <v>8</v>
      </c>
      <c r="U84" s="127"/>
      <c r="V84" s="127"/>
      <c r="W84" s="109">
        <v>8</v>
      </c>
      <c r="X84" s="109">
        <v>8</v>
      </c>
      <c r="Y84" s="109">
        <v>8</v>
      </c>
      <c r="Z84" s="109">
        <v>8</v>
      </c>
      <c r="AA84" s="109">
        <v>8</v>
      </c>
      <c r="AB84" s="127"/>
      <c r="AC84" s="127"/>
      <c r="AD84" s="109">
        <v>8</v>
      </c>
      <c r="AE84" s="109">
        <v>8</v>
      </c>
      <c r="AF84" s="109">
        <v>8</v>
      </c>
      <c r="AG84" s="109">
        <v>8</v>
      </c>
      <c r="AH84" s="109">
        <v>8</v>
      </c>
      <c r="AI84" s="107"/>
      <c r="AJ84" s="107"/>
      <c r="AK84" s="110">
        <f t="shared" si="11"/>
        <v>176</v>
      </c>
    </row>
    <row r="85" spans="1:37" x14ac:dyDescent="0.3">
      <c r="A85" s="102">
        <v>42</v>
      </c>
      <c r="B85" s="107" t="s">
        <v>134</v>
      </c>
      <c r="C85" s="107" t="str">
        <f>VLOOKUP($A85,Сотрудники!$A$3:$L$1206,8,0)</f>
        <v>Москва</v>
      </c>
      <c r="D85" s="127"/>
      <c r="E85" s="109"/>
      <c r="F85" s="109">
        <v>8</v>
      </c>
      <c r="G85" s="127"/>
      <c r="H85" s="127"/>
      <c r="I85" s="109">
        <v>8</v>
      </c>
      <c r="J85" s="109">
        <v>8</v>
      </c>
      <c r="K85" s="109">
        <v>8</v>
      </c>
      <c r="L85" s="109">
        <v>8</v>
      </c>
      <c r="M85" s="109">
        <v>8</v>
      </c>
      <c r="N85" s="127"/>
      <c r="O85" s="127"/>
      <c r="P85" s="109">
        <v>8</v>
      </c>
      <c r="Q85" s="109">
        <v>8</v>
      </c>
      <c r="R85" s="109">
        <v>8</v>
      </c>
      <c r="S85" s="109">
        <v>8</v>
      </c>
      <c r="T85" s="109">
        <v>8</v>
      </c>
      <c r="U85" s="127"/>
      <c r="V85" s="127"/>
      <c r="W85" s="109">
        <v>8</v>
      </c>
      <c r="X85" s="109">
        <v>8</v>
      </c>
      <c r="Y85" s="109">
        <v>8</v>
      </c>
      <c r="Z85" s="109">
        <v>8</v>
      </c>
      <c r="AA85" s="109">
        <v>8</v>
      </c>
      <c r="AB85" s="127"/>
      <c r="AC85" s="127"/>
      <c r="AD85" s="109">
        <v>8</v>
      </c>
      <c r="AE85" s="109">
        <v>8</v>
      </c>
      <c r="AF85" s="109">
        <v>8</v>
      </c>
      <c r="AG85" s="109">
        <v>8</v>
      </c>
      <c r="AH85" s="109">
        <v>8</v>
      </c>
      <c r="AI85" s="107"/>
      <c r="AJ85" s="107"/>
      <c r="AK85" s="110">
        <f t="shared" si="11"/>
        <v>168</v>
      </c>
    </row>
    <row r="86" spans="1:37" x14ac:dyDescent="0.3">
      <c r="A86" s="102">
        <v>43</v>
      </c>
      <c r="B86" s="107" t="s">
        <v>135</v>
      </c>
      <c r="C86" s="107" t="str">
        <f>VLOOKUP($A86,Сотрудники!$A$3:$L$1206,8,0)</f>
        <v>Москва</v>
      </c>
      <c r="D86" s="127"/>
      <c r="E86" s="109"/>
      <c r="F86" s="109"/>
      <c r="G86" s="127"/>
      <c r="H86" s="127"/>
      <c r="I86" s="109">
        <v>8</v>
      </c>
      <c r="J86" s="109">
        <v>8</v>
      </c>
      <c r="K86" s="109">
        <v>8</v>
      </c>
      <c r="L86" s="109">
        <v>8</v>
      </c>
      <c r="M86" s="109">
        <v>8</v>
      </c>
      <c r="N86" s="127"/>
      <c r="O86" s="127"/>
      <c r="P86" s="109">
        <v>8</v>
      </c>
      <c r="Q86" s="109">
        <v>8</v>
      </c>
      <c r="R86" s="109">
        <v>8</v>
      </c>
      <c r="S86" s="109">
        <v>8</v>
      </c>
      <c r="T86" s="109">
        <v>8</v>
      </c>
      <c r="U86" s="127"/>
      <c r="V86" s="127"/>
      <c r="W86" s="109">
        <v>8</v>
      </c>
      <c r="X86" s="109">
        <v>8</v>
      </c>
      <c r="Y86" s="109">
        <v>8</v>
      </c>
      <c r="Z86" s="109">
        <v>8</v>
      </c>
      <c r="AA86" s="109">
        <v>8</v>
      </c>
      <c r="AB86" s="127"/>
      <c r="AC86" s="127"/>
      <c r="AD86" s="109">
        <v>8</v>
      </c>
      <c r="AE86" s="109">
        <v>8</v>
      </c>
      <c r="AF86" s="109">
        <v>8</v>
      </c>
      <c r="AG86" s="109">
        <v>8</v>
      </c>
      <c r="AH86" s="109">
        <v>8</v>
      </c>
      <c r="AI86" s="107"/>
      <c r="AJ86" s="107"/>
      <c r="AK86" s="110">
        <f t="shared" si="11"/>
        <v>160</v>
      </c>
    </row>
    <row r="87" spans="1:37" x14ac:dyDescent="0.3">
      <c r="A87" s="102">
        <v>44</v>
      </c>
      <c r="B87" s="107" t="s">
        <v>139</v>
      </c>
      <c r="C87" s="107" t="str">
        <f>VLOOKUP($A87,Сотрудники!$A$3:$L$1206,8,0)</f>
        <v>Москва</v>
      </c>
      <c r="D87" s="127"/>
      <c r="E87" s="109"/>
      <c r="F87" s="109"/>
      <c r="G87" s="108"/>
      <c r="H87" s="108"/>
      <c r="I87" s="109">
        <v>8</v>
      </c>
      <c r="J87" s="109">
        <v>8</v>
      </c>
      <c r="K87" s="109">
        <v>8</v>
      </c>
      <c r="L87" s="109">
        <v>8</v>
      </c>
      <c r="M87" s="109">
        <v>8</v>
      </c>
      <c r="N87" s="127"/>
      <c r="O87" s="127"/>
      <c r="P87" s="109">
        <v>8</v>
      </c>
      <c r="Q87" s="109">
        <v>8</v>
      </c>
      <c r="R87" s="109">
        <v>8</v>
      </c>
      <c r="S87" s="109">
        <v>8</v>
      </c>
      <c r="T87" s="109">
        <v>8</v>
      </c>
      <c r="U87" s="127"/>
      <c r="V87" s="127"/>
      <c r="W87" s="109">
        <v>8</v>
      </c>
      <c r="X87" s="109">
        <v>8</v>
      </c>
      <c r="Y87" s="109">
        <v>8</v>
      </c>
      <c r="Z87" s="109">
        <v>8</v>
      </c>
      <c r="AA87" s="109">
        <v>8</v>
      </c>
      <c r="AB87" s="127"/>
      <c r="AC87" s="127"/>
      <c r="AD87" s="109">
        <v>8</v>
      </c>
      <c r="AE87" s="109">
        <v>8</v>
      </c>
      <c r="AF87" s="109">
        <v>8</v>
      </c>
      <c r="AG87" s="109">
        <v>8</v>
      </c>
      <c r="AH87" s="109">
        <v>8</v>
      </c>
      <c r="AI87" s="107"/>
      <c r="AJ87" s="107"/>
      <c r="AK87" s="110">
        <f t="shared" si="11"/>
        <v>160</v>
      </c>
    </row>
    <row r="88" spans="1:37" x14ac:dyDescent="0.3">
      <c r="A88" s="102">
        <v>45</v>
      </c>
      <c r="B88" s="107" t="s">
        <v>137</v>
      </c>
      <c r="C88" s="107" t="str">
        <f>VLOOKUP($A88,Сотрудники!$A$3:$L$1206,8,0)</f>
        <v>Москва</v>
      </c>
      <c r="D88" s="127"/>
      <c r="E88" s="109"/>
      <c r="F88" s="109"/>
      <c r="G88" s="108"/>
      <c r="H88" s="108"/>
      <c r="I88" s="109">
        <v>8</v>
      </c>
      <c r="J88" s="109">
        <v>8</v>
      </c>
      <c r="K88" s="109">
        <v>8</v>
      </c>
      <c r="L88" s="109">
        <v>8</v>
      </c>
      <c r="M88" s="109">
        <v>8</v>
      </c>
      <c r="N88" s="127"/>
      <c r="O88" s="127"/>
      <c r="P88" s="109">
        <v>8</v>
      </c>
      <c r="Q88" s="109">
        <v>8</v>
      </c>
      <c r="R88" s="109">
        <v>8</v>
      </c>
      <c r="S88" s="109">
        <v>8</v>
      </c>
      <c r="T88" s="109">
        <v>8</v>
      </c>
      <c r="U88" s="127"/>
      <c r="V88" s="127"/>
      <c r="W88" s="109">
        <v>8</v>
      </c>
      <c r="X88" s="109">
        <v>8</v>
      </c>
      <c r="Y88" s="109">
        <v>8</v>
      </c>
      <c r="Z88" s="109">
        <v>8</v>
      </c>
      <c r="AA88" s="109">
        <v>8</v>
      </c>
      <c r="AB88" s="127"/>
      <c r="AC88" s="127"/>
      <c r="AD88" s="109">
        <v>8</v>
      </c>
      <c r="AE88" s="109">
        <v>8</v>
      </c>
      <c r="AF88" s="109">
        <v>8</v>
      </c>
      <c r="AG88" s="109">
        <v>8</v>
      </c>
      <c r="AH88" s="109">
        <v>8</v>
      </c>
      <c r="AI88" s="107"/>
      <c r="AJ88" s="107"/>
      <c r="AK88" s="110">
        <f t="shared" si="11"/>
        <v>160</v>
      </c>
    </row>
    <row r="89" spans="1:37" x14ac:dyDescent="0.3">
      <c r="A89" s="102">
        <v>46</v>
      </c>
      <c r="B89" s="107" t="s">
        <v>143</v>
      </c>
      <c r="C89" s="107" t="str">
        <f>VLOOKUP($A89,Сотрудники!$A$3:$L$1206,8,0)</f>
        <v>Екатеринбург</v>
      </c>
      <c r="D89" s="127"/>
      <c r="E89" s="109"/>
      <c r="F89" s="109"/>
      <c r="G89" s="108"/>
      <c r="H89" s="108"/>
      <c r="I89" s="109"/>
      <c r="J89" s="109"/>
      <c r="K89" s="109"/>
      <c r="L89" s="109"/>
      <c r="M89" s="109"/>
      <c r="N89" s="127"/>
      <c r="O89" s="127"/>
      <c r="P89" s="109">
        <v>8</v>
      </c>
      <c r="Q89" s="109">
        <v>8</v>
      </c>
      <c r="R89" s="109">
        <v>8</v>
      </c>
      <c r="S89" s="109">
        <v>8</v>
      </c>
      <c r="T89" s="109">
        <v>8</v>
      </c>
      <c r="U89" s="127"/>
      <c r="V89" s="127"/>
      <c r="W89" s="109">
        <v>8</v>
      </c>
      <c r="X89" s="109">
        <v>8</v>
      </c>
      <c r="Y89" s="109">
        <v>8</v>
      </c>
      <c r="Z89" s="109">
        <v>8</v>
      </c>
      <c r="AA89" s="109">
        <v>8</v>
      </c>
      <c r="AB89" s="127"/>
      <c r="AC89" s="127"/>
      <c r="AD89" s="109">
        <v>8</v>
      </c>
      <c r="AE89" s="109">
        <v>8</v>
      </c>
      <c r="AF89" s="109">
        <v>8</v>
      </c>
      <c r="AG89" s="109">
        <v>8</v>
      </c>
      <c r="AH89" s="109">
        <v>8</v>
      </c>
      <c r="AI89" s="107"/>
      <c r="AJ89" s="107"/>
      <c r="AK89" s="110">
        <f t="shared" si="11"/>
        <v>120</v>
      </c>
    </row>
    <row r="90" spans="1:37" x14ac:dyDescent="0.3">
      <c r="A90" s="102">
        <v>47</v>
      </c>
      <c r="B90" s="107" t="s">
        <v>141</v>
      </c>
      <c r="C90" s="107" t="str">
        <f>VLOOKUP($A90,Сотрудники!$A$3:$L$1206,8,0)</f>
        <v>Москва</v>
      </c>
      <c r="D90" s="127"/>
      <c r="E90" s="109"/>
      <c r="F90" s="109"/>
      <c r="G90" s="108"/>
      <c r="H90" s="108"/>
      <c r="I90" s="109"/>
      <c r="J90" s="109"/>
      <c r="K90" s="109"/>
      <c r="L90" s="109"/>
      <c r="M90" s="109"/>
      <c r="N90" s="127"/>
      <c r="O90" s="127"/>
      <c r="P90" s="109">
        <v>8</v>
      </c>
      <c r="Q90" s="109">
        <v>8</v>
      </c>
      <c r="R90" s="109">
        <v>8</v>
      </c>
      <c r="S90" s="109">
        <v>8</v>
      </c>
      <c r="T90" s="109">
        <v>8</v>
      </c>
      <c r="U90" s="127"/>
      <c r="V90" s="127"/>
      <c r="W90" s="109">
        <v>8</v>
      </c>
      <c r="X90" s="109">
        <v>8</v>
      </c>
      <c r="Y90" s="109">
        <v>8</v>
      </c>
      <c r="Z90" s="109">
        <v>8</v>
      </c>
      <c r="AA90" s="109">
        <v>8</v>
      </c>
      <c r="AB90" s="127"/>
      <c r="AC90" s="127"/>
      <c r="AD90" s="109">
        <v>8</v>
      </c>
      <c r="AE90" s="109">
        <v>8</v>
      </c>
      <c r="AF90" s="109">
        <v>8</v>
      </c>
      <c r="AG90" s="109">
        <v>8</v>
      </c>
      <c r="AH90" s="109">
        <v>8</v>
      </c>
      <c r="AI90" s="107"/>
      <c r="AJ90" s="107"/>
      <c r="AK90" s="110">
        <f t="shared" si="11"/>
        <v>120</v>
      </c>
    </row>
    <row r="91" spans="1:37" x14ac:dyDescent="0.3">
      <c r="A91" s="102">
        <v>48</v>
      </c>
      <c r="B91" s="107" t="s">
        <v>148</v>
      </c>
      <c r="C91" s="107" t="str">
        <f>VLOOKUP($A91,Сотрудники!$A$3:$L$1206,8,0)</f>
        <v>Барнаул</v>
      </c>
      <c r="D91" s="127"/>
      <c r="E91" s="109"/>
      <c r="F91" s="109"/>
      <c r="G91" s="108"/>
      <c r="H91" s="108"/>
      <c r="I91" s="107"/>
      <c r="J91" s="107"/>
      <c r="K91" s="107"/>
      <c r="L91" s="109"/>
      <c r="M91" s="107"/>
      <c r="N91" s="127"/>
      <c r="O91" s="127"/>
      <c r="P91" s="107"/>
      <c r="Q91" s="107"/>
      <c r="R91" s="107"/>
      <c r="S91" s="109"/>
      <c r="T91" s="109"/>
      <c r="U91" s="127"/>
      <c r="V91" s="127"/>
      <c r="W91" s="109">
        <v>8</v>
      </c>
      <c r="X91" s="109">
        <v>8</v>
      </c>
      <c r="Y91" s="109">
        <v>8</v>
      </c>
      <c r="Z91" s="109">
        <v>8</v>
      </c>
      <c r="AA91" s="109">
        <v>8</v>
      </c>
      <c r="AB91" s="127"/>
      <c r="AC91" s="127"/>
      <c r="AD91" s="109">
        <v>8</v>
      </c>
      <c r="AE91" s="109">
        <v>8</v>
      </c>
      <c r="AF91" s="109">
        <v>8</v>
      </c>
      <c r="AG91" s="109">
        <v>8</v>
      </c>
      <c r="AH91" s="109">
        <v>8</v>
      </c>
      <c r="AI91" s="107"/>
      <c r="AJ91" s="107"/>
      <c r="AK91" s="110">
        <f t="shared" si="11"/>
        <v>80</v>
      </c>
    </row>
    <row r="92" spans="1:37" x14ac:dyDescent="0.3">
      <c r="A92" s="102">
        <v>49</v>
      </c>
      <c r="B92" s="107" t="s">
        <v>662</v>
      </c>
      <c r="C92" s="107" t="str">
        <f>VLOOKUP($A92,Сотрудники!$A$3:$L$1206,8,0)</f>
        <v>Москва</v>
      </c>
      <c r="D92" s="127"/>
      <c r="E92" s="109"/>
      <c r="F92" s="109"/>
      <c r="G92" s="108"/>
      <c r="H92" s="108"/>
      <c r="I92" s="107"/>
      <c r="J92" s="107"/>
      <c r="K92" s="107"/>
      <c r="L92" s="109"/>
      <c r="M92" s="107"/>
      <c r="N92" s="127"/>
      <c r="O92" s="127"/>
      <c r="P92" s="107"/>
      <c r="Q92" s="107"/>
      <c r="R92" s="107"/>
      <c r="S92" s="109"/>
      <c r="T92" s="109"/>
      <c r="U92" s="127"/>
      <c r="V92" s="127"/>
      <c r="W92" s="109">
        <v>8</v>
      </c>
      <c r="X92" s="109">
        <v>8</v>
      </c>
      <c r="Y92" s="109">
        <v>8</v>
      </c>
      <c r="Z92" s="109">
        <v>8</v>
      </c>
      <c r="AA92" s="109">
        <v>8</v>
      </c>
      <c r="AB92" s="127"/>
      <c r="AC92" s="127"/>
      <c r="AD92" s="109">
        <v>8</v>
      </c>
      <c r="AE92" s="109">
        <v>8</v>
      </c>
      <c r="AF92" s="109">
        <v>8</v>
      </c>
      <c r="AG92" s="109">
        <v>8</v>
      </c>
      <c r="AH92" s="109">
        <v>8</v>
      </c>
      <c r="AI92" s="107"/>
      <c r="AJ92" s="107"/>
      <c r="AK92" s="110">
        <f t="shared" si="11"/>
        <v>80</v>
      </c>
    </row>
    <row r="93" spans="1:37" x14ac:dyDescent="0.3">
      <c r="A93" s="102">
        <v>50</v>
      </c>
      <c r="B93" s="107" t="s">
        <v>151</v>
      </c>
      <c r="C93" s="107" t="str">
        <f>VLOOKUP($A93,Сотрудники!$A$3:$L$1206,8,0)</f>
        <v>СПБ</v>
      </c>
      <c r="D93" s="127"/>
      <c r="E93" s="109"/>
      <c r="F93" s="109"/>
      <c r="G93" s="108"/>
      <c r="H93" s="108"/>
      <c r="I93" s="107"/>
      <c r="J93" s="107"/>
      <c r="K93" s="107"/>
      <c r="L93" s="109"/>
      <c r="M93" s="107"/>
      <c r="N93" s="127"/>
      <c r="O93" s="127"/>
      <c r="P93" s="107"/>
      <c r="Q93" s="107"/>
      <c r="R93" s="107"/>
      <c r="S93" s="109"/>
      <c r="T93" s="109"/>
      <c r="U93" s="127"/>
      <c r="V93" s="127"/>
      <c r="W93" s="109"/>
      <c r="X93" s="107"/>
      <c r="Y93" s="107"/>
      <c r="Z93" s="109"/>
      <c r="AA93" s="109"/>
      <c r="AB93" s="127"/>
      <c r="AC93" s="127"/>
      <c r="AD93" s="109">
        <v>8</v>
      </c>
      <c r="AE93" s="109">
        <v>8</v>
      </c>
      <c r="AF93" s="109">
        <v>8</v>
      </c>
      <c r="AG93" s="109">
        <v>8</v>
      </c>
      <c r="AH93" s="109">
        <v>8</v>
      </c>
      <c r="AI93" s="107"/>
      <c r="AJ93" s="107"/>
      <c r="AK93" s="110">
        <f t="shared" si="11"/>
        <v>40</v>
      </c>
    </row>
    <row r="94" spans="1:37" x14ac:dyDescent="0.3">
      <c r="A94" s="102">
        <v>51</v>
      </c>
      <c r="B94" s="107" t="s">
        <v>154</v>
      </c>
      <c r="C94" s="107" t="str">
        <f>VLOOKUP($A94,Сотрудники!$A$3:$L$1206,8,0)</f>
        <v>Краснодар</v>
      </c>
      <c r="D94" s="127"/>
      <c r="E94" s="109"/>
      <c r="F94" s="109"/>
      <c r="G94" s="108"/>
      <c r="H94" s="108"/>
      <c r="I94" s="107"/>
      <c r="J94" s="107"/>
      <c r="K94" s="107"/>
      <c r="L94" s="109"/>
      <c r="M94" s="107"/>
      <c r="N94" s="127"/>
      <c r="O94" s="127"/>
      <c r="P94" s="107"/>
      <c r="Q94" s="107"/>
      <c r="R94" s="107"/>
      <c r="S94" s="109"/>
      <c r="T94" s="109"/>
      <c r="U94" s="127"/>
      <c r="V94" s="127"/>
      <c r="W94" s="109"/>
      <c r="X94" s="107"/>
      <c r="Y94" s="107"/>
      <c r="Z94" s="109"/>
      <c r="AA94" s="109"/>
      <c r="AB94" s="127"/>
      <c r="AC94" s="127"/>
      <c r="AD94" s="109">
        <v>8</v>
      </c>
      <c r="AE94" s="109">
        <v>8</v>
      </c>
      <c r="AF94" s="109">
        <v>8</v>
      </c>
      <c r="AG94" s="109">
        <v>8</v>
      </c>
      <c r="AH94" s="109">
        <v>8</v>
      </c>
      <c r="AI94" s="107"/>
      <c r="AJ94" s="107"/>
      <c r="AK94" s="110">
        <f t="shared" si="11"/>
        <v>40</v>
      </c>
    </row>
    <row r="95" spans="1:37" x14ac:dyDescent="0.3">
      <c r="A95" s="102">
        <v>52</v>
      </c>
      <c r="B95" s="107" t="s">
        <v>156</v>
      </c>
      <c r="C95" s="107" t="str">
        <f>VLOOKUP($A95,Сотрудники!$A$3:$L$1206,8,0)</f>
        <v>Екатеринбург</v>
      </c>
      <c r="D95" s="127"/>
      <c r="E95" s="109"/>
      <c r="F95" s="109"/>
      <c r="G95" s="108"/>
      <c r="H95" s="108"/>
      <c r="I95" s="107"/>
      <c r="J95" s="107"/>
      <c r="K95" s="107"/>
      <c r="L95" s="109"/>
      <c r="M95" s="107"/>
      <c r="N95" s="127"/>
      <c r="O95" s="127"/>
      <c r="P95" s="107"/>
      <c r="Q95" s="107"/>
      <c r="R95" s="107"/>
      <c r="S95" s="109"/>
      <c r="T95" s="109"/>
      <c r="U95" s="127"/>
      <c r="V95" s="127"/>
      <c r="W95" s="109"/>
      <c r="X95" s="107"/>
      <c r="Y95" s="107"/>
      <c r="Z95" s="109"/>
      <c r="AA95" s="109"/>
      <c r="AB95" s="127"/>
      <c r="AC95" s="127"/>
      <c r="AD95" s="109"/>
      <c r="AE95" s="109">
        <v>8</v>
      </c>
      <c r="AF95" s="109">
        <v>8</v>
      </c>
      <c r="AG95" s="109">
        <v>8</v>
      </c>
      <c r="AH95" s="109">
        <v>8</v>
      </c>
      <c r="AI95" s="107"/>
      <c r="AJ95" s="107"/>
      <c r="AK95" s="110">
        <f t="shared" si="11"/>
        <v>32</v>
      </c>
    </row>
  </sheetData>
  <pageMargins left="0.7" right="0.7" top="0.75" bottom="0.75" header="0.3" footer="0.3"/>
  <pageSetup paperSize="9" firstPageNumber="2147483648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L49"/>
  <sheetViews>
    <sheetView topLeftCell="A24" zoomScale="85" workbookViewId="0">
      <selection activeCell="B7" sqref="B7:B49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663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Таблица25678910111213[[#This Row],[Итого кол-во рабочих часов]]/8</f>
        <v>15</v>
      </c>
      <c r="G5" s="120">
        <v>12</v>
      </c>
      <c r="H5" s="120">
        <v>120</v>
      </c>
      <c r="I5" s="121" t="e">
        <f>VLOOKUP($A5,Сотрудники!$A$3:$L$1206,14,0)</f>
        <v>#REF!</v>
      </c>
      <c r="J5" s="122" t="e">
        <f t="shared" ref="J5:J38" si="0">I5/8</f>
        <v>#REF!</v>
      </c>
      <c r="K5" s="123" t="e">
        <f t="shared" ref="K5:K38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Таблица25678910111213[[#This Row],[Итого кол-во рабочих часов]]/8</f>
        <v>22</v>
      </c>
      <c r="G6" s="120"/>
      <c r="H6" s="120">
        <v>176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Таблица25678910111213[[#This Row],[Итого кол-во рабочих часов]]/8</f>
        <v>22</v>
      </c>
      <c r="G7" s="125"/>
      <c r="H7" s="120">
        <v>176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Таблица25678910111213[[#This Row],[Итого кол-во рабочих часов]]/8</f>
        <v>22</v>
      </c>
      <c r="G8" s="125"/>
      <c r="H8" s="120">
        <v>176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22</v>
      </c>
      <c r="G9" s="125"/>
      <c r="H9" s="125">
        <v>176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49" si="2">H10/8</f>
        <v>22</v>
      </c>
      <c r="G10" s="125"/>
      <c r="H10" s="125">
        <v>176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22</v>
      </c>
      <c r="G11" s="125"/>
      <c r="H11" s="125">
        <v>176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22</v>
      </c>
      <c r="G12" s="125"/>
      <c r="H12" s="125">
        <v>176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13</v>
      </c>
      <c r="B13" s="119" t="str">
        <f>VLOOKUP($A13,Сотрудники!$A$3:$L$1206,2,0)</f>
        <v>Богданов Михаил</v>
      </c>
      <c r="C13" s="119" t="str">
        <f>VLOOKUP($A13,Сотрудники!$A$3:$L$1206,9,0)</f>
        <v>LM Риски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22</v>
      </c>
      <c r="G13" s="125"/>
      <c r="H13" s="125">
        <v>176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14</v>
      </c>
      <c r="B14" s="119" t="str">
        <f>VLOOKUP($A14,Сотрудники!$A$3:$L$1206,2,0)</f>
        <v>Смирнова Екатерина</v>
      </c>
      <c r="C14" s="119" t="str">
        <f>VLOOKUP($A14,Сотрудники!$A$3:$L$1206,9,0)</f>
        <v>Tableau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22</v>
      </c>
      <c r="G14" s="125"/>
      <c r="H14" s="125">
        <v>176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s="113" customFormat="1" ht="31.2" x14ac:dyDescent="0.3">
      <c r="A15" s="129">
        <v>15</v>
      </c>
      <c r="B15" s="119" t="str">
        <f>VLOOKUP($A15,Сотрудники!$A$3:$L$1206,2,0)</f>
        <v>Герасимова Елизавета</v>
      </c>
      <c r="C15" s="119" t="str">
        <f>VLOOKUP($A15,Сотрудники!$A$3:$L$1206,9,0)</f>
        <v>Ресурсное планирование</v>
      </c>
      <c r="D15" s="119">
        <f>VLOOKUP($A15,Сотрудники!$A$3:$L$1206,10,0)</f>
        <v>0.15</v>
      </c>
      <c r="E15" s="119">
        <f>VLOOKUP($A15,Сотрудники!$A$3:$L$1206,11,0)</f>
        <v>150000</v>
      </c>
      <c r="F15" s="120">
        <f t="shared" si="2"/>
        <v>22</v>
      </c>
      <c r="G15" s="125"/>
      <c r="H15" s="125">
        <v>176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16</v>
      </c>
      <c r="B16" s="119" t="str">
        <f>VLOOKUP($A16,Сотрудники!$A$3:$L$1206,2,0)</f>
        <v>Абдуллаева Анжелика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</v>
      </c>
      <c r="E16" s="119">
        <f>VLOOKUP($A16,Сотрудники!$A$3:$L$1206,11,0)</f>
        <v>0</v>
      </c>
      <c r="F16" s="120">
        <f t="shared" si="2"/>
        <v>22</v>
      </c>
      <c r="G16" s="125"/>
      <c r="H16" s="125">
        <v>176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62.4" x14ac:dyDescent="0.3">
      <c r="A17" s="129">
        <v>17</v>
      </c>
      <c r="B17" s="119" t="str">
        <f>VLOOKUP($A17,Сотрудники!$A$3:$L$1206,2,0)</f>
        <v>Наймушин Евгений</v>
      </c>
      <c r="C17" s="119" t="str">
        <f>VLOOKUP($A17,Сотрудники!$A$3:$L$1206,9,0)</f>
        <v>МАПЛ (Модуль автоматизации программ лояльности)</v>
      </c>
      <c r="D17" s="119">
        <f>VLOOKUP($A17,Сотрудники!$A$3:$L$1206,10,0)</f>
        <v>0</v>
      </c>
      <c r="E17" s="119">
        <f>VLOOKUP($A17,Сотрудники!$A$3:$L$1206,11,0)</f>
        <v>344900</v>
      </c>
      <c r="F17" s="120">
        <f t="shared" si="2"/>
        <v>22</v>
      </c>
      <c r="G17" s="125"/>
      <c r="H17" s="125">
        <v>176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s="113" customFormat="1" ht="31.2" x14ac:dyDescent="0.3">
      <c r="A18" s="129">
        <v>18</v>
      </c>
      <c r="B18" s="119" t="str">
        <f>VLOOKUP($A18,Сотрудники!$A$3:$L$1206,2,0)</f>
        <v>Тимиргалеев Иван</v>
      </c>
      <c r="C18" s="119" t="str">
        <f>VLOOKUP($A18,Сотрудники!$A$3:$L$1206,9,0)</f>
        <v>Пообъектный учёт залогов</v>
      </c>
      <c r="D18" s="119">
        <f>VLOOKUP($A18,Сотрудники!$A$3:$L$1206,10,0)</f>
        <v>0</v>
      </c>
      <c r="E18" s="119">
        <f>VLOOKUP($A18,Сотрудники!$A$3:$L$1206,11,0)</f>
        <v>0</v>
      </c>
      <c r="F18" s="120">
        <f t="shared" si="2"/>
        <v>5</v>
      </c>
      <c r="G18" s="125"/>
      <c r="H18" s="125">
        <v>40</v>
      </c>
      <c r="I18" s="121" t="e">
        <f>VLOOKUP($A18,Сотрудники!$A$3:$L$1206,14,0)</f>
        <v>#REF!</v>
      </c>
      <c r="J18" s="122" t="e">
        <f t="shared" si="0"/>
        <v>#REF!</v>
      </c>
      <c r="K18" s="126" t="e">
        <f t="shared" si="1"/>
        <v>#REF!</v>
      </c>
    </row>
    <row r="19" spans="1:11" s="113" customFormat="1" x14ac:dyDescent="0.3">
      <c r="A19" s="129">
        <v>19</v>
      </c>
      <c r="B19" s="119" t="str">
        <f>VLOOKUP($A19,Сотрудники!$A$3:$L$1206,2,0)</f>
        <v>Лопатин Максим</v>
      </c>
      <c r="C19" s="119">
        <f>VLOOKUP($A19,Сотрудники!$A$3:$L$1206,9,0)</f>
        <v>0</v>
      </c>
      <c r="D19" s="119">
        <f>VLOOKUP($A19,Сотрудники!$A$3:$L$1206,10,0)</f>
        <v>0</v>
      </c>
      <c r="E19" s="130">
        <f>VLOOKUP($A19,Сотрудники!$A$3:$L$1206,11,0)</f>
        <v>0</v>
      </c>
      <c r="F19" s="120">
        <f t="shared" si="2"/>
        <v>22</v>
      </c>
      <c r="G19" s="125"/>
      <c r="H19" s="125">
        <v>176</v>
      </c>
      <c r="I19" s="121" t="e">
        <f>VLOOKUP($A19,Сотрудники!$A$3:$L$1206,14,0)</f>
        <v>#REF!</v>
      </c>
      <c r="J19" s="122" t="e">
        <f t="shared" si="0"/>
        <v>#REF!</v>
      </c>
      <c r="K19" s="126" t="e">
        <f t="shared" si="1"/>
        <v>#REF!</v>
      </c>
    </row>
    <row r="20" spans="1:11" s="113" customFormat="1" x14ac:dyDescent="0.3">
      <c r="A20" s="129">
        <v>21</v>
      </c>
      <c r="B20" s="119" t="str">
        <f>VLOOKUP($A20,Сотрудники!$A$3:$L$1206,2,0)</f>
        <v>Шимберев Борис</v>
      </c>
      <c r="C20" s="119">
        <f>VLOOKUP($A20,Сотрудники!$A$3:$L$1206,9,0)</f>
        <v>0</v>
      </c>
      <c r="D20" s="119">
        <f>VLOOKUP($A20,Сотрудники!$A$3:$L$1206,10,0)</f>
        <v>0</v>
      </c>
      <c r="E20" s="119">
        <f>VLOOKUP($A20,Сотрудники!$A$3:$L$1206,11,0)</f>
        <v>0</v>
      </c>
      <c r="F20" s="120">
        <f t="shared" si="2"/>
        <v>12</v>
      </c>
      <c r="G20" s="125">
        <v>14</v>
      </c>
      <c r="H20" s="125">
        <v>96</v>
      </c>
      <c r="I20" s="121" t="e">
        <f>VLOOKUP($A20,Сотрудники!$A$3:$L$1206,14,0)</f>
        <v>#REF!</v>
      </c>
      <c r="J20" s="122" t="e">
        <f t="shared" si="0"/>
        <v>#REF!</v>
      </c>
      <c r="K20" s="126" t="e">
        <f t="shared" si="1"/>
        <v>#REF!</v>
      </c>
    </row>
    <row r="21" spans="1:11" s="113" customFormat="1" x14ac:dyDescent="0.3">
      <c r="A21" s="129">
        <v>22</v>
      </c>
      <c r="B21" s="119" t="str">
        <f>VLOOKUP($A21,Сотрудники!$A$3:$L$1206,2,0)</f>
        <v>Виштак Татьяна</v>
      </c>
      <c r="C21" s="119" t="str">
        <f>VLOOKUP($A21,Сотрудники!$A$3:$L$1206,9,0)</f>
        <v>приземление</v>
      </c>
      <c r="D21" s="119">
        <f>VLOOKUP($A21,Сотрудники!$A$3:$L$1206,10,0)</f>
        <v>0</v>
      </c>
      <c r="E21" s="119" t="str">
        <f>VLOOKUP($A21,Сотрудники!$A$3:$L$1206,11,0)</f>
        <v xml:space="preserve">310 400 </v>
      </c>
      <c r="F21" s="120">
        <f t="shared" si="2"/>
        <v>22</v>
      </c>
      <c r="G21" s="125"/>
      <c r="H21" s="125">
        <v>176</v>
      </c>
      <c r="I21" s="121" t="e">
        <f>VLOOKUP($A21,Сотрудники!$A$3:$L$1206,14,0)</f>
        <v>#REF!</v>
      </c>
      <c r="J21" s="122" t="e">
        <f t="shared" si="0"/>
        <v>#REF!</v>
      </c>
      <c r="K21" s="126" t="e">
        <f t="shared" si="1"/>
        <v>#REF!</v>
      </c>
    </row>
    <row r="22" spans="1:11" s="113" customFormat="1" x14ac:dyDescent="0.3">
      <c r="A22" s="129">
        <v>23</v>
      </c>
      <c r="B22" s="119" t="str">
        <f>VLOOKUP($A22,Сотрудники!$A$3:$L$1206,2,0)</f>
        <v>Путилов Александр</v>
      </c>
      <c r="C22" s="119">
        <f>VLOOKUP($A22,Сотрудники!$A$3:$L$1206,9,0)</f>
        <v>0</v>
      </c>
      <c r="D22" s="119">
        <f>VLOOKUP($A22,Сотрудники!$A$3:$L$1206,10,0)</f>
        <v>0</v>
      </c>
      <c r="E22" s="119">
        <f>VLOOKUP($A22,Сотрудники!$A$3:$L$1206,11,0)</f>
        <v>303500</v>
      </c>
      <c r="F22" s="120">
        <f t="shared" si="2"/>
        <v>12</v>
      </c>
      <c r="G22" s="125">
        <v>12</v>
      </c>
      <c r="H22" s="125">
        <v>96</v>
      </c>
      <c r="I22" s="121" t="e">
        <f>VLOOKUP($A22,Сотрудники!$A$3:$L$1206,14,0)</f>
        <v>#REF!</v>
      </c>
      <c r="J22" s="122" t="e">
        <f t="shared" si="0"/>
        <v>#REF!</v>
      </c>
      <c r="K22" s="126" t="e">
        <f t="shared" si="1"/>
        <v>#REF!</v>
      </c>
    </row>
    <row r="23" spans="1:11" s="113" customFormat="1" ht="31.2" x14ac:dyDescent="0.3">
      <c r="A23" s="129">
        <v>24</v>
      </c>
      <c r="B23" s="119" t="str">
        <f>VLOOKUP($A23,Сотрудники!$A$3:$L$1206,2,0)</f>
        <v>Цыганкова Анастасия</v>
      </c>
      <c r="C23" s="119" t="str">
        <f>VLOOKUP($A23,Сотрудники!$A$3:$L$1206,9,0)</f>
        <v>Ресурсное планирование</v>
      </c>
      <c r="D23" s="119">
        <f>VLOOKUP($A23,Сотрудники!$A$3:$L$1206,10,0)</f>
        <v>0.15</v>
      </c>
      <c r="E23" s="119">
        <f>VLOOKUP($A23,Сотрудники!$A$3:$L$1206,11,0)</f>
        <v>150000</v>
      </c>
      <c r="F23" s="120">
        <f t="shared" si="2"/>
        <v>22</v>
      </c>
      <c r="G23" s="125"/>
      <c r="H23" s="125">
        <v>176</v>
      </c>
      <c r="I23" s="121" t="e">
        <f>VLOOKUP($A23,Сотрудники!$A$3:$L$1206,14,0)</f>
        <v>#REF!</v>
      </c>
      <c r="J23" s="122" t="e">
        <f t="shared" si="0"/>
        <v>#REF!</v>
      </c>
      <c r="K23" s="126" t="e">
        <f t="shared" si="1"/>
        <v>#REF!</v>
      </c>
    </row>
    <row r="24" spans="1:11" s="113" customFormat="1" x14ac:dyDescent="0.3">
      <c r="A24" s="129">
        <v>25</v>
      </c>
      <c r="B24" s="119" t="str">
        <f>VLOOKUP($A24,Сотрудники!$A$3:$L$1206,2,0)</f>
        <v>Беседин Игорь</v>
      </c>
      <c r="C24" s="119" t="str">
        <f>VLOOKUP($A24,Сотрудники!$A$3:$L$1206,9,0)</f>
        <v>приземление</v>
      </c>
      <c r="D24" s="119">
        <f>VLOOKUP($A24,Сотрудники!$A$3:$L$1206,10,0)</f>
        <v>0</v>
      </c>
      <c r="E24" s="119">
        <f>VLOOKUP($A24,Сотрудники!$A$3:$L$1206,11,0)</f>
        <v>310000</v>
      </c>
      <c r="F24" s="120">
        <f t="shared" si="2"/>
        <v>22</v>
      </c>
      <c r="G24" s="125"/>
      <c r="H24" s="125">
        <v>176</v>
      </c>
      <c r="I24" s="121" t="e">
        <f>VLOOKUP($A24,Сотрудники!$A$3:$L$1206,14,0)</f>
        <v>#REF!</v>
      </c>
      <c r="J24" s="122" t="e">
        <f t="shared" si="0"/>
        <v>#REF!</v>
      </c>
      <c r="K24" s="126" t="e">
        <f t="shared" si="1"/>
        <v>#REF!</v>
      </c>
    </row>
    <row r="25" spans="1:11" s="113" customFormat="1" ht="31.2" x14ac:dyDescent="0.3">
      <c r="A25" s="129">
        <v>26</v>
      </c>
      <c r="B25" s="119" t="str">
        <f>VLOOKUP($A25,Сотрудники!$A$3:$L$1206,2,0)</f>
        <v>Молчанов Роман</v>
      </c>
      <c r="C25" s="119" t="str">
        <f>VLOOKUP($A25,Сотрудники!$A$3:$L$1206,9,0)</f>
        <v xml:space="preserve">Кредиты наличными </v>
      </c>
      <c r="D25" s="119">
        <f>VLOOKUP($A25,Сотрудники!$A$3:$L$1206,10,0)</f>
        <v>0</v>
      </c>
      <c r="E25" s="119">
        <f>VLOOKUP($A25,Сотрудники!$A$3:$L$1206,11,0)</f>
        <v>300000</v>
      </c>
      <c r="F25" s="120">
        <f t="shared" si="2"/>
        <v>22</v>
      </c>
      <c r="G25" s="125"/>
      <c r="H25" s="125">
        <v>176</v>
      </c>
      <c r="I25" s="121" t="e">
        <f>VLOOKUP($A25,Сотрудники!$A$3:$L$1206,14,0)</f>
        <v>#REF!</v>
      </c>
      <c r="J25" s="122" t="e">
        <f t="shared" si="0"/>
        <v>#REF!</v>
      </c>
      <c r="K25" s="126" t="e">
        <f t="shared" si="1"/>
        <v>#REF!</v>
      </c>
    </row>
    <row r="26" spans="1:11" s="113" customFormat="1" x14ac:dyDescent="0.3">
      <c r="A26" s="129">
        <v>27</v>
      </c>
      <c r="B26" s="119" t="str">
        <f>VLOOKUP($A26,Сотрудники!$A$3:$L$1206,2,0)</f>
        <v>Пузанов Андрей</v>
      </c>
      <c r="C26" s="119">
        <f>VLOOKUP($A26,Сотрудники!$A$3:$L$1206,9,0)</f>
        <v>0</v>
      </c>
      <c r="D26" s="119">
        <f>VLOOKUP($A26,Сотрудники!$A$3:$L$1206,10,0)</f>
        <v>0</v>
      </c>
      <c r="E26" s="119">
        <f>VLOOKUP($A26,Сотрудники!$A$3:$L$1206,11,0)</f>
        <v>0</v>
      </c>
      <c r="F26" s="120">
        <f t="shared" si="2"/>
        <v>22</v>
      </c>
      <c r="G26" s="125"/>
      <c r="H26" s="125">
        <v>176</v>
      </c>
      <c r="I26" s="121" t="e">
        <f>VLOOKUP($A26,Сотрудники!$A$3:$L$1206,14,0)</f>
        <v>#REF!</v>
      </c>
      <c r="J26" s="122" t="e">
        <f t="shared" si="0"/>
        <v>#REF!</v>
      </c>
      <c r="K26" s="126" t="e">
        <f t="shared" si="1"/>
        <v>#REF!</v>
      </c>
    </row>
    <row r="27" spans="1:11" s="113" customFormat="1" ht="62.4" x14ac:dyDescent="0.3">
      <c r="A27" s="129">
        <v>28</v>
      </c>
      <c r="B27" s="119" t="str">
        <f>VLOOKUP($A27,Сотрудники!$A$3:$L$1206,2,0)</f>
        <v>Хотулев Дмитрий</v>
      </c>
      <c r="C27" s="119" t="str">
        <f>VLOOKUP($A27,Сотрудники!$A$3:$L$1206,9,0)</f>
        <v>Платежи юридических лиц (Малый и средний бизнес)</v>
      </c>
      <c r="D27" s="119">
        <f>VLOOKUP($A27,Сотрудники!$A$3:$L$1206,10,0)</f>
        <v>0</v>
      </c>
      <c r="E27" s="119">
        <f>VLOOKUP($A27,Сотрудники!$A$3:$L$1206,11,0)</f>
        <v>0</v>
      </c>
      <c r="F27" s="120">
        <f t="shared" si="2"/>
        <v>22</v>
      </c>
      <c r="G27" s="125"/>
      <c r="H27" s="125">
        <v>176</v>
      </c>
      <c r="I27" s="121" t="e">
        <f>VLOOKUP($A27,Сотрудники!$A$3:$L$1206,14,0)</f>
        <v>#REF!</v>
      </c>
      <c r="J27" s="122" t="e">
        <f t="shared" si="0"/>
        <v>#REF!</v>
      </c>
      <c r="K27" s="126" t="e">
        <f t="shared" si="1"/>
        <v>#REF!</v>
      </c>
    </row>
    <row r="28" spans="1:11" s="113" customFormat="1" x14ac:dyDescent="0.3">
      <c r="A28" s="129">
        <v>29</v>
      </c>
      <c r="B28" s="119" t="str">
        <f>VLOOKUP($A28,Сотрудники!$A$3:$L$1206,2,0)</f>
        <v>Воронцов Григорий</v>
      </c>
      <c r="C28" s="119" t="str">
        <f>VLOOKUP($A28,Сотрудники!$A$3:$L$1206,9,0)</f>
        <v>приземление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22</v>
      </c>
      <c r="G28" s="125"/>
      <c r="H28" s="125">
        <v>176</v>
      </c>
      <c r="I28" s="121" t="e">
        <f>VLOOKUP($A28,Сотрудники!$A$3:$L$1206,14,0)</f>
        <v>#REF!</v>
      </c>
      <c r="J28" s="122" t="e">
        <f t="shared" si="0"/>
        <v>#REF!</v>
      </c>
      <c r="K28" s="126" t="e">
        <f t="shared" si="1"/>
        <v>#REF!</v>
      </c>
    </row>
    <row r="29" spans="1:11" s="113" customFormat="1" x14ac:dyDescent="0.3">
      <c r="A29" s="129">
        <v>30</v>
      </c>
      <c r="B29" s="119" t="str">
        <f>VLOOKUP($A29,Сотрудники!$A$3:$L$1206,2,0)</f>
        <v>Тарасов Алексей</v>
      </c>
      <c r="C29" s="119">
        <f>VLOOKUP($A29,Сотрудники!$A$3:$L$1206,9,0)</f>
        <v>0</v>
      </c>
      <c r="D29" s="119">
        <f>VLOOKUP($A29,Сотрудники!$A$3:$L$1206,10,0)</f>
        <v>0</v>
      </c>
      <c r="E29" s="119">
        <f>VLOOKUP($A29,Сотрудники!$A$3:$L$1206,11,0)</f>
        <v>248000</v>
      </c>
      <c r="F29" s="120">
        <f t="shared" si="2"/>
        <v>22</v>
      </c>
      <c r="G29" s="125"/>
      <c r="H29" s="125">
        <v>176</v>
      </c>
      <c r="I29" s="121" t="e">
        <f>VLOOKUP($A29,Сотрудники!$A$3:$L$1206,14,0)</f>
        <v>#REF!</v>
      </c>
      <c r="J29" s="122" t="e">
        <f t="shared" si="0"/>
        <v>#REF!</v>
      </c>
      <c r="K29" s="126" t="e">
        <f t="shared" si="1"/>
        <v>#REF!</v>
      </c>
    </row>
    <row r="30" spans="1:11" s="113" customFormat="1" x14ac:dyDescent="0.3">
      <c r="A30" s="129">
        <v>31</v>
      </c>
      <c r="B30" s="119" t="str">
        <f>VLOOKUP($A30,Сотрудники!$A$3:$L$1206,2,0)</f>
        <v>Саринков Андрей</v>
      </c>
      <c r="C30" s="119">
        <f>VLOOKUP($A30,Сотрудники!$A$3:$L$1206,9,0)</f>
        <v>0</v>
      </c>
      <c r="D30" s="119">
        <f>VLOOKUP($A30,Сотрудники!$A$3:$L$1206,10,0)</f>
        <v>0</v>
      </c>
      <c r="E30" s="119">
        <f>VLOOKUP($A30,Сотрудники!$A$3:$L$1206,11,0)</f>
        <v>0</v>
      </c>
      <c r="F30" s="120">
        <f t="shared" si="2"/>
        <v>17</v>
      </c>
      <c r="G30" s="125">
        <v>5</v>
      </c>
      <c r="H30" s="125">
        <v>136</v>
      </c>
      <c r="I30" s="121" t="e">
        <f>VLOOKUP($A30,Сотрудники!$A$3:$L$1206,14,0)</f>
        <v>#REF!</v>
      </c>
      <c r="J30" s="122" t="e">
        <f t="shared" si="0"/>
        <v>#REF!</v>
      </c>
      <c r="K30" s="126" t="e">
        <f t="shared" si="1"/>
        <v>#REF!</v>
      </c>
    </row>
    <row r="31" spans="1:11" s="113" customFormat="1" x14ac:dyDescent="0.3">
      <c r="A31" s="129">
        <v>33</v>
      </c>
      <c r="B31" s="119" t="str">
        <f>VLOOKUP($A31,Сотрудники!$A$3:$L$1206,2,0)</f>
        <v>Киевский Сергей</v>
      </c>
      <c r="C31" s="119">
        <f>VLOOKUP($A31,Сотрудники!$A$3:$L$1206,9,0)</f>
        <v>0</v>
      </c>
      <c r="D31" s="119">
        <f>VLOOKUP($A31,Сотрудники!$A$3:$L$1206,10,0)</f>
        <v>0</v>
      </c>
      <c r="E31" s="119">
        <f>VLOOKUP($A31,Сотрудники!$A$3:$L$1206,11,0)</f>
        <v>0</v>
      </c>
      <c r="F31" s="120">
        <f t="shared" si="2"/>
        <v>22</v>
      </c>
      <c r="G31" s="125"/>
      <c r="H31" s="125">
        <v>176</v>
      </c>
      <c r="I31" s="121" t="e">
        <f>VLOOKUP($A31,Сотрудники!$A$3:$L$1206,14,0)</f>
        <v>#REF!</v>
      </c>
      <c r="J31" s="122" t="e">
        <f t="shared" si="0"/>
        <v>#REF!</v>
      </c>
      <c r="K31" s="126" t="e">
        <f t="shared" si="1"/>
        <v>#REF!</v>
      </c>
    </row>
    <row r="32" spans="1:11" s="113" customFormat="1" x14ac:dyDescent="0.3">
      <c r="A32" s="129">
        <v>35</v>
      </c>
      <c r="B32" s="119" t="str">
        <f>VLOOKUP($A32,Сотрудники!$A$3:$L$1206,2,0)</f>
        <v>Дмитриев Николай</v>
      </c>
      <c r="C32" s="119">
        <f>VLOOKUP($A32,Сотрудники!$A$3:$L$1206,9,0)</f>
        <v>0</v>
      </c>
      <c r="D32" s="119">
        <f>VLOOKUP($A32,Сотрудники!$A$3:$L$1206,10,0)</f>
        <v>0</v>
      </c>
      <c r="E32" s="119">
        <f>VLOOKUP($A32,Сотрудники!$A$3:$L$1206,11,0)</f>
        <v>0</v>
      </c>
      <c r="F32" s="120">
        <f t="shared" si="2"/>
        <v>22</v>
      </c>
      <c r="G32" s="125"/>
      <c r="H32" s="125">
        <v>176</v>
      </c>
      <c r="I32" s="121" t="e">
        <f>VLOOKUP($A32,Сотрудники!$A$3:$L$1206,14,0)</f>
        <v>#REF!</v>
      </c>
      <c r="J32" s="122" t="e">
        <f t="shared" si="0"/>
        <v>#REF!</v>
      </c>
      <c r="K32" s="126" t="e">
        <f t="shared" si="1"/>
        <v>#REF!</v>
      </c>
    </row>
    <row r="33" spans="1:11" s="113" customFormat="1" x14ac:dyDescent="0.3">
      <c r="A33" s="129">
        <v>36</v>
      </c>
      <c r="B33" s="119" t="str">
        <f>VLOOKUP($A33,Сотрудники!$A$3:$L$1206,2,0)</f>
        <v>Юркин Николай</v>
      </c>
      <c r="C33" s="119">
        <f>VLOOKUP($A33,Сотрудники!$A$3:$L$1206,9,0)</f>
        <v>0</v>
      </c>
      <c r="D33" s="119">
        <f>VLOOKUP($A33,Сотрудники!$A$3:$L$1206,10,0)</f>
        <v>0</v>
      </c>
      <c r="E33" s="119">
        <f>VLOOKUP($A33,Сотрудники!$A$3:$L$1206,11,0)</f>
        <v>0</v>
      </c>
      <c r="F33" s="120">
        <f t="shared" si="2"/>
        <v>22</v>
      </c>
      <c r="G33" s="125"/>
      <c r="H33" s="125">
        <v>176</v>
      </c>
      <c r="I33" s="121" t="e">
        <f>VLOOKUP($A33,Сотрудники!$A$3:$L$1206,14,0)</f>
        <v>#REF!</v>
      </c>
      <c r="J33" s="122" t="e">
        <f t="shared" si="0"/>
        <v>#REF!</v>
      </c>
      <c r="K33" s="126" t="e">
        <f t="shared" si="1"/>
        <v>#REF!</v>
      </c>
    </row>
    <row r="34" spans="1:11" s="113" customFormat="1" x14ac:dyDescent="0.3">
      <c r="A34" s="129">
        <v>37</v>
      </c>
      <c r="B34" s="119" t="str">
        <f>VLOOKUP($A34,Сотрудники!$A$3:$L$1206,2,0)</f>
        <v>Ионов Евгений</v>
      </c>
      <c r="C34" s="119">
        <f>VLOOKUP($A34,Сотрудники!$A$3:$L$1206,9,0)</f>
        <v>0</v>
      </c>
      <c r="D34" s="119">
        <f>VLOOKUP($A34,Сотрудники!$A$3:$L$1206,10,0)</f>
        <v>0</v>
      </c>
      <c r="E34" s="119">
        <f>VLOOKUP($A34,Сотрудники!$A$3:$L$1206,11,0)</f>
        <v>0</v>
      </c>
      <c r="F34" s="120">
        <f t="shared" si="2"/>
        <v>17</v>
      </c>
      <c r="G34" s="125">
        <v>5</v>
      </c>
      <c r="H34" s="125">
        <v>136</v>
      </c>
      <c r="I34" s="121" t="e">
        <f>VLOOKUP($A34,Сотрудники!$A$3:$L$1206,14,0)</f>
        <v>#REF!</v>
      </c>
      <c r="J34" s="122" t="e">
        <f t="shared" si="0"/>
        <v>#REF!</v>
      </c>
      <c r="K34" s="126" t="e">
        <f t="shared" si="1"/>
        <v>#REF!</v>
      </c>
    </row>
    <row r="35" spans="1:11" s="113" customFormat="1" x14ac:dyDescent="0.3">
      <c r="A35" s="131">
        <v>38</v>
      </c>
      <c r="B35" s="119" t="str">
        <f>VLOOKUP($A35,Сотрудники!$A$3:$L$1206,2,0)</f>
        <v>Передков Константин</v>
      </c>
      <c r="C35" s="119">
        <f>VLOOKUP($A35,Сотрудники!$A$3:$L$1206,9,0)</f>
        <v>0</v>
      </c>
      <c r="D35" s="119">
        <f>VLOOKUP($A35,Сотрудники!$A$3:$L$1206,10,0)</f>
        <v>0</v>
      </c>
      <c r="E35" s="119">
        <f>VLOOKUP($A35,Сотрудники!$A$3:$L$1206,11,0)</f>
        <v>253000</v>
      </c>
      <c r="F35" s="120">
        <f t="shared" si="2"/>
        <v>22</v>
      </c>
      <c r="G35" s="125"/>
      <c r="H35" s="125">
        <v>176</v>
      </c>
      <c r="I35" s="121" t="e">
        <f>VLOOKUP($A35,Сотрудники!$A$3:$L$1206,14,0)</f>
        <v>#REF!</v>
      </c>
      <c r="J35" s="122" t="e">
        <f t="shared" si="0"/>
        <v>#REF!</v>
      </c>
      <c r="K35" s="126" t="e">
        <f t="shared" si="1"/>
        <v>#REF!</v>
      </c>
    </row>
    <row r="36" spans="1:11" s="113" customFormat="1" x14ac:dyDescent="0.3">
      <c r="A36" s="131">
        <v>39</v>
      </c>
      <c r="B36" s="119" t="str">
        <f>VLOOKUP($A36,Сотрудники!$A$3:$L$1206,2,0)</f>
        <v>Дзядевич Екатерина</v>
      </c>
      <c r="C36" s="119">
        <f>VLOOKUP($A36,Сотрудники!$A$3:$L$1206,9,0)</f>
        <v>0</v>
      </c>
      <c r="D36" s="119">
        <f>VLOOKUP($A36,Сотрудники!$A$3:$L$1206,10,0)</f>
        <v>0.15</v>
      </c>
      <c r="E36" s="119">
        <f>VLOOKUP($A36,Сотрудники!$A$3:$L$1206,11,0)</f>
        <v>146000</v>
      </c>
      <c r="F36" s="120">
        <f t="shared" si="2"/>
        <v>0</v>
      </c>
      <c r="G36" s="125"/>
      <c r="H36" s="125"/>
      <c r="I36" s="121" t="e">
        <f>VLOOKUP($A36,Сотрудники!$A$3:$L$1206,14,0)</f>
        <v>#REF!</v>
      </c>
      <c r="J36" s="122" t="e">
        <f t="shared" si="0"/>
        <v>#REF!</v>
      </c>
      <c r="K36" s="126" t="e">
        <f t="shared" si="1"/>
        <v>#REF!</v>
      </c>
    </row>
    <row r="37" spans="1:11" s="113" customFormat="1" x14ac:dyDescent="0.3">
      <c r="A37" s="131">
        <v>40</v>
      </c>
      <c r="B37" s="119" t="str">
        <f>VLOOKUP($A37,Сотрудники!$A$3:$L$1206,2,0)</f>
        <v>Томских Виталий</v>
      </c>
      <c r="C37" s="119">
        <f>VLOOKUP($A37,Сотрудники!$A$3:$L$1206,9,0)</f>
        <v>0</v>
      </c>
      <c r="D37" s="119">
        <f>VLOOKUP($A37,Сотрудники!$A$3:$L$1206,10,0)</f>
        <v>0</v>
      </c>
      <c r="E37" s="119">
        <f>VLOOKUP($A37,Сотрудники!$A$3:$L$1206,11,0)</f>
        <v>0</v>
      </c>
      <c r="F37" s="120">
        <f t="shared" si="2"/>
        <v>22</v>
      </c>
      <c r="G37" s="125"/>
      <c r="H37" s="125">
        <v>176</v>
      </c>
      <c r="I37" s="121" t="e">
        <f>VLOOKUP($A37,Сотрудники!$A$3:$L$1206,14,0)</f>
        <v>#REF!</v>
      </c>
      <c r="J37" s="122" t="e">
        <f t="shared" si="0"/>
        <v>#REF!</v>
      </c>
      <c r="K37" s="126" t="e">
        <f t="shared" si="1"/>
        <v>#REF!</v>
      </c>
    </row>
    <row r="38" spans="1:11" s="113" customFormat="1" x14ac:dyDescent="0.3">
      <c r="A38" s="131">
        <v>41</v>
      </c>
      <c r="B38" s="119" t="str">
        <f>VLOOKUP($A38,Сотрудники!$A$3:$L$1206,2,0)</f>
        <v>Новиков Роман</v>
      </c>
      <c r="C38" s="119">
        <f>VLOOKUP($A38,Сотрудники!$A$3:$L$1206,9,0)</f>
        <v>0</v>
      </c>
      <c r="D38" s="119">
        <f>VLOOKUP($A38,Сотрудники!$A$3:$L$1206,10,0)</f>
        <v>0</v>
      </c>
      <c r="E38" s="119">
        <f>VLOOKUP($A38,Сотрудники!$A$3:$L$1206,11,0)</f>
        <v>0</v>
      </c>
      <c r="F38" s="120">
        <f t="shared" si="2"/>
        <v>22</v>
      </c>
      <c r="G38" s="125"/>
      <c r="H38" s="125">
        <v>176</v>
      </c>
      <c r="I38" s="121" t="e">
        <f>VLOOKUP($A38,Сотрудники!$A$3:$L$1206,14,0)</f>
        <v>#REF!</v>
      </c>
      <c r="J38" s="122" t="e">
        <f t="shared" si="0"/>
        <v>#REF!</v>
      </c>
      <c r="K38" s="126" t="e">
        <f t="shared" si="1"/>
        <v>#REF!</v>
      </c>
    </row>
    <row r="39" spans="1:11" s="113" customFormat="1" x14ac:dyDescent="0.3">
      <c r="A39" s="97">
        <v>42</v>
      </c>
      <c r="B39" s="119" t="str">
        <f>VLOOKUP($A39,Сотрудники!$A$3:$L$1206,2,0)</f>
        <v>Газизова Вероника</v>
      </c>
      <c r="C39" s="119" t="str">
        <f>VLOOKUP($A39,Сотрудники!$A$3:$L$1206,9,0)</f>
        <v>приземление</v>
      </c>
      <c r="D39" s="119">
        <f>VLOOKUP($A39,Сотрудники!$A$3:$L$1206,10,0)</f>
        <v>0.15</v>
      </c>
      <c r="E39" s="119">
        <f>VLOOKUP($A39,Сотрудники!$A$3:$L$1206,11,0)</f>
        <v>285000</v>
      </c>
      <c r="F39" s="120">
        <f t="shared" si="2"/>
        <v>21</v>
      </c>
      <c r="G39" s="125"/>
      <c r="H39" s="125">
        <v>168</v>
      </c>
      <c r="I39" s="121" t="e">
        <f>VLOOKUP($A39,Сотрудники!$A$3:$L$1206,14,0)</f>
        <v>#REF!</v>
      </c>
      <c r="J39" s="122" t="e">
        <f t="shared" ref="J39:J49" si="3">I39/8</f>
        <v>#REF!</v>
      </c>
      <c r="K39" s="126" t="e">
        <f t="shared" ref="K39:K49" si="4">+H39*J39</f>
        <v>#REF!</v>
      </c>
    </row>
    <row r="40" spans="1:11" x14ac:dyDescent="0.3">
      <c r="A40" s="97">
        <v>43</v>
      </c>
      <c r="B40" s="119" t="str">
        <f>VLOOKUP($A40,Сотрудники!$A$3:$L$1206,2,0)</f>
        <v>Титова Наталия</v>
      </c>
      <c r="C40" s="119">
        <f>VLOOKUP($A40,Сотрудники!$A$3:$L$1206,9,0)</f>
        <v>0</v>
      </c>
      <c r="D40" s="119">
        <f>VLOOKUP($A40,Сотрудники!$A$3:$L$1206,10,0)</f>
        <v>0</v>
      </c>
      <c r="E40" s="119">
        <f>VLOOKUP($A40,Сотрудники!$A$3:$L$1206,11,0)</f>
        <v>0</v>
      </c>
      <c r="F40" s="120">
        <f t="shared" si="2"/>
        <v>20</v>
      </c>
      <c r="G40" s="125"/>
      <c r="H40" s="125">
        <v>160</v>
      </c>
      <c r="I40" s="121" t="e">
        <f>VLOOKUP($A40,Сотрудники!$A$3:$L$1206,14,0)</f>
        <v>#REF!</v>
      </c>
      <c r="J40" s="122" t="e">
        <f t="shared" si="3"/>
        <v>#REF!</v>
      </c>
      <c r="K40" s="126" t="e">
        <f t="shared" si="4"/>
        <v>#REF!</v>
      </c>
    </row>
    <row r="41" spans="1:11" x14ac:dyDescent="0.3">
      <c r="A41" s="97">
        <v>44</v>
      </c>
      <c r="B41" s="119" t="str">
        <f>VLOOKUP($A41,Сотрудники!$A$3:$L$1206,2,0)</f>
        <v>Роман Иван</v>
      </c>
      <c r="C41" s="119">
        <f>VLOOKUP($A41,Сотрудники!$A$3:$L$1206,9,0)</f>
        <v>0</v>
      </c>
      <c r="D41" s="119">
        <f>VLOOKUP($A41,Сотрудники!$A$3:$L$1206,10,0)</f>
        <v>0</v>
      </c>
      <c r="E41" s="119">
        <f>VLOOKUP($A41,Сотрудники!$A$3:$L$1206,11,0)</f>
        <v>287400</v>
      </c>
      <c r="F41" s="120">
        <f t="shared" si="2"/>
        <v>20</v>
      </c>
      <c r="G41" s="125"/>
      <c r="H41" s="125">
        <v>160</v>
      </c>
      <c r="I41" s="121" t="e">
        <f>VLOOKUP($A41,Сотрудники!$A$3:$L$1206,14,0)</f>
        <v>#REF!</v>
      </c>
      <c r="J41" s="122" t="e">
        <f t="shared" si="3"/>
        <v>#REF!</v>
      </c>
      <c r="K41" s="126" t="e">
        <f t="shared" si="4"/>
        <v>#REF!</v>
      </c>
    </row>
    <row r="42" spans="1:11" x14ac:dyDescent="0.3">
      <c r="A42" s="97">
        <v>45</v>
      </c>
      <c r="B42" s="119" t="str">
        <f>VLOOKUP($A42,Сотрудники!$A$3:$L$1206,2,0)</f>
        <v>Волошина Виктория</v>
      </c>
      <c r="C42" s="119">
        <f>VLOOKUP($A42,Сотрудники!$A$3:$L$1206,9,0)</f>
        <v>0</v>
      </c>
      <c r="D42" s="119">
        <f>VLOOKUP($A42,Сотрудники!$A$3:$L$1206,10,0)</f>
        <v>0</v>
      </c>
      <c r="E42" s="119">
        <f>VLOOKUP($A42,Сотрудники!$A$3:$L$1206,11,0)</f>
        <v>0</v>
      </c>
      <c r="F42" s="120">
        <f t="shared" si="2"/>
        <v>20</v>
      </c>
      <c r="G42" s="125"/>
      <c r="H42" s="125">
        <v>160</v>
      </c>
      <c r="I42" s="121" t="e">
        <f>VLOOKUP($A42,Сотрудники!$A$3:$L$1206,14,0)</f>
        <v>#REF!</v>
      </c>
      <c r="J42" s="122" t="e">
        <f t="shared" si="3"/>
        <v>#REF!</v>
      </c>
      <c r="K42" s="126" t="e">
        <f t="shared" si="4"/>
        <v>#REF!</v>
      </c>
    </row>
    <row r="43" spans="1:11" x14ac:dyDescent="0.3">
      <c r="A43" s="97">
        <v>46</v>
      </c>
      <c r="B43" s="119" t="str">
        <f>VLOOKUP($A43,Сотрудники!$A$3:$L$1206,2,0)</f>
        <v>Мельников Александр</v>
      </c>
      <c r="C43" s="119">
        <f>VLOOKUP($A43,Сотрудники!$A$3:$L$1206,9,0)</f>
        <v>0</v>
      </c>
      <c r="D43" s="119">
        <f>VLOOKUP($A43,Сотрудники!$A$3:$L$1206,10,0)</f>
        <v>0</v>
      </c>
      <c r="E43" s="119">
        <f>VLOOKUP($A43,Сотрудники!$A$3:$L$1206,11,0)</f>
        <v>269000</v>
      </c>
      <c r="F43" s="120">
        <f t="shared" si="2"/>
        <v>15</v>
      </c>
      <c r="G43" s="125"/>
      <c r="H43" s="125">
        <v>120</v>
      </c>
      <c r="I43" s="121" t="e">
        <f>VLOOKUP($A43,Сотрудники!$A$3:$L$1206,14,0)</f>
        <v>#REF!</v>
      </c>
      <c r="J43" s="122" t="e">
        <f t="shared" si="3"/>
        <v>#REF!</v>
      </c>
      <c r="K43" s="126" t="e">
        <f t="shared" si="4"/>
        <v>#REF!</v>
      </c>
    </row>
    <row r="44" spans="1:11" x14ac:dyDescent="0.3">
      <c r="A44" s="97">
        <v>47</v>
      </c>
      <c r="B44" s="119" t="str">
        <f>VLOOKUP($A44,Сотрудники!$A$3:$L$1206,2,0)</f>
        <v>Некрасов Антон</v>
      </c>
      <c r="C44" s="119">
        <f>VLOOKUP($A44,Сотрудники!$A$3:$L$1206,9,0)</f>
        <v>0</v>
      </c>
      <c r="D44" s="119">
        <f>VLOOKUP($A44,Сотрудники!$A$3:$L$1206,10,0)</f>
        <v>0</v>
      </c>
      <c r="E44" s="119">
        <f>VLOOKUP($A44,Сотрудники!$A$3:$L$1206,11,0)</f>
        <v>0</v>
      </c>
      <c r="F44" s="120">
        <f t="shared" si="2"/>
        <v>15</v>
      </c>
      <c r="G44" s="125"/>
      <c r="H44" s="125">
        <v>120</v>
      </c>
      <c r="I44" s="121" t="e">
        <f>VLOOKUP($A44,Сотрудники!$A$3:$L$1206,14,0)</f>
        <v>#REF!</v>
      </c>
      <c r="J44" s="122" t="e">
        <f t="shared" si="3"/>
        <v>#REF!</v>
      </c>
      <c r="K44" s="126" t="e">
        <f t="shared" si="4"/>
        <v>#REF!</v>
      </c>
    </row>
    <row r="45" spans="1:11" x14ac:dyDescent="0.3">
      <c r="A45" s="97">
        <v>48</v>
      </c>
      <c r="B45" s="119" t="str">
        <f>VLOOKUP($A45,Сотрудники!$A$3:$L$1206,2,0)</f>
        <v>Ромашкин Никита</v>
      </c>
      <c r="C45" s="119" t="str">
        <f>VLOOKUP($A45,Сотрудники!$A$3:$L$1206,9,0)</f>
        <v>приземление</v>
      </c>
      <c r="D45" s="119">
        <f>VLOOKUP($A45,Сотрудники!$A$3:$L$1206,10,0)</f>
        <v>0.15</v>
      </c>
      <c r="E45" s="119">
        <f>VLOOKUP($A45,Сотрудники!$A$3:$L$1206,11,0)</f>
        <v>241500</v>
      </c>
      <c r="F45" s="120">
        <f t="shared" si="2"/>
        <v>10</v>
      </c>
      <c r="G45" s="125"/>
      <c r="H45" s="125">
        <v>80</v>
      </c>
      <c r="I45" s="121" t="e">
        <f>VLOOKUP($A45,Сотрудники!$A$3:$L$1206,14,0)</f>
        <v>#REF!</v>
      </c>
      <c r="J45" s="122" t="e">
        <f t="shared" si="3"/>
        <v>#REF!</v>
      </c>
      <c r="K45" s="126" t="e">
        <f t="shared" si="4"/>
        <v>#REF!</v>
      </c>
    </row>
    <row r="46" spans="1:11" x14ac:dyDescent="0.3">
      <c r="A46" s="97">
        <v>49</v>
      </c>
      <c r="B46" s="119" t="str">
        <f>VLOOKUP($A46,Сотрудники!$A$3:$L$1206,2,0)</f>
        <v>Лагутин Иван</v>
      </c>
      <c r="C46" s="119">
        <f>VLOOKUP($A46,Сотрудники!$A$3:$L$1206,9,0)</f>
        <v>0</v>
      </c>
      <c r="D46" s="119">
        <f>VLOOKUP($A46,Сотрудники!$A$3:$L$1206,10,0)</f>
        <v>0</v>
      </c>
      <c r="E46" s="119">
        <f>VLOOKUP($A46,Сотрудники!$A$3:$L$1206,11,0)</f>
        <v>0</v>
      </c>
      <c r="F46" s="120">
        <f t="shared" si="2"/>
        <v>10</v>
      </c>
      <c r="G46" s="125"/>
      <c r="H46" s="125">
        <v>80</v>
      </c>
      <c r="I46" s="121" t="e">
        <f>VLOOKUP($A46,Сотрудники!$A$3:$L$1206,14,0)</f>
        <v>#REF!</v>
      </c>
      <c r="J46" s="122" t="e">
        <f t="shared" si="3"/>
        <v>#REF!</v>
      </c>
      <c r="K46" s="126" t="e">
        <f t="shared" si="4"/>
        <v>#REF!</v>
      </c>
    </row>
    <row r="47" spans="1:11" x14ac:dyDescent="0.3">
      <c r="A47" s="97">
        <v>50</v>
      </c>
      <c r="B47" s="119" t="str">
        <f>VLOOKUP($A47,Сотрудники!$A$3:$L$1206,2,0)</f>
        <v>Жарницкий Давид</v>
      </c>
      <c r="C47" s="119">
        <f>VLOOKUP($A47,Сотрудники!$A$3:$L$1206,9,0)</f>
        <v>0</v>
      </c>
      <c r="D47" s="119">
        <f>VLOOKUP($A47,Сотрудники!$A$3:$L$1206,10,0)</f>
        <v>0</v>
      </c>
      <c r="E47" s="119">
        <f>VLOOKUP($A47,Сотрудники!$A$3:$L$1206,11,0)</f>
        <v>0</v>
      </c>
      <c r="F47" s="120">
        <f t="shared" si="2"/>
        <v>5</v>
      </c>
      <c r="G47" s="125"/>
      <c r="H47" s="125">
        <v>40</v>
      </c>
      <c r="I47" s="121" t="e">
        <f>VLOOKUP($A47,Сотрудники!$A$3:$L$1206,14,0)</f>
        <v>#REF!</v>
      </c>
      <c r="J47" s="122" t="e">
        <f t="shared" si="3"/>
        <v>#REF!</v>
      </c>
      <c r="K47" s="126" t="e">
        <f t="shared" si="4"/>
        <v>#REF!</v>
      </c>
    </row>
    <row r="48" spans="1:11" x14ac:dyDescent="0.3">
      <c r="A48" s="97">
        <v>51</v>
      </c>
      <c r="B48" s="119" t="str">
        <f>VLOOKUP($A48,Сотрудники!$A$3:$L$1206,2,0)</f>
        <v>Колмогорова Анна</v>
      </c>
      <c r="C48" s="119">
        <f>VLOOKUP($A48,Сотрудники!$A$3:$L$1206,9,0)</f>
        <v>0</v>
      </c>
      <c r="D48" s="119">
        <f>VLOOKUP($A48,Сотрудники!$A$3:$L$1206,10,0)</f>
        <v>0</v>
      </c>
      <c r="E48" s="119">
        <f>VLOOKUP($A48,Сотрудники!$A$3:$L$1206,11,0)</f>
        <v>0</v>
      </c>
      <c r="F48" s="120">
        <f t="shared" si="2"/>
        <v>5</v>
      </c>
      <c r="G48" s="125"/>
      <c r="H48" s="125">
        <v>40</v>
      </c>
      <c r="I48" s="121" t="e">
        <f>VLOOKUP($A48,Сотрудники!$A$3:$L$1206,14,0)</f>
        <v>#REF!</v>
      </c>
      <c r="J48" s="122" t="e">
        <f t="shared" si="3"/>
        <v>#REF!</v>
      </c>
      <c r="K48" s="126" t="e">
        <f t="shared" si="4"/>
        <v>#REF!</v>
      </c>
    </row>
    <row r="49" spans="1:11" x14ac:dyDescent="0.3">
      <c r="A49" s="97">
        <v>52</v>
      </c>
      <c r="B49" s="119" t="str">
        <f>VLOOKUP($A49,Сотрудники!$A$3:$L$1206,2,0)</f>
        <v>Головин Евгений</v>
      </c>
      <c r="C49" s="119">
        <f>VLOOKUP($A49,Сотрудники!$A$3:$L$1206,9,0)</f>
        <v>0</v>
      </c>
      <c r="D49" s="119">
        <f>VLOOKUP($A49,Сотрудники!$A$3:$L$1206,10,0)</f>
        <v>0</v>
      </c>
      <c r="E49" s="119">
        <f>VLOOKUP($A49,Сотрудники!$A$3:$L$1206,11,0)</f>
        <v>0</v>
      </c>
      <c r="F49" s="120">
        <f t="shared" si="2"/>
        <v>4</v>
      </c>
      <c r="G49" s="125"/>
      <c r="H49" s="125">
        <v>32</v>
      </c>
      <c r="I49" s="121" t="e">
        <f>VLOOKUP($A49,Сотрудники!$A$3:$L$1206,14,0)</f>
        <v>#REF!</v>
      </c>
      <c r="J49" s="122" t="e">
        <f t="shared" si="3"/>
        <v>#REF!</v>
      </c>
      <c r="K49" s="126" t="e">
        <f t="shared" si="4"/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K105"/>
  <sheetViews>
    <sheetView zoomScale="69" workbookViewId="0">
      <pane xSplit="2" ySplit="2" topLeftCell="C3" activePane="bottomRight" state="frozen"/>
      <selection activeCell="B105" sqref="B58:B105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3984375" style="102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5">
        <v>44044</v>
      </c>
      <c r="E2" s="105">
        <f>D2+1</f>
        <v>44045</v>
      </c>
      <c r="F2" s="106">
        <f t="shared" ref="F2:G2" si="0">E2+1</f>
        <v>44046</v>
      </c>
      <c r="G2" s="106">
        <f t="shared" si="0"/>
        <v>44047</v>
      </c>
      <c r="H2" s="106">
        <f>G2+1</f>
        <v>44048</v>
      </c>
      <c r="I2" s="106">
        <f t="shared" ref="I2:AF2" si="1">H2+1</f>
        <v>44049</v>
      </c>
      <c r="J2" s="106">
        <f t="shared" si="1"/>
        <v>44050</v>
      </c>
      <c r="K2" s="105">
        <f t="shared" si="1"/>
        <v>44051</v>
      </c>
      <c r="L2" s="105">
        <f t="shared" si="1"/>
        <v>44052</v>
      </c>
      <c r="M2" s="106">
        <f t="shared" si="1"/>
        <v>44053</v>
      </c>
      <c r="N2" s="106">
        <f t="shared" si="1"/>
        <v>44054</v>
      </c>
      <c r="O2" s="106">
        <f t="shared" si="1"/>
        <v>44055</v>
      </c>
      <c r="P2" s="106">
        <f t="shared" si="1"/>
        <v>44056</v>
      </c>
      <c r="Q2" s="106">
        <f t="shared" si="1"/>
        <v>44057</v>
      </c>
      <c r="R2" s="105">
        <f t="shared" si="1"/>
        <v>44058</v>
      </c>
      <c r="S2" s="105">
        <f t="shared" si="1"/>
        <v>44059</v>
      </c>
      <c r="T2" s="106">
        <f t="shared" si="1"/>
        <v>44060</v>
      </c>
      <c r="U2" s="106">
        <f t="shared" si="1"/>
        <v>44061</v>
      </c>
      <c r="V2" s="106">
        <f t="shared" si="1"/>
        <v>44062</v>
      </c>
      <c r="W2" s="106">
        <f t="shared" si="1"/>
        <v>44063</v>
      </c>
      <c r="X2" s="106">
        <f t="shared" si="1"/>
        <v>44064</v>
      </c>
      <c r="Y2" s="105">
        <f t="shared" si="1"/>
        <v>44065</v>
      </c>
      <c r="Z2" s="105">
        <f t="shared" si="1"/>
        <v>44066</v>
      </c>
      <c r="AA2" s="106">
        <f t="shared" si="1"/>
        <v>44067</v>
      </c>
      <c r="AB2" s="106">
        <f t="shared" si="1"/>
        <v>44068</v>
      </c>
      <c r="AC2" s="106">
        <f t="shared" si="1"/>
        <v>44069</v>
      </c>
      <c r="AD2" s="106">
        <f t="shared" si="1"/>
        <v>44070</v>
      </c>
      <c r="AE2" s="106">
        <f t="shared" si="1"/>
        <v>44071</v>
      </c>
      <c r="AF2" s="105">
        <f t="shared" si="1"/>
        <v>44072</v>
      </c>
      <c r="AG2" s="105">
        <f>+AF2+1</f>
        <v>44073</v>
      </c>
      <c r="AH2" s="106">
        <f>+AG2+1</f>
        <v>44074</v>
      </c>
      <c r="AI2" s="106">
        <f>+AH2+1</f>
        <v>44075</v>
      </c>
      <c r="AJ2" s="106">
        <f>+AI2+1</f>
        <v>44076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27" t="str">
        <f t="shared" ref="D3:AJ10" si="2">IF(ISBLANK(D56),"",IF(D56=0,"Выходной",IF(D56&lt;&gt;0,"Работал","")))</f>
        <v/>
      </c>
      <c r="E3" s="127" t="str">
        <f t="shared" si="2"/>
        <v/>
      </c>
      <c r="F3" s="109" t="str">
        <f t="shared" si="2"/>
        <v>Работал</v>
      </c>
      <c r="G3" s="107" t="str">
        <f t="shared" si="2"/>
        <v>Работал</v>
      </c>
      <c r="H3" s="107" t="str">
        <f t="shared" si="2"/>
        <v>Работал</v>
      </c>
      <c r="I3" s="109" t="str">
        <f t="shared" si="2"/>
        <v>Работал</v>
      </c>
      <c r="J3" s="109" t="str">
        <f t="shared" si="2"/>
        <v>Работал</v>
      </c>
      <c r="K3" s="127" t="str">
        <f t="shared" si="2"/>
        <v/>
      </c>
      <c r="L3" s="127" t="str">
        <f t="shared" si="2"/>
        <v/>
      </c>
      <c r="M3" s="109" t="str">
        <f t="shared" si="2"/>
        <v>Выходной</v>
      </c>
      <c r="N3" s="109" t="str">
        <f t="shared" si="2"/>
        <v>Выходной</v>
      </c>
      <c r="O3" s="109" t="str">
        <f t="shared" si="2"/>
        <v>Выходной</v>
      </c>
      <c r="P3" s="109" t="str">
        <f t="shared" si="2"/>
        <v>Выходной</v>
      </c>
      <c r="Q3" s="109" t="str">
        <f t="shared" si="2"/>
        <v>Выходной</v>
      </c>
      <c r="R3" s="127" t="str">
        <f t="shared" si="2"/>
        <v>Выходной</v>
      </c>
      <c r="S3" s="127" t="str">
        <f t="shared" si="2"/>
        <v>Выходной</v>
      </c>
      <c r="T3" s="109" t="str">
        <f t="shared" si="2"/>
        <v>Выходной</v>
      </c>
      <c r="U3" s="109" t="str">
        <f t="shared" si="2"/>
        <v>Выходной</v>
      </c>
      <c r="V3" s="109" t="str">
        <f t="shared" si="2"/>
        <v>Выходной</v>
      </c>
      <c r="W3" s="109" t="str">
        <f t="shared" si="2"/>
        <v>Выходной</v>
      </c>
      <c r="X3" s="109" t="str">
        <f t="shared" si="2"/>
        <v>Выходной</v>
      </c>
      <c r="Y3" s="127" t="str">
        <f t="shared" si="2"/>
        <v/>
      </c>
      <c r="Z3" s="127" t="str">
        <f t="shared" si="2"/>
        <v/>
      </c>
      <c r="AA3" s="109" t="str">
        <f t="shared" si="2"/>
        <v>Работал</v>
      </c>
      <c r="AB3" s="109" t="str">
        <f t="shared" si="2"/>
        <v>Работал</v>
      </c>
      <c r="AC3" s="109" t="str">
        <f t="shared" si="2"/>
        <v>Работал</v>
      </c>
      <c r="AD3" s="109" t="str">
        <f t="shared" si="2"/>
        <v>Работал</v>
      </c>
      <c r="AE3" s="109" t="str">
        <f t="shared" si="2"/>
        <v>Работал</v>
      </c>
      <c r="AF3" s="127" t="str">
        <f t="shared" si="2"/>
        <v/>
      </c>
      <c r="AG3" s="127" t="str">
        <f t="shared" si="2"/>
        <v/>
      </c>
      <c r="AH3" s="109" t="str">
        <f t="shared" si="2"/>
        <v>Работал</v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27" t="str">
        <f t="shared" si="2"/>
        <v/>
      </c>
      <c r="E4" s="127" t="str">
        <f t="shared" si="2"/>
        <v/>
      </c>
      <c r="F4" s="109" t="str">
        <f t="shared" si="2"/>
        <v>Работал</v>
      </c>
      <c r="G4" s="109" t="str">
        <f t="shared" si="2"/>
        <v>Работал</v>
      </c>
      <c r="H4" s="109" t="str">
        <f t="shared" si="2"/>
        <v>Работал</v>
      </c>
      <c r="I4" s="109" t="str">
        <f t="shared" si="2"/>
        <v>Работал</v>
      </c>
      <c r="J4" s="109" t="str">
        <f t="shared" si="2"/>
        <v>Работал</v>
      </c>
      <c r="K4" s="127" t="str">
        <f t="shared" si="2"/>
        <v/>
      </c>
      <c r="L4" s="127" t="str">
        <f t="shared" si="2"/>
        <v/>
      </c>
      <c r="M4" s="109" t="str">
        <f t="shared" si="2"/>
        <v>Работал</v>
      </c>
      <c r="N4" s="109" t="str">
        <f t="shared" si="2"/>
        <v>Работал</v>
      </c>
      <c r="O4" s="109" t="str">
        <f t="shared" si="2"/>
        <v>Работал</v>
      </c>
      <c r="P4" s="109" t="str">
        <f t="shared" si="2"/>
        <v>Работал</v>
      </c>
      <c r="Q4" s="109" t="str">
        <f t="shared" si="2"/>
        <v>Работал</v>
      </c>
      <c r="R4" s="127" t="str">
        <f t="shared" si="2"/>
        <v/>
      </c>
      <c r="S4" s="127" t="str">
        <f t="shared" si="2"/>
        <v/>
      </c>
      <c r="T4" s="109" t="str">
        <f t="shared" si="2"/>
        <v>Работал</v>
      </c>
      <c r="U4" s="109" t="str">
        <f t="shared" si="2"/>
        <v>Работал</v>
      </c>
      <c r="V4" s="109" t="str">
        <f t="shared" si="2"/>
        <v>Работал</v>
      </c>
      <c r="W4" s="109" t="str">
        <f t="shared" si="2"/>
        <v>Работал</v>
      </c>
      <c r="X4" s="109" t="str">
        <f t="shared" si="2"/>
        <v>Работал</v>
      </c>
      <c r="Y4" s="127" t="str">
        <f t="shared" si="2"/>
        <v/>
      </c>
      <c r="Z4" s="127" t="str">
        <f t="shared" si="2"/>
        <v/>
      </c>
      <c r="AA4" s="109" t="str">
        <f t="shared" si="2"/>
        <v>Работал</v>
      </c>
      <c r="AB4" s="109" t="str">
        <f t="shared" si="2"/>
        <v>Работал</v>
      </c>
      <c r="AC4" s="109" t="str">
        <f t="shared" si="2"/>
        <v>Работал</v>
      </c>
      <c r="AD4" s="109" t="str">
        <f t="shared" si="2"/>
        <v>Работал</v>
      </c>
      <c r="AE4" s="109" t="str">
        <f t="shared" si="2"/>
        <v>Работал</v>
      </c>
      <c r="AF4" s="127" t="str">
        <f t="shared" si="2"/>
        <v/>
      </c>
      <c r="AG4" s="127" t="str">
        <f t="shared" si="2"/>
        <v/>
      </c>
      <c r="AH4" s="109" t="str">
        <f t="shared" si="2"/>
        <v>Работал</v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27" t="str">
        <f t="shared" si="2"/>
        <v/>
      </c>
      <c r="E5" s="127" t="str">
        <f t="shared" si="2"/>
        <v/>
      </c>
      <c r="F5" s="109" t="str">
        <f t="shared" si="2"/>
        <v>Работал</v>
      </c>
      <c r="G5" s="109" t="str">
        <f t="shared" si="2"/>
        <v>Работал</v>
      </c>
      <c r="H5" s="109" t="str">
        <f t="shared" si="2"/>
        <v>Работал</v>
      </c>
      <c r="I5" s="109" t="str">
        <f t="shared" si="2"/>
        <v>Работал</v>
      </c>
      <c r="J5" s="109" t="str">
        <f t="shared" si="2"/>
        <v>Работал</v>
      </c>
      <c r="K5" s="127" t="str">
        <f t="shared" si="2"/>
        <v/>
      </c>
      <c r="L5" s="127" t="str">
        <f t="shared" si="2"/>
        <v/>
      </c>
      <c r="M5" s="109" t="str">
        <f t="shared" si="2"/>
        <v>Работал</v>
      </c>
      <c r="N5" s="109" t="str">
        <f t="shared" si="2"/>
        <v>Работал</v>
      </c>
      <c r="O5" s="109" t="str">
        <f t="shared" si="2"/>
        <v>Работал</v>
      </c>
      <c r="P5" s="109" t="str">
        <f t="shared" si="2"/>
        <v>Работал</v>
      </c>
      <c r="Q5" s="109" t="str">
        <f t="shared" si="2"/>
        <v>Работал</v>
      </c>
      <c r="R5" s="127" t="str">
        <f t="shared" si="2"/>
        <v/>
      </c>
      <c r="S5" s="127" t="str">
        <f t="shared" si="2"/>
        <v/>
      </c>
      <c r="T5" s="109" t="str">
        <f t="shared" si="2"/>
        <v>Выходной</v>
      </c>
      <c r="U5" s="109" t="str">
        <f t="shared" si="2"/>
        <v>Выходной</v>
      </c>
      <c r="V5" s="109" t="str">
        <f t="shared" si="2"/>
        <v>Выходной</v>
      </c>
      <c r="W5" s="109" t="str">
        <f t="shared" si="2"/>
        <v>Выходной</v>
      </c>
      <c r="X5" s="109" t="str">
        <f t="shared" si="2"/>
        <v>Выходной</v>
      </c>
      <c r="Y5" s="127" t="str">
        <f t="shared" si="2"/>
        <v>Выходной</v>
      </c>
      <c r="Z5" s="127" t="str">
        <f t="shared" si="2"/>
        <v>Выходной</v>
      </c>
      <c r="AA5" s="109" t="str">
        <f t="shared" si="2"/>
        <v>Выходной</v>
      </c>
      <c r="AB5" s="109" t="str">
        <f t="shared" si="2"/>
        <v>Выходной</v>
      </c>
      <c r="AC5" s="109" t="str">
        <f t="shared" si="2"/>
        <v>Выходной</v>
      </c>
      <c r="AD5" s="109" t="str">
        <f t="shared" si="2"/>
        <v>Выходной</v>
      </c>
      <c r="AE5" s="109" t="str">
        <f t="shared" si="2"/>
        <v>Выходной</v>
      </c>
      <c r="AF5" s="127" t="str">
        <f t="shared" si="2"/>
        <v>Выходной</v>
      </c>
      <c r="AG5" s="127" t="str">
        <f t="shared" si="2"/>
        <v>Выходной</v>
      </c>
      <c r="AH5" s="109" t="str">
        <f t="shared" si="2"/>
        <v>Работал</v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27" t="str">
        <f t="shared" si="2"/>
        <v/>
      </c>
      <c r="E6" s="127" t="str">
        <f t="shared" si="2"/>
        <v/>
      </c>
      <c r="F6" s="109" t="str">
        <f t="shared" si="2"/>
        <v>Работал</v>
      </c>
      <c r="G6" s="109" t="str">
        <f t="shared" si="2"/>
        <v>Работал</v>
      </c>
      <c r="H6" s="109" t="str">
        <f t="shared" si="2"/>
        <v>Работал</v>
      </c>
      <c r="I6" s="109" t="str">
        <f t="shared" si="2"/>
        <v>Работал</v>
      </c>
      <c r="J6" s="109" t="str">
        <f t="shared" si="2"/>
        <v>Работал</v>
      </c>
      <c r="K6" s="127" t="str">
        <f t="shared" si="2"/>
        <v/>
      </c>
      <c r="L6" s="127" t="str">
        <f t="shared" si="2"/>
        <v/>
      </c>
      <c r="M6" s="109" t="str">
        <f t="shared" si="2"/>
        <v>Работал</v>
      </c>
      <c r="N6" s="109" t="str">
        <f t="shared" si="2"/>
        <v>Работал</v>
      </c>
      <c r="O6" s="109" t="str">
        <f t="shared" si="2"/>
        <v>Работал</v>
      </c>
      <c r="P6" s="109" t="str">
        <f t="shared" si="2"/>
        <v>Работал</v>
      </c>
      <c r="Q6" s="109" t="str">
        <f t="shared" si="2"/>
        <v>Работал</v>
      </c>
      <c r="R6" s="127" t="str">
        <f t="shared" si="2"/>
        <v/>
      </c>
      <c r="S6" s="127" t="str">
        <f t="shared" si="2"/>
        <v/>
      </c>
      <c r="T6" s="109" t="str">
        <f t="shared" si="2"/>
        <v>Работал</v>
      </c>
      <c r="U6" s="109" t="str">
        <f t="shared" si="2"/>
        <v>Работал</v>
      </c>
      <c r="V6" s="109" t="str">
        <f t="shared" si="2"/>
        <v>Работал</v>
      </c>
      <c r="W6" s="109" t="str">
        <f t="shared" si="2"/>
        <v>Работал</v>
      </c>
      <c r="X6" s="109" t="str">
        <f t="shared" si="2"/>
        <v>Работал</v>
      </c>
      <c r="Y6" s="127" t="str">
        <f t="shared" si="2"/>
        <v/>
      </c>
      <c r="Z6" s="127" t="str">
        <f t="shared" si="2"/>
        <v/>
      </c>
      <c r="AA6" s="109" t="str">
        <f t="shared" si="2"/>
        <v>Работал</v>
      </c>
      <c r="AB6" s="109" t="str">
        <f t="shared" si="2"/>
        <v>Работал</v>
      </c>
      <c r="AC6" s="109" t="str">
        <f t="shared" si="2"/>
        <v>Работал</v>
      </c>
      <c r="AD6" s="109" t="str">
        <f t="shared" si="2"/>
        <v>Работал</v>
      </c>
      <c r="AE6" s="109" t="str">
        <f t="shared" si="2"/>
        <v>Работал</v>
      </c>
      <c r="AF6" s="127" t="str">
        <f t="shared" si="2"/>
        <v/>
      </c>
      <c r="AG6" s="127" t="str">
        <f t="shared" si="2"/>
        <v/>
      </c>
      <c r="AH6" s="109" t="str">
        <f t="shared" si="2"/>
        <v>Работал</v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27" t="str">
        <f t="shared" si="2"/>
        <v/>
      </c>
      <c r="E7" s="127" t="str">
        <f t="shared" si="2"/>
        <v/>
      </c>
      <c r="F7" s="109" t="str">
        <f t="shared" si="2"/>
        <v>Работал</v>
      </c>
      <c r="G7" s="109" t="str">
        <f t="shared" si="2"/>
        <v>Работал</v>
      </c>
      <c r="H7" s="109" t="str">
        <f t="shared" si="2"/>
        <v>Работал</v>
      </c>
      <c r="I7" s="109" t="str">
        <f t="shared" si="2"/>
        <v>Работал</v>
      </c>
      <c r="J7" s="109" t="str">
        <f t="shared" si="2"/>
        <v>Работал</v>
      </c>
      <c r="K7" s="127" t="str">
        <f t="shared" si="2"/>
        <v/>
      </c>
      <c r="L7" s="127" t="str">
        <f t="shared" si="2"/>
        <v/>
      </c>
      <c r="M7" s="109" t="str">
        <f t="shared" si="2"/>
        <v>Работал</v>
      </c>
      <c r="N7" s="109" t="str">
        <f t="shared" si="2"/>
        <v>Работал</v>
      </c>
      <c r="O7" s="109" t="str">
        <f t="shared" si="2"/>
        <v>Работал</v>
      </c>
      <c r="P7" s="109" t="str">
        <f t="shared" si="2"/>
        <v>Работал</v>
      </c>
      <c r="Q7" s="109" t="str">
        <f t="shared" si="2"/>
        <v>Работал</v>
      </c>
      <c r="R7" s="127" t="str">
        <f t="shared" si="2"/>
        <v/>
      </c>
      <c r="S7" s="127" t="str">
        <f t="shared" si="2"/>
        <v/>
      </c>
      <c r="T7" s="109" t="str">
        <f t="shared" si="2"/>
        <v>Работал</v>
      </c>
      <c r="U7" s="109" t="str">
        <f t="shared" si="2"/>
        <v>Работал</v>
      </c>
      <c r="V7" s="109" t="str">
        <f t="shared" si="2"/>
        <v>Работал</v>
      </c>
      <c r="W7" s="109" t="str">
        <f t="shared" si="2"/>
        <v>Работал</v>
      </c>
      <c r="X7" s="109" t="str">
        <f t="shared" si="2"/>
        <v>Работал</v>
      </c>
      <c r="Y7" s="127" t="str">
        <f t="shared" si="2"/>
        <v/>
      </c>
      <c r="Z7" s="127" t="str">
        <f t="shared" si="2"/>
        <v/>
      </c>
      <c r="AA7" s="109" t="str">
        <f t="shared" si="2"/>
        <v>Работал</v>
      </c>
      <c r="AB7" s="109" t="str">
        <f t="shared" si="2"/>
        <v>Работал</v>
      </c>
      <c r="AC7" s="109" t="str">
        <f t="shared" si="2"/>
        <v>Работал</v>
      </c>
      <c r="AD7" s="109" t="str">
        <f t="shared" si="2"/>
        <v>Работал</v>
      </c>
      <c r="AE7" s="109" t="str">
        <f t="shared" si="2"/>
        <v>Работал</v>
      </c>
      <c r="AF7" s="127" t="str">
        <f t="shared" si="2"/>
        <v/>
      </c>
      <c r="AG7" s="127" t="str">
        <f t="shared" si="2"/>
        <v/>
      </c>
      <c r="AH7" s="109" t="str">
        <f t="shared" si="2"/>
        <v>Работал</v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27" t="str">
        <f t="shared" si="2"/>
        <v/>
      </c>
      <c r="E8" s="127" t="str">
        <f t="shared" si="2"/>
        <v/>
      </c>
      <c r="F8" s="109" t="str">
        <f t="shared" si="2"/>
        <v>Работал</v>
      </c>
      <c r="G8" s="109" t="str">
        <f t="shared" si="2"/>
        <v>Работал</v>
      </c>
      <c r="H8" s="109" t="str">
        <f t="shared" si="2"/>
        <v>Работал</v>
      </c>
      <c r="I8" s="109" t="str">
        <f t="shared" si="2"/>
        <v>Работал</v>
      </c>
      <c r="J8" s="109" t="str">
        <f t="shared" si="2"/>
        <v>Работал</v>
      </c>
      <c r="K8" s="127" t="str">
        <f t="shared" si="2"/>
        <v/>
      </c>
      <c r="L8" s="127" t="str">
        <f t="shared" si="2"/>
        <v/>
      </c>
      <c r="M8" s="109" t="str">
        <f t="shared" si="2"/>
        <v>Работал</v>
      </c>
      <c r="N8" s="109" t="str">
        <f t="shared" si="2"/>
        <v>Работал</v>
      </c>
      <c r="O8" s="109" t="str">
        <f t="shared" si="2"/>
        <v>Работал</v>
      </c>
      <c r="P8" s="109" t="str">
        <f t="shared" si="2"/>
        <v>Работал</v>
      </c>
      <c r="Q8" s="109" t="str">
        <f t="shared" si="2"/>
        <v>Работал</v>
      </c>
      <c r="R8" s="127" t="str">
        <f t="shared" si="2"/>
        <v/>
      </c>
      <c r="S8" s="127" t="str">
        <f t="shared" si="2"/>
        <v/>
      </c>
      <c r="T8" s="109" t="str">
        <f t="shared" si="2"/>
        <v>Работал</v>
      </c>
      <c r="U8" s="109" t="str">
        <f t="shared" si="2"/>
        <v>Работал</v>
      </c>
      <c r="V8" s="109" t="str">
        <f t="shared" si="2"/>
        <v>Работал</v>
      </c>
      <c r="W8" s="109" t="str">
        <f t="shared" si="2"/>
        <v>Работал</v>
      </c>
      <c r="X8" s="109" t="str">
        <f t="shared" si="2"/>
        <v>Работал</v>
      </c>
      <c r="Y8" s="127" t="str">
        <f t="shared" si="2"/>
        <v/>
      </c>
      <c r="Z8" s="127" t="str">
        <f t="shared" si="2"/>
        <v/>
      </c>
      <c r="AA8" s="109" t="str">
        <f t="shared" si="2"/>
        <v>Работал</v>
      </c>
      <c r="AB8" s="109" t="str">
        <f t="shared" si="2"/>
        <v>Работал</v>
      </c>
      <c r="AC8" s="109" t="str">
        <f t="shared" si="2"/>
        <v>Работал</v>
      </c>
      <c r="AD8" s="109" t="str">
        <f t="shared" si="2"/>
        <v>Работал</v>
      </c>
      <c r="AE8" s="109" t="str">
        <f t="shared" si="2"/>
        <v>Работал</v>
      </c>
      <c r="AF8" s="127" t="str">
        <f t="shared" si="2"/>
        <v/>
      </c>
      <c r="AG8" s="127" t="str">
        <f t="shared" si="2"/>
        <v/>
      </c>
      <c r="AH8" s="109" t="str">
        <f t="shared" si="2"/>
        <v>Работал</v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27" t="str">
        <f t="shared" si="2"/>
        <v/>
      </c>
      <c r="E9" s="127" t="str">
        <f t="shared" si="2"/>
        <v/>
      </c>
      <c r="F9" s="109" t="str">
        <f t="shared" si="2"/>
        <v>Работал</v>
      </c>
      <c r="G9" s="109" t="str">
        <f t="shared" si="2"/>
        <v>Работал</v>
      </c>
      <c r="H9" s="109" t="str">
        <f t="shared" si="2"/>
        <v>Работал</v>
      </c>
      <c r="I9" s="109" t="str">
        <f t="shared" si="2"/>
        <v>Работал</v>
      </c>
      <c r="J9" s="109" t="str">
        <f t="shared" si="2"/>
        <v>Работал</v>
      </c>
      <c r="K9" s="127" t="str">
        <f t="shared" si="2"/>
        <v/>
      </c>
      <c r="L9" s="127" t="str">
        <f t="shared" si="2"/>
        <v/>
      </c>
      <c r="M9" s="109" t="str">
        <f t="shared" si="2"/>
        <v>Работал</v>
      </c>
      <c r="N9" s="109" t="str">
        <f t="shared" si="2"/>
        <v>Работал</v>
      </c>
      <c r="O9" s="109" t="str">
        <f t="shared" si="2"/>
        <v>Работал</v>
      </c>
      <c r="P9" s="109" t="str">
        <f t="shared" si="2"/>
        <v>Работал</v>
      </c>
      <c r="Q9" s="109" t="str">
        <f t="shared" si="2"/>
        <v>Работал</v>
      </c>
      <c r="R9" s="127" t="str">
        <f t="shared" si="2"/>
        <v/>
      </c>
      <c r="S9" s="127" t="str">
        <f t="shared" si="2"/>
        <v/>
      </c>
      <c r="T9" s="109" t="str">
        <f t="shared" si="2"/>
        <v>Работал</v>
      </c>
      <c r="U9" s="109" t="str">
        <f t="shared" si="2"/>
        <v>Работал</v>
      </c>
      <c r="V9" s="109" t="str">
        <f t="shared" si="2"/>
        <v>Работал</v>
      </c>
      <c r="W9" s="109" t="str">
        <f t="shared" si="2"/>
        <v>Работал</v>
      </c>
      <c r="X9" s="109" t="str">
        <f t="shared" si="2"/>
        <v>Работал</v>
      </c>
      <c r="Y9" s="127" t="str">
        <f t="shared" si="2"/>
        <v/>
      </c>
      <c r="Z9" s="127" t="str">
        <f t="shared" si="2"/>
        <v/>
      </c>
      <c r="AA9" s="109" t="str">
        <f t="shared" si="2"/>
        <v>Работал</v>
      </c>
      <c r="AB9" s="109" t="str">
        <f t="shared" si="2"/>
        <v>Работал</v>
      </c>
      <c r="AC9" s="109" t="str">
        <f t="shared" si="2"/>
        <v>Работал</v>
      </c>
      <c r="AD9" s="109" t="str">
        <f t="shared" si="2"/>
        <v>Работал</v>
      </c>
      <c r="AE9" s="109" t="str">
        <f t="shared" si="2"/>
        <v>Работал</v>
      </c>
      <c r="AF9" s="127" t="str">
        <f t="shared" si="2"/>
        <v/>
      </c>
      <c r="AG9" s="127" t="str">
        <f t="shared" si="2"/>
        <v/>
      </c>
      <c r="AH9" s="109" t="str">
        <f t="shared" si="2"/>
        <v>Работал</v>
      </c>
      <c r="AI9" s="109" t="str">
        <f t="shared" si="2"/>
        <v/>
      </c>
      <c r="AJ9" s="109" t="str">
        <f t="shared" si="2"/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27" t="str">
        <f t="shared" si="2"/>
        <v/>
      </c>
      <c r="E10" s="127" t="str">
        <f t="shared" si="2"/>
        <v/>
      </c>
      <c r="F10" s="109" t="str">
        <f t="shared" si="2"/>
        <v>Работал</v>
      </c>
      <c r="G10" s="109" t="str">
        <f t="shared" si="2"/>
        <v>Работал</v>
      </c>
      <c r="H10" s="109" t="str">
        <f t="shared" si="2"/>
        <v>Работал</v>
      </c>
      <c r="I10" s="109" t="str">
        <f t="shared" si="2"/>
        <v>Работал</v>
      </c>
      <c r="J10" s="109" t="str">
        <f t="shared" si="2"/>
        <v>Работал</v>
      </c>
      <c r="K10" s="127" t="str">
        <f t="shared" si="2"/>
        <v/>
      </c>
      <c r="L10" s="127" t="str">
        <f t="shared" si="2"/>
        <v/>
      </c>
      <c r="M10" s="109" t="str">
        <f t="shared" si="2"/>
        <v>Работал</v>
      </c>
      <c r="N10" s="109" t="str">
        <f t="shared" si="2"/>
        <v>Работал</v>
      </c>
      <c r="O10" s="109" t="str">
        <f t="shared" si="2"/>
        <v>Работал</v>
      </c>
      <c r="P10" s="109" t="str">
        <f t="shared" si="2"/>
        <v>Работал</v>
      </c>
      <c r="Q10" s="109" t="str">
        <f t="shared" si="2"/>
        <v>Работал</v>
      </c>
      <c r="R10" s="127" t="str">
        <f t="shared" si="2"/>
        <v/>
      </c>
      <c r="S10" s="127" t="str">
        <f t="shared" si="2"/>
        <v/>
      </c>
      <c r="T10" s="109" t="str">
        <f t="shared" si="2"/>
        <v>Работал</v>
      </c>
      <c r="U10" s="109" t="str">
        <f t="shared" si="2"/>
        <v>Работал</v>
      </c>
      <c r="V10" s="109" t="str">
        <f t="shared" si="2"/>
        <v>Работал</v>
      </c>
      <c r="W10" s="109" t="str">
        <f t="shared" si="2"/>
        <v>Работал</v>
      </c>
      <c r="X10" s="109" t="str">
        <f t="shared" si="2"/>
        <v>Работал</v>
      </c>
      <c r="Y10" s="127" t="str">
        <f t="shared" si="2"/>
        <v/>
      </c>
      <c r="Z10" s="127" t="str">
        <f t="shared" si="2"/>
        <v/>
      </c>
      <c r="AA10" s="109" t="str">
        <f t="shared" si="2"/>
        <v>Работал</v>
      </c>
      <c r="AB10" s="109" t="str">
        <f t="shared" ref="AB10:AJ10" si="3">IF(ISBLANK(AB63),"",IF(AB63=0,"Выходной",IF(AB63&lt;&gt;0,"Работал","")))</f>
        <v>Работал</v>
      </c>
      <c r="AC10" s="109" t="str">
        <f t="shared" si="3"/>
        <v>Работал</v>
      </c>
      <c r="AD10" s="109" t="str">
        <f t="shared" si="3"/>
        <v>Работал</v>
      </c>
      <c r="AE10" s="109" t="str">
        <f t="shared" si="3"/>
        <v>Работал</v>
      </c>
      <c r="AF10" s="127" t="str">
        <f t="shared" si="3"/>
        <v/>
      </c>
      <c r="AG10" s="127" t="str">
        <f t="shared" si="3"/>
        <v/>
      </c>
      <c r="AH10" s="109" t="str">
        <f t="shared" si="3"/>
        <v>Работал</v>
      </c>
      <c r="AI10" s="109" t="str">
        <f t="shared" si="3"/>
        <v/>
      </c>
      <c r="AJ10" s="109" t="str">
        <f t="shared" si="3"/>
        <v/>
      </c>
    </row>
    <row r="11" spans="1:36" x14ac:dyDescent="0.3">
      <c r="A11" s="102">
        <v>13</v>
      </c>
      <c r="B11" s="107" t="str">
        <f>VLOOKUP($A11,Сотрудники!$A$3:$L$1206,2,0)</f>
        <v>Богданов Михаил</v>
      </c>
      <c r="C11" s="107" t="str">
        <f>VLOOKUP($A11,Сотрудники!$A$3:$L$1206,8,0)</f>
        <v>СПБ</v>
      </c>
      <c r="D11" s="127" t="str">
        <f t="shared" ref="D11:AJ17" si="4">IF(ISBLANK(D64),"",IF(D64=0,"Выходной",IF(D64&lt;&gt;0,"Работал","")))</f>
        <v/>
      </c>
      <c r="E11" s="127" t="str">
        <f t="shared" si="4"/>
        <v/>
      </c>
      <c r="F11" s="109" t="str">
        <f t="shared" si="4"/>
        <v>Работал</v>
      </c>
      <c r="G11" s="109" t="str">
        <f t="shared" si="4"/>
        <v>Работал</v>
      </c>
      <c r="H11" s="109" t="str">
        <f t="shared" si="4"/>
        <v>Работал</v>
      </c>
      <c r="I11" s="109" t="str">
        <f t="shared" si="4"/>
        <v>Работал</v>
      </c>
      <c r="J11" s="109" t="str">
        <f t="shared" si="4"/>
        <v>Работал</v>
      </c>
      <c r="K11" s="127" t="str">
        <f t="shared" si="4"/>
        <v/>
      </c>
      <c r="L11" s="127" t="str">
        <f t="shared" si="4"/>
        <v/>
      </c>
      <c r="M11" s="109" t="str">
        <f t="shared" si="4"/>
        <v>Работал</v>
      </c>
      <c r="N11" s="109" t="str">
        <f t="shared" si="4"/>
        <v>Работал</v>
      </c>
      <c r="O11" s="109" t="str">
        <f t="shared" si="4"/>
        <v>Работал</v>
      </c>
      <c r="P11" s="109" t="str">
        <f t="shared" si="4"/>
        <v>Работал</v>
      </c>
      <c r="Q11" s="109" t="str">
        <f t="shared" si="4"/>
        <v>Работал</v>
      </c>
      <c r="R11" s="127" t="str">
        <f t="shared" si="4"/>
        <v/>
      </c>
      <c r="S11" s="127" t="str">
        <f t="shared" si="4"/>
        <v/>
      </c>
      <c r="T11" s="109" t="str">
        <f t="shared" si="4"/>
        <v>Работал</v>
      </c>
      <c r="U11" s="109" t="str">
        <f t="shared" si="4"/>
        <v>Работал</v>
      </c>
      <c r="V11" s="109" t="str">
        <f t="shared" si="4"/>
        <v>Работал</v>
      </c>
      <c r="W11" s="109" t="str">
        <f t="shared" si="4"/>
        <v>Работал</v>
      </c>
      <c r="X11" s="109" t="str">
        <f t="shared" si="4"/>
        <v>Работал</v>
      </c>
      <c r="Y11" s="127" t="str">
        <f t="shared" si="4"/>
        <v/>
      </c>
      <c r="Z11" s="127" t="str">
        <f t="shared" si="4"/>
        <v/>
      </c>
      <c r="AA11" s="109" t="str">
        <f t="shared" si="4"/>
        <v>Работал</v>
      </c>
      <c r="AB11" s="109" t="str">
        <f t="shared" si="4"/>
        <v>Работал</v>
      </c>
      <c r="AC11" s="109" t="str">
        <f t="shared" si="4"/>
        <v>Работал</v>
      </c>
      <c r="AD11" s="109" t="str">
        <f t="shared" si="4"/>
        <v>Работал</v>
      </c>
      <c r="AE11" s="109" t="str">
        <f t="shared" si="4"/>
        <v>Работал</v>
      </c>
      <c r="AF11" s="127" t="str">
        <f t="shared" si="4"/>
        <v/>
      </c>
      <c r="AG11" s="127" t="str">
        <f t="shared" si="4"/>
        <v/>
      </c>
      <c r="AH11" s="109" t="str">
        <f t="shared" si="4"/>
        <v>Работал</v>
      </c>
      <c r="AI11" s="109" t="str">
        <f t="shared" si="4"/>
        <v/>
      </c>
      <c r="AJ11" s="109" t="str">
        <f t="shared" si="4"/>
        <v/>
      </c>
    </row>
    <row r="12" spans="1:36" x14ac:dyDescent="0.3">
      <c r="A12" s="102">
        <v>14</v>
      </c>
      <c r="B12" s="107" t="str">
        <f>VLOOKUP($A12,Сотрудники!$A$3:$L$1206,2,0)</f>
        <v>Смирнова Екатерина</v>
      </c>
      <c r="C12" s="107" t="str">
        <f>VLOOKUP($A12,Сотрудники!$A$3:$L$1206,8,0)</f>
        <v>Москва</v>
      </c>
      <c r="D12" s="127" t="str">
        <f t="shared" si="4"/>
        <v/>
      </c>
      <c r="E12" s="127" t="str">
        <f t="shared" si="4"/>
        <v/>
      </c>
      <c r="F12" s="109" t="str">
        <f t="shared" si="4"/>
        <v>Работал</v>
      </c>
      <c r="G12" s="109" t="str">
        <f t="shared" si="4"/>
        <v>Работал</v>
      </c>
      <c r="H12" s="109" t="str">
        <f t="shared" si="4"/>
        <v>Работал</v>
      </c>
      <c r="I12" s="109" t="str">
        <f t="shared" si="4"/>
        <v>Работал</v>
      </c>
      <c r="J12" s="109" t="str">
        <f t="shared" si="4"/>
        <v>Работал</v>
      </c>
      <c r="K12" s="127" t="str">
        <f t="shared" si="4"/>
        <v/>
      </c>
      <c r="L12" s="127" t="str">
        <f t="shared" si="4"/>
        <v/>
      </c>
      <c r="M12" s="109" t="str">
        <f t="shared" si="4"/>
        <v>Работал</v>
      </c>
      <c r="N12" s="109" t="str">
        <f t="shared" si="4"/>
        <v>Работал</v>
      </c>
      <c r="O12" s="109" t="str">
        <f t="shared" si="4"/>
        <v>Работал</v>
      </c>
      <c r="P12" s="109" t="str">
        <f t="shared" si="4"/>
        <v>Работал</v>
      </c>
      <c r="Q12" s="109" t="str">
        <f t="shared" si="4"/>
        <v>Работал</v>
      </c>
      <c r="R12" s="127" t="str">
        <f t="shared" si="4"/>
        <v/>
      </c>
      <c r="S12" s="127" t="str">
        <f t="shared" si="4"/>
        <v/>
      </c>
      <c r="T12" s="109" t="str">
        <f t="shared" si="4"/>
        <v>Работал</v>
      </c>
      <c r="U12" s="109" t="str">
        <f t="shared" si="4"/>
        <v>Работал</v>
      </c>
      <c r="V12" s="109" t="str">
        <f t="shared" si="4"/>
        <v>Работал</v>
      </c>
      <c r="W12" s="109" t="str">
        <f t="shared" si="4"/>
        <v>Работал</v>
      </c>
      <c r="X12" s="109" t="str">
        <f t="shared" si="4"/>
        <v>Работал</v>
      </c>
      <c r="Y12" s="127" t="str">
        <f t="shared" si="4"/>
        <v/>
      </c>
      <c r="Z12" s="127" t="str">
        <f t="shared" si="4"/>
        <v/>
      </c>
      <c r="AA12" s="109" t="str">
        <f t="shared" si="4"/>
        <v>Работал</v>
      </c>
      <c r="AB12" s="109" t="str">
        <f t="shared" si="4"/>
        <v>Работал</v>
      </c>
      <c r="AC12" s="109" t="str">
        <f t="shared" si="4"/>
        <v>Работал</v>
      </c>
      <c r="AD12" s="109" t="str">
        <f t="shared" si="4"/>
        <v>Работал</v>
      </c>
      <c r="AE12" s="109" t="str">
        <f t="shared" si="4"/>
        <v>Работал</v>
      </c>
      <c r="AF12" s="127" t="str">
        <f t="shared" si="4"/>
        <v/>
      </c>
      <c r="AG12" s="127" t="str">
        <f t="shared" si="4"/>
        <v/>
      </c>
      <c r="AH12" s="109" t="str">
        <f t="shared" si="4"/>
        <v>Работал</v>
      </c>
      <c r="AI12" s="109" t="str">
        <f t="shared" si="4"/>
        <v/>
      </c>
      <c r="AJ12" s="109" t="str">
        <f t="shared" si="4"/>
        <v/>
      </c>
    </row>
    <row r="13" spans="1:36" x14ac:dyDescent="0.3">
      <c r="A13" s="102">
        <v>15</v>
      </c>
      <c r="B13" s="107" t="str">
        <f>VLOOKUP($A13,Сотрудники!$A$3:$L$1206,2,0)</f>
        <v>Герасимова Елизавета</v>
      </c>
      <c r="C13" s="107" t="str">
        <f>VLOOKUP($A13,Сотрудники!$A$3:$L$1206,8,0)</f>
        <v>Москва</v>
      </c>
      <c r="D13" s="127" t="str">
        <f t="shared" si="4"/>
        <v/>
      </c>
      <c r="E13" s="127" t="str">
        <f t="shared" si="4"/>
        <v/>
      </c>
      <c r="F13" s="109" t="str">
        <f t="shared" si="4"/>
        <v>Работал</v>
      </c>
      <c r="G13" s="109" t="str">
        <f t="shared" si="4"/>
        <v>Работал</v>
      </c>
      <c r="H13" s="109" t="str">
        <f t="shared" si="4"/>
        <v>Работал</v>
      </c>
      <c r="I13" s="109" t="str">
        <f t="shared" si="4"/>
        <v>Работал</v>
      </c>
      <c r="J13" s="109" t="str">
        <f t="shared" si="4"/>
        <v>Работал</v>
      </c>
      <c r="K13" s="127" t="str">
        <f t="shared" si="4"/>
        <v/>
      </c>
      <c r="L13" s="127" t="str">
        <f t="shared" si="4"/>
        <v/>
      </c>
      <c r="M13" s="109" t="str">
        <f t="shared" si="4"/>
        <v>Работал</v>
      </c>
      <c r="N13" s="109" t="str">
        <f t="shared" si="4"/>
        <v>Работал</v>
      </c>
      <c r="O13" s="109" t="str">
        <f t="shared" si="4"/>
        <v>Работал</v>
      </c>
      <c r="P13" s="109" t="str">
        <f t="shared" si="4"/>
        <v>Работал</v>
      </c>
      <c r="Q13" s="109" t="str">
        <f t="shared" si="4"/>
        <v>Работал</v>
      </c>
      <c r="R13" s="127" t="str">
        <f t="shared" si="4"/>
        <v/>
      </c>
      <c r="S13" s="127" t="str">
        <f t="shared" si="4"/>
        <v/>
      </c>
      <c r="T13" s="109" t="str">
        <f t="shared" si="4"/>
        <v>Работал</v>
      </c>
      <c r="U13" s="109" t="str">
        <f t="shared" si="4"/>
        <v>Работал</v>
      </c>
      <c r="V13" s="109" t="str">
        <f t="shared" si="4"/>
        <v>Работал</v>
      </c>
      <c r="W13" s="109" t="str">
        <f t="shared" si="4"/>
        <v>Работал</v>
      </c>
      <c r="X13" s="109" t="str">
        <f t="shared" si="4"/>
        <v>Работал</v>
      </c>
      <c r="Y13" s="127" t="str">
        <f t="shared" si="4"/>
        <v/>
      </c>
      <c r="Z13" s="127" t="str">
        <f t="shared" si="4"/>
        <v/>
      </c>
      <c r="AA13" s="109" t="str">
        <f t="shared" si="4"/>
        <v>Работал</v>
      </c>
      <c r="AB13" s="109" t="str">
        <f t="shared" si="4"/>
        <v>Работал</v>
      </c>
      <c r="AC13" s="109" t="str">
        <f t="shared" si="4"/>
        <v>Работал</v>
      </c>
      <c r="AD13" s="109" t="str">
        <f t="shared" si="4"/>
        <v>Работал</v>
      </c>
      <c r="AE13" s="109" t="str">
        <f t="shared" si="4"/>
        <v>Работал</v>
      </c>
      <c r="AF13" s="127" t="str">
        <f t="shared" si="4"/>
        <v/>
      </c>
      <c r="AG13" s="127" t="str">
        <f t="shared" si="4"/>
        <v/>
      </c>
      <c r="AH13" s="109" t="str">
        <f t="shared" si="4"/>
        <v>Работал</v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16</v>
      </c>
      <c r="B14" s="107" t="str">
        <f>VLOOKUP($A14,Сотрудники!$A$3:$L$1206,2,0)</f>
        <v>Абдуллаева Анжелика</v>
      </c>
      <c r="C14" s="107" t="str">
        <f>VLOOKUP($A14,Сотрудники!$A$3:$L$1206,8,0)</f>
        <v>Москва</v>
      </c>
      <c r="D14" s="127" t="str">
        <f t="shared" si="4"/>
        <v/>
      </c>
      <c r="E14" s="127" t="str">
        <f t="shared" si="4"/>
        <v/>
      </c>
      <c r="F14" s="109" t="str">
        <f t="shared" si="4"/>
        <v>Работал</v>
      </c>
      <c r="G14" s="109" t="str">
        <f t="shared" si="4"/>
        <v>Работал</v>
      </c>
      <c r="H14" s="109" t="str">
        <f t="shared" si="4"/>
        <v>Работал</v>
      </c>
      <c r="I14" s="109" t="str">
        <f t="shared" si="4"/>
        <v>Работал</v>
      </c>
      <c r="J14" s="109" t="str">
        <f t="shared" si="4"/>
        <v>Работал</v>
      </c>
      <c r="K14" s="127" t="str">
        <f t="shared" si="4"/>
        <v/>
      </c>
      <c r="L14" s="127" t="str">
        <f t="shared" si="4"/>
        <v/>
      </c>
      <c r="M14" s="109" t="str">
        <f t="shared" si="4"/>
        <v>Работал</v>
      </c>
      <c r="N14" s="109" t="str">
        <f t="shared" si="4"/>
        <v>Работал</v>
      </c>
      <c r="O14" s="109" t="str">
        <f t="shared" si="4"/>
        <v>Работал</v>
      </c>
      <c r="P14" s="109" t="str">
        <f t="shared" si="4"/>
        <v>Работал</v>
      </c>
      <c r="Q14" s="109" t="str">
        <f t="shared" si="4"/>
        <v>Работал</v>
      </c>
      <c r="R14" s="127" t="str">
        <f t="shared" si="4"/>
        <v/>
      </c>
      <c r="S14" s="127" t="str">
        <f t="shared" si="4"/>
        <v/>
      </c>
      <c r="T14" s="109" t="str">
        <f t="shared" si="4"/>
        <v>Работал</v>
      </c>
      <c r="U14" s="109" t="str">
        <f t="shared" si="4"/>
        <v>Работал</v>
      </c>
      <c r="V14" s="109" t="str">
        <f t="shared" si="4"/>
        <v>Работал</v>
      </c>
      <c r="W14" s="109" t="str">
        <f t="shared" si="4"/>
        <v>Работал</v>
      </c>
      <c r="X14" s="109" t="str">
        <f t="shared" si="4"/>
        <v>Работал</v>
      </c>
      <c r="Y14" s="127" t="str">
        <f t="shared" si="4"/>
        <v/>
      </c>
      <c r="Z14" s="127" t="str">
        <f t="shared" si="4"/>
        <v/>
      </c>
      <c r="AA14" s="109" t="str">
        <f t="shared" si="4"/>
        <v>Работал</v>
      </c>
      <c r="AB14" s="109" t="str">
        <f t="shared" si="4"/>
        <v>Работал</v>
      </c>
      <c r="AC14" s="109" t="str">
        <f t="shared" si="4"/>
        <v>Работал</v>
      </c>
      <c r="AD14" s="109" t="str">
        <f t="shared" si="4"/>
        <v>Работал</v>
      </c>
      <c r="AE14" s="109" t="str">
        <f t="shared" si="4"/>
        <v>Работал</v>
      </c>
      <c r="AF14" s="127" t="str">
        <f t="shared" si="4"/>
        <v/>
      </c>
      <c r="AG14" s="127" t="str">
        <f t="shared" si="4"/>
        <v/>
      </c>
      <c r="AH14" s="109" t="str">
        <f t="shared" si="4"/>
        <v>Работал</v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17</v>
      </c>
      <c r="B15" s="107" t="str">
        <f>VLOOKUP($A15,Сотрудники!$A$3:$L$1206,2,0)</f>
        <v>Наймушин Евгений</v>
      </c>
      <c r="C15" s="107" t="str">
        <f>VLOOKUP($A15,Сотрудники!$A$3:$L$1206,8,0)</f>
        <v>Екатеринбург</v>
      </c>
      <c r="D15" s="127" t="str">
        <f t="shared" si="4"/>
        <v/>
      </c>
      <c r="E15" s="127" t="str">
        <f t="shared" si="4"/>
        <v/>
      </c>
      <c r="F15" s="109" t="str">
        <f t="shared" si="4"/>
        <v>Работал</v>
      </c>
      <c r="G15" s="109" t="str">
        <f t="shared" si="4"/>
        <v>Работал</v>
      </c>
      <c r="H15" s="109" t="str">
        <f t="shared" si="4"/>
        <v>Работал</v>
      </c>
      <c r="I15" s="109" t="str">
        <f t="shared" si="4"/>
        <v>Работал</v>
      </c>
      <c r="J15" s="109" t="str">
        <f t="shared" si="4"/>
        <v>Работал</v>
      </c>
      <c r="K15" s="127" t="str">
        <f t="shared" si="4"/>
        <v/>
      </c>
      <c r="L15" s="127" t="str">
        <f t="shared" si="4"/>
        <v/>
      </c>
      <c r="M15" s="109" t="str">
        <f t="shared" si="4"/>
        <v>Работал</v>
      </c>
      <c r="N15" s="109" t="str">
        <f t="shared" si="4"/>
        <v>Работал</v>
      </c>
      <c r="O15" s="109" t="str">
        <f t="shared" si="4"/>
        <v>Работал</v>
      </c>
      <c r="P15" s="109" t="str">
        <f t="shared" si="4"/>
        <v>Работал</v>
      </c>
      <c r="Q15" s="109" t="str">
        <f t="shared" si="4"/>
        <v>Работал</v>
      </c>
      <c r="R15" s="127" t="str">
        <f t="shared" si="4"/>
        <v/>
      </c>
      <c r="S15" s="127" t="str">
        <f t="shared" si="4"/>
        <v/>
      </c>
      <c r="T15" s="109" t="str">
        <f t="shared" si="4"/>
        <v>Работал</v>
      </c>
      <c r="U15" s="109" t="str">
        <f t="shared" si="4"/>
        <v>Работал</v>
      </c>
      <c r="V15" s="109" t="str">
        <f t="shared" si="4"/>
        <v>Работал</v>
      </c>
      <c r="W15" s="109" t="str">
        <f t="shared" si="4"/>
        <v>Работал</v>
      </c>
      <c r="X15" s="109" t="str">
        <f t="shared" si="4"/>
        <v>Работал</v>
      </c>
      <c r="Y15" s="127" t="str">
        <f t="shared" si="4"/>
        <v/>
      </c>
      <c r="Z15" s="127" t="str">
        <f t="shared" si="4"/>
        <v/>
      </c>
      <c r="AA15" s="109" t="str">
        <f t="shared" si="4"/>
        <v>Работал</v>
      </c>
      <c r="AB15" s="109" t="str">
        <f t="shared" si="4"/>
        <v>Работал</v>
      </c>
      <c r="AC15" s="109" t="str">
        <f t="shared" si="4"/>
        <v>Работал</v>
      </c>
      <c r="AD15" s="109" t="str">
        <f t="shared" si="4"/>
        <v>Работал</v>
      </c>
      <c r="AE15" s="109" t="str">
        <f t="shared" si="4"/>
        <v>Работал</v>
      </c>
      <c r="AF15" s="127" t="str">
        <f t="shared" si="4"/>
        <v/>
      </c>
      <c r="AG15" s="127" t="str">
        <f t="shared" si="4"/>
        <v/>
      </c>
      <c r="AH15" s="109" t="str">
        <f t="shared" si="4"/>
        <v>Выходной</v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19</v>
      </c>
      <c r="B16" s="107" t="str">
        <f>VLOOKUP($A16,Сотрудники!$A$3:$L$1206,2,0)</f>
        <v>Лопатин Максим</v>
      </c>
      <c r="C16" s="107" t="str">
        <f>VLOOKUP($A16,Сотрудники!$A$3:$L$1206,8,0)</f>
        <v>Москва</v>
      </c>
      <c r="D16" s="127" t="str">
        <f t="shared" si="4"/>
        <v/>
      </c>
      <c r="E16" s="127" t="str">
        <f t="shared" si="4"/>
        <v/>
      </c>
      <c r="F16" s="109" t="str">
        <f t="shared" si="4"/>
        <v>Работал</v>
      </c>
      <c r="G16" s="109" t="str">
        <f t="shared" si="4"/>
        <v>Работал</v>
      </c>
      <c r="H16" s="109" t="str">
        <f t="shared" si="4"/>
        <v>Работал</v>
      </c>
      <c r="I16" s="109" t="str">
        <f t="shared" si="4"/>
        <v>Работал</v>
      </c>
      <c r="J16" s="109" t="str">
        <f t="shared" si="4"/>
        <v>Работал</v>
      </c>
      <c r="K16" s="127" t="str">
        <f t="shared" si="4"/>
        <v/>
      </c>
      <c r="L16" s="127" t="str">
        <f t="shared" si="4"/>
        <v/>
      </c>
      <c r="M16" s="109" t="str">
        <f t="shared" si="4"/>
        <v>Работал</v>
      </c>
      <c r="N16" s="109" t="str">
        <f t="shared" si="4"/>
        <v>Работал</v>
      </c>
      <c r="O16" s="109" t="str">
        <f t="shared" si="4"/>
        <v>Работал</v>
      </c>
      <c r="P16" s="109" t="str">
        <f t="shared" si="4"/>
        <v>Работал</v>
      </c>
      <c r="Q16" s="109" t="str">
        <f t="shared" si="4"/>
        <v>Работал</v>
      </c>
      <c r="R16" s="127" t="str">
        <f t="shared" si="4"/>
        <v/>
      </c>
      <c r="S16" s="127" t="str">
        <f t="shared" si="4"/>
        <v/>
      </c>
      <c r="T16" s="109" t="str">
        <f t="shared" si="4"/>
        <v>Работал</v>
      </c>
      <c r="U16" s="109" t="str">
        <f t="shared" si="4"/>
        <v>Работал</v>
      </c>
      <c r="V16" s="109" t="str">
        <f t="shared" si="4"/>
        <v>Работал</v>
      </c>
      <c r="W16" s="109" t="str">
        <f t="shared" si="4"/>
        <v>Работал</v>
      </c>
      <c r="X16" s="109" t="str">
        <f t="shared" si="4"/>
        <v>Работал</v>
      </c>
      <c r="Y16" s="127" t="str">
        <f t="shared" si="4"/>
        <v/>
      </c>
      <c r="Z16" s="127" t="str">
        <f t="shared" si="4"/>
        <v/>
      </c>
      <c r="AA16" s="109" t="str">
        <f t="shared" si="4"/>
        <v>Работал</v>
      </c>
      <c r="AB16" s="109" t="str">
        <f t="shared" si="4"/>
        <v>Работал</v>
      </c>
      <c r="AC16" s="109" t="str">
        <f t="shared" si="4"/>
        <v>Работал</v>
      </c>
      <c r="AD16" s="109" t="str">
        <f t="shared" si="4"/>
        <v>Работал</v>
      </c>
      <c r="AE16" s="109" t="str">
        <f t="shared" si="4"/>
        <v>Работал</v>
      </c>
      <c r="AF16" s="127" t="str">
        <f t="shared" si="4"/>
        <v/>
      </c>
      <c r="AG16" s="127" t="str">
        <f t="shared" si="4"/>
        <v/>
      </c>
      <c r="AH16" s="109" t="str">
        <f t="shared" si="4"/>
        <v>Работал</v>
      </c>
      <c r="AI16" s="109" t="str">
        <f t="shared" si="4"/>
        <v/>
      </c>
      <c r="AJ16" s="109" t="str">
        <f t="shared" si="4"/>
        <v/>
      </c>
    </row>
    <row r="17" spans="1:36" x14ac:dyDescent="0.3">
      <c r="A17" s="102">
        <v>21</v>
      </c>
      <c r="B17" s="107" t="str">
        <f>VLOOKUP($A17,Сотрудники!$A$3:$L$1206,2,0)</f>
        <v>Шимберев Борис</v>
      </c>
      <c r="C17" s="107" t="str">
        <f>VLOOKUP($A17,Сотрудники!$A$3:$L$1206,8,0)</f>
        <v>СПБ</v>
      </c>
      <c r="D17" s="127" t="str">
        <f t="shared" si="4"/>
        <v/>
      </c>
      <c r="E17" s="127" t="str">
        <f t="shared" si="4"/>
        <v/>
      </c>
      <c r="F17" s="109" t="str">
        <f t="shared" si="4"/>
        <v>Работал</v>
      </c>
      <c r="G17" s="109" t="str">
        <f t="shared" si="4"/>
        <v>Работал</v>
      </c>
      <c r="H17" s="109" t="str">
        <f t="shared" si="4"/>
        <v>Работал</v>
      </c>
      <c r="I17" s="109" t="str">
        <f t="shared" si="4"/>
        <v>Работал</v>
      </c>
      <c r="J17" s="109" t="str">
        <f t="shared" si="4"/>
        <v>Работал</v>
      </c>
      <c r="K17" s="127" t="str">
        <f t="shared" si="4"/>
        <v/>
      </c>
      <c r="L17" s="127" t="str">
        <f t="shared" si="4"/>
        <v/>
      </c>
      <c r="M17" s="109" t="str">
        <f t="shared" si="4"/>
        <v>Работал</v>
      </c>
      <c r="N17" s="109" t="str">
        <f t="shared" si="4"/>
        <v>Работал</v>
      </c>
      <c r="O17" s="109" t="str">
        <f t="shared" si="4"/>
        <v>Работал</v>
      </c>
      <c r="P17" s="109" t="str">
        <f t="shared" si="4"/>
        <v>Работал</v>
      </c>
      <c r="Q17" s="109" t="str">
        <f t="shared" si="4"/>
        <v>Работал</v>
      </c>
      <c r="R17" s="127" t="str">
        <f t="shared" si="4"/>
        <v/>
      </c>
      <c r="S17" s="127" t="str">
        <f t="shared" si="4"/>
        <v/>
      </c>
      <c r="T17" s="109" t="str">
        <f t="shared" si="4"/>
        <v>Работал</v>
      </c>
      <c r="U17" s="109" t="str">
        <f t="shared" si="4"/>
        <v>Работал</v>
      </c>
      <c r="V17" s="109" t="str">
        <f t="shared" si="4"/>
        <v>Работал</v>
      </c>
      <c r="W17" s="109" t="str">
        <f t="shared" si="4"/>
        <v>Работал</v>
      </c>
      <c r="X17" s="109" t="str">
        <f t="shared" si="4"/>
        <v>Работал</v>
      </c>
      <c r="Y17" s="127" t="str">
        <f t="shared" si="4"/>
        <v/>
      </c>
      <c r="Z17" s="127" t="str">
        <f t="shared" si="4"/>
        <v/>
      </c>
      <c r="AA17" s="109" t="str">
        <f t="shared" si="4"/>
        <v>Работал</v>
      </c>
      <c r="AB17" s="109" t="str">
        <f t="shared" ref="D17:AJ24" si="5">IF(ISBLANK(AB70),"",IF(AB70=0,"Выходной",IF(AB70&lt;&gt;0,"Работал","")))</f>
        <v>Работал</v>
      </c>
      <c r="AC17" s="109" t="str">
        <f t="shared" si="5"/>
        <v>Работал</v>
      </c>
      <c r="AD17" s="109" t="str">
        <f t="shared" si="5"/>
        <v>Работал</v>
      </c>
      <c r="AE17" s="109" t="str">
        <f t="shared" si="5"/>
        <v>Работал</v>
      </c>
      <c r="AF17" s="127" t="str">
        <f t="shared" si="5"/>
        <v/>
      </c>
      <c r="AG17" s="127" t="str">
        <f t="shared" si="5"/>
        <v/>
      </c>
      <c r="AH17" s="109" t="str">
        <f t="shared" si="5"/>
        <v>Работал</v>
      </c>
      <c r="AI17" s="109" t="str">
        <f t="shared" si="5"/>
        <v/>
      </c>
      <c r="AJ17" s="109" t="str">
        <f t="shared" si="5"/>
        <v/>
      </c>
    </row>
    <row r="18" spans="1:36" x14ac:dyDescent="0.3">
      <c r="A18" s="102">
        <v>22</v>
      </c>
      <c r="B18" s="107" t="str">
        <f>VLOOKUP($A18,Сотрудники!$A$3:$L$1206,2,0)</f>
        <v>Виштак Татьяна</v>
      </c>
      <c r="C18" s="107" t="str">
        <f>VLOOKUP($A18,Сотрудники!$A$3:$L$1206,8,0)</f>
        <v>Москва</v>
      </c>
      <c r="D18" s="127" t="str">
        <f t="shared" si="5"/>
        <v/>
      </c>
      <c r="E18" s="127" t="str">
        <f t="shared" si="5"/>
        <v/>
      </c>
      <c r="F18" s="109" t="str">
        <f t="shared" si="5"/>
        <v>Работал</v>
      </c>
      <c r="G18" s="109" t="str">
        <f t="shared" si="5"/>
        <v>Работал</v>
      </c>
      <c r="H18" s="109" t="str">
        <f t="shared" si="5"/>
        <v>Работал</v>
      </c>
      <c r="I18" s="109" t="str">
        <f t="shared" si="5"/>
        <v>Работал</v>
      </c>
      <c r="J18" s="109" t="str">
        <f t="shared" si="5"/>
        <v>Работал</v>
      </c>
      <c r="K18" s="127" t="str">
        <f t="shared" si="5"/>
        <v/>
      </c>
      <c r="L18" s="127" t="str">
        <f t="shared" si="5"/>
        <v/>
      </c>
      <c r="M18" s="109" t="str">
        <f t="shared" si="5"/>
        <v>Выходной</v>
      </c>
      <c r="N18" s="109" t="str">
        <f t="shared" si="5"/>
        <v>Выходной</v>
      </c>
      <c r="O18" s="109" t="str">
        <f t="shared" si="5"/>
        <v>Выходной</v>
      </c>
      <c r="P18" s="109" t="str">
        <f t="shared" si="5"/>
        <v>Выходной</v>
      </c>
      <c r="Q18" s="109" t="str">
        <f t="shared" si="5"/>
        <v>Выходной</v>
      </c>
      <c r="R18" s="127" t="str">
        <f t="shared" si="5"/>
        <v/>
      </c>
      <c r="S18" s="127" t="str">
        <f t="shared" si="5"/>
        <v/>
      </c>
      <c r="T18" s="109" t="str">
        <f t="shared" si="5"/>
        <v>Работал</v>
      </c>
      <c r="U18" s="109" t="str">
        <f t="shared" si="5"/>
        <v>Работал</v>
      </c>
      <c r="V18" s="109" t="str">
        <f t="shared" si="5"/>
        <v>Работал</v>
      </c>
      <c r="W18" s="109" t="str">
        <f t="shared" si="5"/>
        <v>Работал</v>
      </c>
      <c r="X18" s="109" t="str">
        <f t="shared" si="5"/>
        <v>Работал</v>
      </c>
      <c r="Y18" s="127" t="str">
        <f t="shared" si="5"/>
        <v/>
      </c>
      <c r="Z18" s="127" t="str">
        <f t="shared" si="5"/>
        <v/>
      </c>
      <c r="AA18" s="109" t="str">
        <f t="shared" si="5"/>
        <v>Работал</v>
      </c>
      <c r="AB18" s="109" t="str">
        <f t="shared" si="5"/>
        <v>Работал</v>
      </c>
      <c r="AC18" s="109" t="str">
        <f t="shared" si="5"/>
        <v>Работал</v>
      </c>
      <c r="AD18" s="109" t="str">
        <f t="shared" si="5"/>
        <v>Работал</v>
      </c>
      <c r="AE18" s="109" t="str">
        <f t="shared" si="5"/>
        <v>Работал</v>
      </c>
      <c r="AF18" s="127" t="str">
        <f t="shared" si="5"/>
        <v/>
      </c>
      <c r="AG18" s="127" t="str">
        <f t="shared" si="5"/>
        <v/>
      </c>
      <c r="AH18" s="109" t="str">
        <f t="shared" si="5"/>
        <v>Работал</v>
      </c>
      <c r="AI18" s="109" t="str">
        <f t="shared" si="5"/>
        <v/>
      </c>
      <c r="AJ18" s="109" t="str">
        <f t="shared" si="5"/>
        <v/>
      </c>
    </row>
    <row r="19" spans="1:36" x14ac:dyDescent="0.3">
      <c r="A19" s="102">
        <v>23</v>
      </c>
      <c r="B19" s="107" t="str">
        <f>VLOOKUP($A19,Сотрудники!$A$3:$L$1206,2,0)</f>
        <v>Путилов Александр</v>
      </c>
      <c r="C19" s="107" t="str">
        <f>VLOOKUP($A19,Сотрудники!$A$3:$L$1206,8,0)</f>
        <v>Екатеринбург</v>
      </c>
      <c r="D19" s="127" t="str">
        <f t="shared" si="5"/>
        <v/>
      </c>
      <c r="E19" s="127" t="str">
        <f t="shared" si="5"/>
        <v/>
      </c>
      <c r="F19" s="109" t="str">
        <f t="shared" si="5"/>
        <v>Работал</v>
      </c>
      <c r="G19" s="109" t="str">
        <f t="shared" si="5"/>
        <v>Работал</v>
      </c>
      <c r="H19" s="109" t="str">
        <f t="shared" si="5"/>
        <v>Работал</v>
      </c>
      <c r="I19" s="109" t="str">
        <f t="shared" si="5"/>
        <v>Работал</v>
      </c>
      <c r="J19" s="109" t="str">
        <f t="shared" si="5"/>
        <v>Работал</v>
      </c>
      <c r="K19" s="127" t="str">
        <f t="shared" si="5"/>
        <v/>
      </c>
      <c r="L19" s="127" t="str">
        <f t="shared" si="5"/>
        <v/>
      </c>
      <c r="M19" s="109" t="str">
        <f t="shared" si="5"/>
        <v>Работал</v>
      </c>
      <c r="N19" s="109" t="str">
        <f t="shared" si="5"/>
        <v>Работал</v>
      </c>
      <c r="O19" s="109" t="str">
        <f t="shared" si="5"/>
        <v>Работал</v>
      </c>
      <c r="P19" s="109" t="str">
        <f t="shared" si="5"/>
        <v>Работал</v>
      </c>
      <c r="Q19" s="109" t="str">
        <f t="shared" si="5"/>
        <v>Работал</v>
      </c>
      <c r="R19" s="127" t="str">
        <f t="shared" si="5"/>
        <v/>
      </c>
      <c r="S19" s="127" t="str">
        <f t="shared" si="5"/>
        <v/>
      </c>
      <c r="T19" s="109" t="str">
        <f t="shared" si="5"/>
        <v>Работал</v>
      </c>
      <c r="U19" s="109" t="str">
        <f t="shared" si="5"/>
        <v>Работал</v>
      </c>
      <c r="V19" s="109" t="str">
        <f t="shared" si="5"/>
        <v>Работал</v>
      </c>
      <c r="W19" s="109" t="str">
        <f t="shared" si="5"/>
        <v>Работал</v>
      </c>
      <c r="X19" s="109" t="str">
        <f t="shared" si="5"/>
        <v>Работал</v>
      </c>
      <c r="Y19" s="127" t="str">
        <f t="shared" si="5"/>
        <v/>
      </c>
      <c r="Z19" s="127" t="str">
        <f t="shared" si="5"/>
        <v/>
      </c>
      <c r="AA19" s="109" t="str">
        <f t="shared" si="5"/>
        <v>Работал</v>
      </c>
      <c r="AB19" s="109" t="str">
        <f t="shared" si="5"/>
        <v>Работал</v>
      </c>
      <c r="AC19" s="109" t="str">
        <f t="shared" si="5"/>
        <v>Работал</v>
      </c>
      <c r="AD19" s="109" t="str">
        <f t="shared" si="5"/>
        <v>Работал</v>
      </c>
      <c r="AE19" s="109" t="str">
        <f t="shared" si="5"/>
        <v>Работал</v>
      </c>
      <c r="AF19" s="127" t="str">
        <f t="shared" si="5"/>
        <v/>
      </c>
      <c r="AG19" s="127" t="str">
        <f t="shared" si="5"/>
        <v/>
      </c>
      <c r="AH19" s="109" t="str">
        <f t="shared" si="5"/>
        <v>Работал</v>
      </c>
      <c r="AI19" s="109" t="str">
        <f t="shared" si="5"/>
        <v/>
      </c>
      <c r="AJ19" s="109" t="str">
        <f t="shared" si="5"/>
        <v/>
      </c>
    </row>
    <row r="20" spans="1:36" x14ac:dyDescent="0.3">
      <c r="A20" s="102">
        <v>24</v>
      </c>
      <c r="B20" s="107" t="str">
        <f>VLOOKUP($A20,Сотрудники!$A$3:$L$1206,2,0)</f>
        <v>Цыганкова Анастасия</v>
      </c>
      <c r="C20" s="107" t="str">
        <f>VLOOKUP($A20,Сотрудники!$A$3:$L$1206,8,0)</f>
        <v>Москва</v>
      </c>
      <c r="D20" s="127" t="str">
        <f t="shared" si="5"/>
        <v/>
      </c>
      <c r="E20" s="127" t="str">
        <f t="shared" si="5"/>
        <v/>
      </c>
      <c r="F20" s="109" t="str">
        <f t="shared" si="5"/>
        <v>Работал</v>
      </c>
      <c r="G20" s="109" t="str">
        <f t="shared" si="5"/>
        <v>Работал</v>
      </c>
      <c r="H20" s="109" t="str">
        <f t="shared" si="5"/>
        <v>Работал</v>
      </c>
      <c r="I20" s="109" t="str">
        <f t="shared" si="5"/>
        <v>Работал</v>
      </c>
      <c r="J20" s="109" t="str">
        <f t="shared" si="5"/>
        <v>Работал</v>
      </c>
      <c r="K20" s="127" t="str">
        <f t="shared" si="5"/>
        <v/>
      </c>
      <c r="L20" s="127" t="str">
        <f t="shared" si="5"/>
        <v/>
      </c>
      <c r="M20" s="109" t="str">
        <f t="shared" si="5"/>
        <v>Работал</v>
      </c>
      <c r="N20" s="109" t="str">
        <f t="shared" si="5"/>
        <v>Работал</v>
      </c>
      <c r="O20" s="109" t="str">
        <f t="shared" si="5"/>
        <v>Работал</v>
      </c>
      <c r="P20" s="109" t="str">
        <f t="shared" si="5"/>
        <v>Работал</v>
      </c>
      <c r="Q20" s="109" t="str">
        <f t="shared" si="5"/>
        <v>Работал</v>
      </c>
      <c r="R20" s="127" t="str">
        <f t="shared" si="5"/>
        <v/>
      </c>
      <c r="S20" s="127" t="str">
        <f t="shared" si="5"/>
        <v/>
      </c>
      <c r="T20" s="109" t="str">
        <f t="shared" si="5"/>
        <v>Работал</v>
      </c>
      <c r="U20" s="109" t="str">
        <f t="shared" si="5"/>
        <v>Работал</v>
      </c>
      <c r="V20" s="109" t="str">
        <f t="shared" si="5"/>
        <v>Работал</v>
      </c>
      <c r="W20" s="109" t="str">
        <f t="shared" si="5"/>
        <v>Работал</v>
      </c>
      <c r="X20" s="109" t="str">
        <f t="shared" si="5"/>
        <v>Работал</v>
      </c>
      <c r="Y20" s="127" t="str">
        <f t="shared" si="5"/>
        <v/>
      </c>
      <c r="Z20" s="127" t="str">
        <f t="shared" si="5"/>
        <v/>
      </c>
      <c r="AA20" s="109" t="str">
        <f t="shared" si="5"/>
        <v>Работал</v>
      </c>
      <c r="AB20" s="109" t="str">
        <f t="shared" si="5"/>
        <v>Работал</v>
      </c>
      <c r="AC20" s="109" t="str">
        <f t="shared" si="5"/>
        <v>Работал</v>
      </c>
      <c r="AD20" s="109" t="str">
        <f t="shared" si="5"/>
        <v>Работал</v>
      </c>
      <c r="AE20" s="109" t="str">
        <f t="shared" si="5"/>
        <v>Работал</v>
      </c>
      <c r="AF20" s="127" t="str">
        <f t="shared" si="5"/>
        <v/>
      </c>
      <c r="AG20" s="127" t="str">
        <f t="shared" si="5"/>
        <v/>
      </c>
      <c r="AH20" s="109" t="str">
        <f t="shared" si="5"/>
        <v>Работал</v>
      </c>
      <c r="AI20" s="109" t="str">
        <f t="shared" si="5"/>
        <v/>
      </c>
      <c r="AJ20" s="109" t="str">
        <f t="shared" si="5"/>
        <v/>
      </c>
    </row>
    <row r="21" spans="1:36" x14ac:dyDescent="0.3">
      <c r="A21" s="102">
        <v>25</v>
      </c>
      <c r="B21" s="107" t="str">
        <f>VLOOKUP($A21,Сотрудники!$A$3:$L$1206,2,0)</f>
        <v>Беседин Игорь</v>
      </c>
      <c r="C21" s="107" t="str">
        <f>VLOOKUP($A21,Сотрудники!$A$3:$L$1206,8,0)</f>
        <v>Нижний Новгород</v>
      </c>
      <c r="D21" s="127" t="str">
        <f t="shared" si="5"/>
        <v/>
      </c>
      <c r="E21" s="127" t="str">
        <f t="shared" si="5"/>
        <v/>
      </c>
      <c r="F21" s="109" t="str">
        <f t="shared" si="5"/>
        <v>Работал</v>
      </c>
      <c r="G21" s="109" t="str">
        <f t="shared" si="5"/>
        <v>Работал</v>
      </c>
      <c r="H21" s="109" t="str">
        <f t="shared" si="5"/>
        <v>Работал</v>
      </c>
      <c r="I21" s="109" t="str">
        <f t="shared" si="5"/>
        <v>Работал</v>
      </c>
      <c r="J21" s="109" t="str">
        <f t="shared" si="5"/>
        <v>Работал</v>
      </c>
      <c r="K21" s="127" t="str">
        <f t="shared" si="5"/>
        <v/>
      </c>
      <c r="L21" s="127" t="str">
        <f t="shared" si="5"/>
        <v/>
      </c>
      <c r="M21" s="109" t="str">
        <f t="shared" si="5"/>
        <v>Работал</v>
      </c>
      <c r="N21" s="109" t="str">
        <f t="shared" si="5"/>
        <v>Работал</v>
      </c>
      <c r="O21" s="109" t="str">
        <f t="shared" si="5"/>
        <v>Работал</v>
      </c>
      <c r="P21" s="109" t="str">
        <f t="shared" si="5"/>
        <v>Работал</v>
      </c>
      <c r="Q21" s="109" t="str">
        <f t="shared" si="5"/>
        <v>Работал</v>
      </c>
      <c r="R21" s="127" t="str">
        <f t="shared" si="5"/>
        <v/>
      </c>
      <c r="S21" s="127" t="str">
        <f t="shared" si="5"/>
        <v/>
      </c>
      <c r="T21" s="109" t="str">
        <f t="shared" si="5"/>
        <v>Работал</v>
      </c>
      <c r="U21" s="109" t="str">
        <f t="shared" si="5"/>
        <v>Работал</v>
      </c>
      <c r="V21" s="109" t="str">
        <f t="shared" si="5"/>
        <v>Работал</v>
      </c>
      <c r="W21" s="109" t="str">
        <f t="shared" si="5"/>
        <v>Работал</v>
      </c>
      <c r="X21" s="109" t="str">
        <f t="shared" si="5"/>
        <v>Работал</v>
      </c>
      <c r="Y21" s="127" t="str">
        <f t="shared" si="5"/>
        <v/>
      </c>
      <c r="Z21" s="127" t="str">
        <f t="shared" si="5"/>
        <v/>
      </c>
      <c r="AA21" s="109" t="str">
        <f t="shared" si="5"/>
        <v>Работал</v>
      </c>
      <c r="AB21" s="109" t="str">
        <f t="shared" si="5"/>
        <v>Работал</v>
      </c>
      <c r="AC21" s="109" t="str">
        <f t="shared" si="5"/>
        <v>Работал</v>
      </c>
      <c r="AD21" s="109" t="str">
        <f t="shared" si="5"/>
        <v>Работал</v>
      </c>
      <c r="AE21" s="109" t="str">
        <f t="shared" si="5"/>
        <v>Работал</v>
      </c>
      <c r="AF21" s="127" t="str">
        <f t="shared" si="5"/>
        <v/>
      </c>
      <c r="AG21" s="127" t="str">
        <f t="shared" si="5"/>
        <v/>
      </c>
      <c r="AH21" s="109" t="str">
        <f t="shared" si="5"/>
        <v>Работал</v>
      </c>
      <c r="AI21" s="109" t="str">
        <f t="shared" si="5"/>
        <v/>
      </c>
      <c r="AJ21" s="109" t="str">
        <f t="shared" si="5"/>
        <v/>
      </c>
    </row>
    <row r="22" spans="1:36" x14ac:dyDescent="0.3">
      <c r="A22" s="102">
        <v>26</v>
      </c>
      <c r="B22" s="107" t="str">
        <f>VLOOKUP($A22,Сотрудники!$A$3:$L$1206,2,0)</f>
        <v>Молчанов Роман</v>
      </c>
      <c r="C22" s="107" t="str">
        <f>VLOOKUP($A22,Сотрудники!$A$3:$L$1206,8,0)</f>
        <v>Москва</v>
      </c>
      <c r="D22" s="127" t="str">
        <f t="shared" si="5"/>
        <v/>
      </c>
      <c r="E22" s="127" t="str">
        <f t="shared" si="5"/>
        <v/>
      </c>
      <c r="F22" s="109" t="str">
        <f t="shared" si="5"/>
        <v>Работал</v>
      </c>
      <c r="G22" s="109" t="str">
        <f t="shared" si="5"/>
        <v>Работал</v>
      </c>
      <c r="H22" s="109" t="str">
        <f t="shared" si="5"/>
        <v>Работал</v>
      </c>
      <c r="I22" s="109" t="str">
        <f t="shared" si="5"/>
        <v>Работал</v>
      </c>
      <c r="J22" s="109" t="str">
        <f t="shared" si="5"/>
        <v>Работал</v>
      </c>
      <c r="K22" s="127" t="str">
        <f t="shared" si="5"/>
        <v/>
      </c>
      <c r="L22" s="127" t="str">
        <f t="shared" si="5"/>
        <v/>
      </c>
      <c r="M22" s="109" t="str">
        <f t="shared" si="5"/>
        <v>Работал</v>
      </c>
      <c r="N22" s="109" t="str">
        <f t="shared" si="5"/>
        <v>Работал</v>
      </c>
      <c r="O22" s="109" t="str">
        <f t="shared" si="5"/>
        <v>Работал</v>
      </c>
      <c r="P22" s="109" t="str">
        <f t="shared" si="5"/>
        <v>Работал</v>
      </c>
      <c r="Q22" s="109" t="str">
        <f t="shared" si="5"/>
        <v>Работал</v>
      </c>
      <c r="R22" s="127" t="str">
        <f t="shared" si="5"/>
        <v/>
      </c>
      <c r="S22" s="127" t="str">
        <f t="shared" si="5"/>
        <v/>
      </c>
      <c r="T22" s="109" t="str">
        <f t="shared" si="5"/>
        <v>Выходной</v>
      </c>
      <c r="U22" s="109" t="str">
        <f t="shared" si="5"/>
        <v>Выходной</v>
      </c>
      <c r="V22" s="109" t="str">
        <f t="shared" si="5"/>
        <v>Выходной</v>
      </c>
      <c r="W22" s="109" t="str">
        <f t="shared" si="5"/>
        <v>Выходной</v>
      </c>
      <c r="X22" s="109" t="str">
        <f t="shared" si="5"/>
        <v>Выходной</v>
      </c>
      <c r="Y22" s="127" t="str">
        <f t="shared" si="5"/>
        <v>Выходной</v>
      </c>
      <c r="Z22" s="127" t="str">
        <f t="shared" si="5"/>
        <v>Выходной</v>
      </c>
      <c r="AA22" s="109" t="str">
        <f t="shared" si="5"/>
        <v>Выходной</v>
      </c>
      <c r="AB22" s="109" t="str">
        <f t="shared" si="5"/>
        <v>Выходной</v>
      </c>
      <c r="AC22" s="109" t="str">
        <f t="shared" si="5"/>
        <v>Выходной</v>
      </c>
      <c r="AD22" s="109" t="str">
        <f t="shared" si="5"/>
        <v>Выходной</v>
      </c>
      <c r="AE22" s="109" t="str">
        <f t="shared" si="5"/>
        <v>Выходной</v>
      </c>
      <c r="AF22" s="127" t="str">
        <f t="shared" si="5"/>
        <v>Выходной</v>
      </c>
      <c r="AG22" s="127" t="str">
        <f t="shared" si="5"/>
        <v>Выходной</v>
      </c>
      <c r="AH22" s="109" t="str">
        <f t="shared" si="5"/>
        <v>Работал</v>
      </c>
      <c r="AI22" s="109" t="str">
        <f t="shared" si="5"/>
        <v/>
      </c>
      <c r="AJ22" s="109" t="str">
        <f t="shared" si="5"/>
        <v/>
      </c>
    </row>
    <row r="23" spans="1:36" x14ac:dyDescent="0.3">
      <c r="A23" s="102">
        <v>27</v>
      </c>
      <c r="B23" s="107" t="str">
        <f>VLOOKUP($A23,Сотрудники!$A$3:$L$1206,2,0)</f>
        <v>Пузанов Андрей</v>
      </c>
      <c r="C23" s="107" t="str">
        <f>VLOOKUP($A23,Сотрудники!$A$3:$L$1206,8,0)</f>
        <v>Москва</v>
      </c>
      <c r="D23" s="127" t="str">
        <f t="shared" si="5"/>
        <v/>
      </c>
      <c r="E23" s="127" t="str">
        <f t="shared" si="5"/>
        <v/>
      </c>
      <c r="F23" s="109" t="str">
        <f t="shared" si="5"/>
        <v>Работал</v>
      </c>
      <c r="G23" s="109" t="str">
        <f t="shared" si="5"/>
        <v>Работал</v>
      </c>
      <c r="H23" s="109" t="str">
        <f t="shared" si="5"/>
        <v>Работал</v>
      </c>
      <c r="I23" s="109" t="str">
        <f t="shared" si="5"/>
        <v>Работал</v>
      </c>
      <c r="J23" s="109" t="str">
        <f t="shared" si="5"/>
        <v>Работал</v>
      </c>
      <c r="K23" s="127" t="str">
        <f t="shared" si="5"/>
        <v/>
      </c>
      <c r="L23" s="127" t="str">
        <f t="shared" si="5"/>
        <v/>
      </c>
      <c r="M23" s="109" t="str">
        <f t="shared" si="5"/>
        <v>Работал</v>
      </c>
      <c r="N23" s="109" t="str">
        <f t="shared" si="5"/>
        <v>Работал</v>
      </c>
      <c r="O23" s="109" t="str">
        <f t="shared" si="5"/>
        <v>Работал</v>
      </c>
      <c r="P23" s="109" t="str">
        <f t="shared" si="5"/>
        <v>Работал</v>
      </c>
      <c r="Q23" s="109" t="str">
        <f t="shared" si="5"/>
        <v>Работал</v>
      </c>
      <c r="R23" s="127" t="str">
        <f t="shared" si="5"/>
        <v/>
      </c>
      <c r="S23" s="127" t="str">
        <f t="shared" si="5"/>
        <v/>
      </c>
      <c r="T23" s="109" t="str">
        <f t="shared" si="5"/>
        <v>Работал</v>
      </c>
      <c r="U23" s="109" t="str">
        <f t="shared" si="5"/>
        <v>Работал</v>
      </c>
      <c r="V23" s="109" t="str">
        <f t="shared" si="5"/>
        <v>Работал</v>
      </c>
      <c r="W23" s="109" t="str">
        <f t="shared" si="5"/>
        <v>Работал</v>
      </c>
      <c r="X23" s="109" t="str">
        <f t="shared" si="5"/>
        <v>Работал</v>
      </c>
      <c r="Y23" s="127" t="str">
        <f t="shared" si="5"/>
        <v/>
      </c>
      <c r="Z23" s="127" t="str">
        <f t="shared" si="5"/>
        <v/>
      </c>
      <c r="AA23" s="109" t="str">
        <f t="shared" si="5"/>
        <v>Работал</v>
      </c>
      <c r="AB23" s="109" t="str">
        <f t="shared" si="5"/>
        <v>Работал</v>
      </c>
      <c r="AC23" s="109" t="str">
        <f t="shared" si="5"/>
        <v>Работал</v>
      </c>
      <c r="AD23" s="109" t="str">
        <f t="shared" si="5"/>
        <v>Работал</v>
      </c>
      <c r="AE23" s="109" t="str">
        <f t="shared" si="5"/>
        <v>Работал</v>
      </c>
      <c r="AF23" s="127" t="str">
        <f t="shared" si="5"/>
        <v/>
      </c>
      <c r="AG23" s="127" t="str">
        <f t="shared" si="5"/>
        <v/>
      </c>
      <c r="AH23" s="109" t="str">
        <f t="shared" si="5"/>
        <v>Работал</v>
      </c>
      <c r="AI23" s="109" t="str">
        <f t="shared" si="5"/>
        <v/>
      </c>
      <c r="AJ23" s="109" t="str">
        <f t="shared" si="5"/>
        <v/>
      </c>
    </row>
    <row r="24" spans="1:36" x14ac:dyDescent="0.3">
      <c r="A24" s="102">
        <v>28</v>
      </c>
      <c r="B24" s="107" t="str">
        <f>VLOOKUP($A24,Сотрудники!$A$3:$L$1206,2,0)</f>
        <v>Хотулев Дмитрий</v>
      </c>
      <c r="C24" s="107" t="str">
        <f>VLOOKUP($A24,Сотрудники!$A$3:$L$1206,8,0)</f>
        <v>Саратов</v>
      </c>
      <c r="D24" s="127" t="str">
        <f t="shared" si="5"/>
        <v/>
      </c>
      <c r="E24" s="127" t="str">
        <f t="shared" si="5"/>
        <v/>
      </c>
      <c r="F24" s="109" t="str">
        <f t="shared" si="5"/>
        <v>Работал</v>
      </c>
      <c r="G24" s="109" t="str">
        <f t="shared" si="5"/>
        <v>Работал</v>
      </c>
      <c r="H24" s="109" t="str">
        <f t="shared" si="5"/>
        <v>Работал</v>
      </c>
      <c r="I24" s="109" t="str">
        <f t="shared" si="5"/>
        <v>Работал</v>
      </c>
      <c r="J24" s="109" t="str">
        <f t="shared" si="5"/>
        <v>Работал</v>
      </c>
      <c r="K24" s="127" t="str">
        <f t="shared" si="5"/>
        <v/>
      </c>
      <c r="L24" s="127" t="str">
        <f t="shared" si="5"/>
        <v/>
      </c>
      <c r="M24" s="109" t="str">
        <f t="shared" si="5"/>
        <v>Работал</v>
      </c>
      <c r="N24" s="109" t="str">
        <f t="shared" si="5"/>
        <v>Работал</v>
      </c>
      <c r="O24" s="109" t="str">
        <f t="shared" si="5"/>
        <v>Работал</v>
      </c>
      <c r="P24" s="109" t="str">
        <f t="shared" si="5"/>
        <v>Работал</v>
      </c>
      <c r="Q24" s="109" t="str">
        <f t="shared" si="5"/>
        <v>Работал</v>
      </c>
      <c r="R24" s="127" t="str">
        <f t="shared" si="5"/>
        <v/>
      </c>
      <c r="S24" s="127" t="str">
        <f t="shared" si="5"/>
        <v/>
      </c>
      <c r="T24" s="109" t="str">
        <f t="shared" si="5"/>
        <v>Выходной</v>
      </c>
      <c r="U24" s="109" t="str">
        <f t="shared" si="5"/>
        <v>Выходной</v>
      </c>
      <c r="V24" s="109" t="str">
        <f t="shared" si="5"/>
        <v>Выходной</v>
      </c>
      <c r="W24" s="109" t="str">
        <f t="shared" si="5"/>
        <v>Выходной</v>
      </c>
      <c r="X24" s="109" t="str">
        <f t="shared" si="5"/>
        <v>Выходной</v>
      </c>
      <c r="Y24" s="127" t="str">
        <f t="shared" si="5"/>
        <v/>
      </c>
      <c r="Z24" s="127" t="str">
        <f t="shared" si="5"/>
        <v/>
      </c>
      <c r="AA24" s="109" t="str">
        <f t="shared" si="5"/>
        <v>Выходной</v>
      </c>
      <c r="AB24" s="109" t="str">
        <f t="shared" si="5"/>
        <v>Выходной</v>
      </c>
      <c r="AC24" s="109" t="str">
        <f t="shared" si="5"/>
        <v>Выходной</v>
      </c>
      <c r="AD24" s="109" t="str">
        <f t="shared" si="5"/>
        <v>Выходной</v>
      </c>
      <c r="AE24" s="109" t="str">
        <f t="shared" si="5"/>
        <v>Выходной</v>
      </c>
      <c r="AF24" s="127" t="str">
        <f t="shared" si="5"/>
        <v/>
      </c>
      <c r="AG24" s="127" t="str">
        <f t="shared" si="5"/>
        <v/>
      </c>
      <c r="AH24" s="109" t="str">
        <f t="shared" si="5"/>
        <v>Работал</v>
      </c>
      <c r="AI24" s="109" t="str">
        <f t="shared" si="5"/>
        <v/>
      </c>
      <c r="AJ24" s="109" t="str">
        <f t="shared" si="5"/>
        <v/>
      </c>
    </row>
    <row r="25" spans="1:36" x14ac:dyDescent="0.3">
      <c r="A25" s="102">
        <v>30</v>
      </c>
      <c r="B25" s="107" t="str">
        <f>VLOOKUP($A25,Сотрудники!$A$3:$L$1206,2,0)</f>
        <v>Тарасов Алексей</v>
      </c>
      <c r="C25" s="107" t="str">
        <f>VLOOKUP($A25,Сотрудники!$A$3:$L$1206,8,0)</f>
        <v>СПБ</v>
      </c>
      <c r="D25" s="127" t="str">
        <f t="shared" ref="D25:AJ33" si="6">IF(ISBLANK(D78),"",IF(D78=0,"Выходной",IF(D78&lt;&gt;0,"Работал","")))</f>
        <v/>
      </c>
      <c r="E25" s="127" t="str">
        <f t="shared" si="6"/>
        <v/>
      </c>
      <c r="F25" s="109" t="str">
        <f t="shared" si="6"/>
        <v>Работал</v>
      </c>
      <c r="G25" s="109" t="str">
        <f t="shared" si="6"/>
        <v>Работал</v>
      </c>
      <c r="H25" s="109" t="str">
        <f t="shared" si="6"/>
        <v>Работал</v>
      </c>
      <c r="I25" s="109" t="str">
        <f t="shared" si="6"/>
        <v>Работал</v>
      </c>
      <c r="J25" s="109" t="str">
        <f t="shared" si="6"/>
        <v>Работал</v>
      </c>
      <c r="K25" s="127" t="str">
        <f t="shared" si="6"/>
        <v/>
      </c>
      <c r="L25" s="127" t="str">
        <f t="shared" si="6"/>
        <v/>
      </c>
      <c r="M25" s="109" t="str">
        <f t="shared" si="6"/>
        <v>Работал</v>
      </c>
      <c r="N25" s="109" t="str">
        <f t="shared" si="6"/>
        <v>Работал</v>
      </c>
      <c r="O25" s="109" t="str">
        <f t="shared" si="6"/>
        <v>Работал</v>
      </c>
      <c r="P25" s="109" t="str">
        <f t="shared" si="6"/>
        <v>Работал</v>
      </c>
      <c r="Q25" s="109" t="str">
        <f t="shared" si="6"/>
        <v>Работал</v>
      </c>
      <c r="R25" s="127" t="str">
        <f t="shared" si="6"/>
        <v/>
      </c>
      <c r="S25" s="127" t="str">
        <f t="shared" si="6"/>
        <v/>
      </c>
      <c r="T25" s="109" t="str">
        <f t="shared" si="6"/>
        <v>Работал</v>
      </c>
      <c r="U25" s="109" t="str">
        <f t="shared" si="6"/>
        <v>Работал</v>
      </c>
      <c r="V25" s="109" t="str">
        <f t="shared" si="6"/>
        <v>Работал</v>
      </c>
      <c r="W25" s="109" t="str">
        <f t="shared" si="6"/>
        <v>Работал</v>
      </c>
      <c r="X25" s="109" t="str">
        <f t="shared" si="6"/>
        <v>Работал</v>
      </c>
      <c r="Y25" s="127" t="str">
        <f t="shared" si="6"/>
        <v/>
      </c>
      <c r="Z25" s="127" t="str">
        <f t="shared" si="6"/>
        <v/>
      </c>
      <c r="AA25" s="109" t="str">
        <f t="shared" si="6"/>
        <v>Работал</v>
      </c>
      <c r="AB25" s="109" t="str">
        <f t="shared" si="6"/>
        <v>Работал</v>
      </c>
      <c r="AC25" s="109" t="str">
        <f t="shared" si="6"/>
        <v>Работал</v>
      </c>
      <c r="AD25" s="109" t="str">
        <f t="shared" si="6"/>
        <v>Работал</v>
      </c>
      <c r="AE25" s="109" t="str">
        <f t="shared" si="6"/>
        <v>Работал</v>
      </c>
      <c r="AF25" s="127" t="str">
        <f t="shared" si="6"/>
        <v/>
      </c>
      <c r="AG25" s="127" t="str">
        <f t="shared" si="6"/>
        <v/>
      </c>
      <c r="AH25" s="109" t="str">
        <f t="shared" si="6"/>
        <v>Работал</v>
      </c>
      <c r="AI25" s="109" t="str">
        <f t="shared" si="6"/>
        <v/>
      </c>
      <c r="AJ25" s="109" t="str">
        <f t="shared" si="6"/>
        <v/>
      </c>
    </row>
    <row r="26" spans="1:36" x14ac:dyDescent="0.3">
      <c r="A26" s="102">
        <v>31</v>
      </c>
      <c r="B26" s="107" t="str">
        <f>VLOOKUP($A26,Сотрудники!$A$3:$L$1206,2,0)</f>
        <v>Саринков Андрей</v>
      </c>
      <c r="C26" s="107" t="str">
        <f>VLOOKUP($A26,Сотрудники!$A$3:$L$1206,8,0)</f>
        <v>Москва</v>
      </c>
      <c r="D26" s="127" t="str">
        <f t="shared" si="6"/>
        <v/>
      </c>
      <c r="E26" s="127" t="str">
        <f t="shared" si="6"/>
        <v/>
      </c>
      <c r="F26" s="109" t="str">
        <f t="shared" si="6"/>
        <v>Работал</v>
      </c>
      <c r="G26" s="109" t="str">
        <f t="shared" si="6"/>
        <v>Работал</v>
      </c>
      <c r="H26" s="109" t="str">
        <f t="shared" si="6"/>
        <v>Работал</v>
      </c>
      <c r="I26" s="109" t="str">
        <f t="shared" si="6"/>
        <v>Работал</v>
      </c>
      <c r="J26" s="109" t="str">
        <f t="shared" si="6"/>
        <v>Работал</v>
      </c>
      <c r="K26" s="127" t="str">
        <f t="shared" si="6"/>
        <v/>
      </c>
      <c r="L26" s="127" t="str">
        <f t="shared" si="6"/>
        <v/>
      </c>
      <c r="M26" s="109" t="str">
        <f t="shared" si="6"/>
        <v>Работал</v>
      </c>
      <c r="N26" s="109" t="str">
        <f t="shared" si="6"/>
        <v>Работал</v>
      </c>
      <c r="O26" s="109" t="str">
        <f t="shared" si="6"/>
        <v>Работал</v>
      </c>
      <c r="P26" s="109" t="str">
        <f t="shared" si="6"/>
        <v>Работал</v>
      </c>
      <c r="Q26" s="109" t="str">
        <f t="shared" si="6"/>
        <v>Работал</v>
      </c>
      <c r="R26" s="127" t="str">
        <f t="shared" si="6"/>
        <v/>
      </c>
      <c r="S26" s="127" t="str">
        <f t="shared" si="6"/>
        <v/>
      </c>
      <c r="T26" s="109" t="str">
        <f t="shared" si="6"/>
        <v>Работал</v>
      </c>
      <c r="U26" s="109" t="str">
        <f t="shared" si="6"/>
        <v>Работал</v>
      </c>
      <c r="V26" s="109" t="str">
        <f t="shared" si="6"/>
        <v>Работал</v>
      </c>
      <c r="W26" s="109" t="str">
        <f t="shared" si="6"/>
        <v>Работал</v>
      </c>
      <c r="X26" s="109" t="str">
        <f t="shared" si="6"/>
        <v>Работал</v>
      </c>
      <c r="Y26" s="127" t="str">
        <f t="shared" si="6"/>
        <v/>
      </c>
      <c r="Z26" s="127" t="str">
        <f t="shared" si="6"/>
        <v/>
      </c>
      <c r="AA26" s="109" t="str">
        <f t="shared" si="6"/>
        <v>Работал</v>
      </c>
      <c r="AB26" s="109" t="str">
        <f t="shared" si="6"/>
        <v>Работал</v>
      </c>
      <c r="AC26" s="109" t="str">
        <f t="shared" si="6"/>
        <v>Работал</v>
      </c>
      <c r="AD26" s="109" t="str">
        <f t="shared" si="6"/>
        <v>Работал</v>
      </c>
      <c r="AE26" s="109" t="str">
        <f t="shared" si="6"/>
        <v>Работал</v>
      </c>
      <c r="AF26" s="127" t="str">
        <f t="shared" si="6"/>
        <v/>
      </c>
      <c r="AG26" s="127" t="str">
        <f t="shared" si="6"/>
        <v/>
      </c>
      <c r="AH26" s="109" t="str">
        <f t="shared" si="6"/>
        <v>Работал</v>
      </c>
      <c r="AI26" s="109" t="str">
        <f t="shared" si="6"/>
        <v/>
      </c>
      <c r="AJ26" s="109" t="str">
        <f t="shared" si="6"/>
        <v/>
      </c>
    </row>
    <row r="27" spans="1:36" x14ac:dyDescent="0.3">
      <c r="A27" s="102">
        <v>33</v>
      </c>
      <c r="B27" s="107" t="str">
        <f>VLOOKUP($A27,Сотрудники!$A$3:$L$1206,2,0)</f>
        <v>Киевский Сергей</v>
      </c>
      <c r="C27" s="107" t="str">
        <f>VLOOKUP($A27,Сотрудники!$A$3:$L$1206,8,0)</f>
        <v>Москва</v>
      </c>
      <c r="D27" s="127" t="str">
        <f t="shared" si="6"/>
        <v/>
      </c>
      <c r="E27" s="127" t="str">
        <f t="shared" si="6"/>
        <v/>
      </c>
      <c r="F27" s="109" t="str">
        <f t="shared" si="6"/>
        <v>Работал</v>
      </c>
      <c r="G27" s="109" t="str">
        <f t="shared" si="6"/>
        <v>Работал</v>
      </c>
      <c r="H27" s="109" t="str">
        <f t="shared" si="6"/>
        <v>Работал</v>
      </c>
      <c r="I27" s="109" t="str">
        <f t="shared" si="6"/>
        <v>Работал</v>
      </c>
      <c r="J27" s="109" t="str">
        <f t="shared" si="6"/>
        <v>Работал</v>
      </c>
      <c r="K27" s="127" t="str">
        <f t="shared" si="6"/>
        <v/>
      </c>
      <c r="L27" s="127" t="str">
        <f t="shared" si="6"/>
        <v/>
      </c>
      <c r="M27" s="109" t="str">
        <f t="shared" si="6"/>
        <v>Работал</v>
      </c>
      <c r="N27" s="109" t="str">
        <f t="shared" si="6"/>
        <v>Работал</v>
      </c>
      <c r="O27" s="109" t="str">
        <f t="shared" si="6"/>
        <v>Работал</v>
      </c>
      <c r="P27" s="109" t="str">
        <f t="shared" si="6"/>
        <v>Работал</v>
      </c>
      <c r="Q27" s="109" t="str">
        <f t="shared" si="6"/>
        <v>Работал</v>
      </c>
      <c r="R27" s="127" t="str">
        <f t="shared" si="6"/>
        <v/>
      </c>
      <c r="S27" s="127" t="str">
        <f t="shared" si="6"/>
        <v/>
      </c>
      <c r="T27" s="109" t="str">
        <f t="shared" si="6"/>
        <v>Работал</v>
      </c>
      <c r="U27" s="109" t="str">
        <f t="shared" si="6"/>
        <v>Работал</v>
      </c>
      <c r="V27" s="109" t="str">
        <f t="shared" si="6"/>
        <v>Работал</v>
      </c>
      <c r="W27" s="109" t="str">
        <f t="shared" si="6"/>
        <v>Работал</v>
      </c>
      <c r="X27" s="109" t="str">
        <f t="shared" si="6"/>
        <v>Работал</v>
      </c>
      <c r="Y27" s="127" t="str">
        <f t="shared" si="6"/>
        <v/>
      </c>
      <c r="Z27" s="127" t="str">
        <f t="shared" si="6"/>
        <v/>
      </c>
      <c r="AA27" s="109" t="str">
        <f t="shared" si="6"/>
        <v>Работал</v>
      </c>
      <c r="AB27" s="109" t="str">
        <f t="shared" si="6"/>
        <v>Работал</v>
      </c>
      <c r="AC27" s="109" t="str">
        <f t="shared" si="6"/>
        <v>Работал</v>
      </c>
      <c r="AD27" s="109" t="str">
        <f t="shared" si="6"/>
        <v>Работал</v>
      </c>
      <c r="AE27" s="109" t="str">
        <f t="shared" si="6"/>
        <v>Работал</v>
      </c>
      <c r="AF27" s="127" t="str">
        <f t="shared" si="6"/>
        <v/>
      </c>
      <c r="AG27" s="127" t="str">
        <f t="shared" si="6"/>
        <v/>
      </c>
      <c r="AH27" s="109" t="str">
        <f t="shared" si="6"/>
        <v>Работал</v>
      </c>
      <c r="AI27" s="109" t="str">
        <f t="shared" si="6"/>
        <v/>
      </c>
      <c r="AJ27" s="109" t="str">
        <f t="shared" si="6"/>
        <v/>
      </c>
    </row>
    <row r="28" spans="1:36" x14ac:dyDescent="0.3">
      <c r="A28" s="102">
        <v>35</v>
      </c>
      <c r="B28" s="107" t="str">
        <f>VLOOKUP($A28,Сотрудники!$A$3:$L$1206,2,0)</f>
        <v>Дмитриев Николай</v>
      </c>
      <c r="C28" s="107" t="str">
        <f>VLOOKUP($A28,Сотрудники!$A$3:$L$1206,8,0)</f>
        <v>Москва</v>
      </c>
      <c r="D28" s="127" t="str">
        <f t="shared" si="6"/>
        <v/>
      </c>
      <c r="E28" s="127" t="str">
        <f t="shared" si="6"/>
        <v/>
      </c>
      <c r="F28" s="109" t="str">
        <f t="shared" si="6"/>
        <v>Работал</v>
      </c>
      <c r="G28" s="109" t="str">
        <f t="shared" si="6"/>
        <v>Работал</v>
      </c>
      <c r="H28" s="109" t="str">
        <f t="shared" si="6"/>
        <v>Работал</v>
      </c>
      <c r="I28" s="109" t="str">
        <f t="shared" si="6"/>
        <v>Работал</v>
      </c>
      <c r="J28" s="109" t="str">
        <f t="shared" si="6"/>
        <v>Работал</v>
      </c>
      <c r="K28" s="127" t="str">
        <f t="shared" si="6"/>
        <v/>
      </c>
      <c r="L28" s="127" t="str">
        <f t="shared" si="6"/>
        <v/>
      </c>
      <c r="M28" s="109" t="str">
        <f t="shared" si="6"/>
        <v>Работал</v>
      </c>
      <c r="N28" s="109" t="str">
        <f t="shared" si="6"/>
        <v>Работал</v>
      </c>
      <c r="O28" s="109" t="str">
        <f t="shared" si="6"/>
        <v>Работал</v>
      </c>
      <c r="P28" s="109" t="str">
        <f t="shared" si="6"/>
        <v>Работал</v>
      </c>
      <c r="Q28" s="109" t="str">
        <f t="shared" si="6"/>
        <v>Работал</v>
      </c>
      <c r="R28" s="127" t="str">
        <f t="shared" si="6"/>
        <v/>
      </c>
      <c r="S28" s="127" t="str">
        <f t="shared" si="6"/>
        <v/>
      </c>
      <c r="T28" s="109" t="str">
        <f t="shared" si="6"/>
        <v>Работал</v>
      </c>
      <c r="U28" s="109" t="str">
        <f t="shared" si="6"/>
        <v>Работал</v>
      </c>
      <c r="V28" s="109" t="str">
        <f t="shared" si="6"/>
        <v>Работал</v>
      </c>
      <c r="W28" s="109" t="str">
        <f t="shared" si="6"/>
        <v>Работал</v>
      </c>
      <c r="X28" s="109" t="str">
        <f t="shared" si="6"/>
        <v>Работал</v>
      </c>
      <c r="Y28" s="127" t="str">
        <f t="shared" si="6"/>
        <v/>
      </c>
      <c r="Z28" s="127" t="str">
        <f t="shared" si="6"/>
        <v/>
      </c>
      <c r="AA28" s="109" t="str">
        <f t="shared" si="6"/>
        <v>Работал</v>
      </c>
      <c r="AB28" s="109" t="str">
        <f t="shared" si="6"/>
        <v>Работал</v>
      </c>
      <c r="AC28" s="109" t="str">
        <f t="shared" si="6"/>
        <v>Работал</v>
      </c>
      <c r="AD28" s="109" t="str">
        <f t="shared" si="6"/>
        <v>Работал</v>
      </c>
      <c r="AE28" s="109" t="str">
        <f t="shared" si="6"/>
        <v>Работал</v>
      </c>
      <c r="AF28" s="127" t="str">
        <f t="shared" si="6"/>
        <v/>
      </c>
      <c r="AG28" s="127" t="str">
        <f t="shared" si="6"/>
        <v/>
      </c>
      <c r="AH28" s="109" t="str">
        <f t="shared" si="6"/>
        <v>Работал</v>
      </c>
      <c r="AI28" s="109" t="str">
        <f t="shared" si="6"/>
        <v/>
      </c>
      <c r="AJ28" s="109" t="str">
        <f t="shared" si="6"/>
        <v/>
      </c>
    </row>
    <row r="29" spans="1:36" x14ac:dyDescent="0.3">
      <c r="A29" s="102">
        <v>36</v>
      </c>
      <c r="B29" s="107" t="str">
        <f>VLOOKUP($A29,Сотрудники!$A$3:$L$1206,2,0)</f>
        <v>Юркин Николай</v>
      </c>
      <c r="C29" s="107" t="str">
        <f>VLOOKUP($A29,Сотрудники!$A$3:$L$1206,8,0)</f>
        <v>Москва</v>
      </c>
      <c r="D29" s="127" t="str">
        <f t="shared" si="6"/>
        <v/>
      </c>
      <c r="E29" s="127" t="str">
        <f t="shared" si="6"/>
        <v/>
      </c>
      <c r="F29" s="109" t="str">
        <f t="shared" si="6"/>
        <v>Работал</v>
      </c>
      <c r="G29" s="109" t="str">
        <f t="shared" si="6"/>
        <v>Работал</v>
      </c>
      <c r="H29" s="109" t="str">
        <f t="shared" si="6"/>
        <v>Работал</v>
      </c>
      <c r="I29" s="109" t="str">
        <f t="shared" si="6"/>
        <v>Работал</v>
      </c>
      <c r="J29" s="109" t="str">
        <f t="shared" si="6"/>
        <v>Работал</v>
      </c>
      <c r="K29" s="127" t="str">
        <f t="shared" si="6"/>
        <v/>
      </c>
      <c r="L29" s="127" t="str">
        <f t="shared" si="6"/>
        <v/>
      </c>
      <c r="M29" s="109" t="str">
        <f t="shared" si="6"/>
        <v>Работал</v>
      </c>
      <c r="N29" s="109" t="str">
        <f t="shared" si="6"/>
        <v>Работал</v>
      </c>
      <c r="O29" s="109" t="str">
        <f t="shared" si="6"/>
        <v>Работал</v>
      </c>
      <c r="P29" s="109" t="str">
        <f t="shared" si="6"/>
        <v>Работал</v>
      </c>
      <c r="Q29" s="109" t="str">
        <f t="shared" si="6"/>
        <v>Работал</v>
      </c>
      <c r="R29" s="127" t="str">
        <f t="shared" si="6"/>
        <v/>
      </c>
      <c r="S29" s="127" t="str">
        <f t="shared" si="6"/>
        <v/>
      </c>
      <c r="T29" s="109" t="str">
        <f t="shared" si="6"/>
        <v>Работал</v>
      </c>
      <c r="U29" s="109" t="str">
        <f t="shared" si="6"/>
        <v>Работал</v>
      </c>
      <c r="V29" s="109" t="str">
        <f t="shared" si="6"/>
        <v>Работал</v>
      </c>
      <c r="W29" s="109" t="str">
        <f t="shared" si="6"/>
        <v>Работал</v>
      </c>
      <c r="X29" s="109" t="str">
        <f t="shared" si="6"/>
        <v>Работал</v>
      </c>
      <c r="Y29" s="127" t="str">
        <f t="shared" si="6"/>
        <v/>
      </c>
      <c r="Z29" s="127" t="str">
        <f t="shared" si="6"/>
        <v/>
      </c>
      <c r="AA29" s="109" t="str">
        <f t="shared" si="6"/>
        <v>Работал</v>
      </c>
      <c r="AB29" s="109" t="str">
        <f t="shared" si="6"/>
        <v>Работал</v>
      </c>
      <c r="AC29" s="109" t="str">
        <f t="shared" si="6"/>
        <v>Работал</v>
      </c>
      <c r="AD29" s="109" t="str">
        <f t="shared" si="6"/>
        <v>Работал</v>
      </c>
      <c r="AE29" s="109" t="str">
        <f t="shared" si="6"/>
        <v>Работал</v>
      </c>
      <c r="AF29" s="127" t="str">
        <f t="shared" si="6"/>
        <v/>
      </c>
      <c r="AG29" s="127" t="str">
        <f t="shared" si="6"/>
        <v/>
      </c>
      <c r="AH29" s="109" t="str">
        <f t="shared" si="6"/>
        <v>Работал</v>
      </c>
      <c r="AI29" s="109" t="str">
        <f t="shared" si="6"/>
        <v/>
      </c>
      <c r="AJ29" s="109" t="str">
        <f t="shared" si="6"/>
        <v/>
      </c>
    </row>
    <row r="30" spans="1:36" x14ac:dyDescent="0.3">
      <c r="A30" s="102">
        <v>37</v>
      </c>
      <c r="B30" s="107" t="str">
        <f>VLOOKUP($A30,Сотрудники!$A$3:$L$1206,2,0)</f>
        <v>Ионов Евгений</v>
      </c>
      <c r="C30" s="107" t="str">
        <f>VLOOKUP($A30,Сотрудники!$A$3:$L$1206,8,0)</f>
        <v>Москва</v>
      </c>
      <c r="D30" s="127" t="str">
        <f t="shared" si="6"/>
        <v/>
      </c>
      <c r="E30" s="127" t="str">
        <f t="shared" si="6"/>
        <v/>
      </c>
      <c r="F30" s="109" t="str">
        <f t="shared" si="6"/>
        <v>Выходной</v>
      </c>
      <c r="G30" s="109" t="str">
        <f t="shared" si="6"/>
        <v>Выходной</v>
      </c>
      <c r="H30" s="109" t="str">
        <f t="shared" si="6"/>
        <v>Выходной</v>
      </c>
      <c r="I30" s="109" t="str">
        <f t="shared" si="6"/>
        <v>Выходной</v>
      </c>
      <c r="J30" s="109" t="str">
        <f t="shared" si="6"/>
        <v>Выходной</v>
      </c>
      <c r="K30" s="127" t="str">
        <f t="shared" si="6"/>
        <v/>
      </c>
      <c r="L30" s="127" t="str">
        <f t="shared" si="6"/>
        <v/>
      </c>
      <c r="M30" s="109" t="str">
        <f t="shared" si="6"/>
        <v>Работал</v>
      </c>
      <c r="N30" s="109" t="str">
        <f t="shared" si="6"/>
        <v>Работал</v>
      </c>
      <c r="O30" s="109" t="str">
        <f t="shared" si="6"/>
        <v>Работал</v>
      </c>
      <c r="P30" s="109" t="str">
        <f t="shared" si="6"/>
        <v>Работал</v>
      </c>
      <c r="Q30" s="109" t="str">
        <f t="shared" si="6"/>
        <v>Работал</v>
      </c>
      <c r="R30" s="127" t="str">
        <f t="shared" si="6"/>
        <v/>
      </c>
      <c r="S30" s="127" t="str">
        <f t="shared" si="6"/>
        <v/>
      </c>
      <c r="T30" s="109" t="str">
        <f t="shared" si="6"/>
        <v>Работал</v>
      </c>
      <c r="U30" s="109" t="str">
        <f t="shared" si="6"/>
        <v>Работал</v>
      </c>
      <c r="V30" s="109" t="str">
        <f t="shared" si="6"/>
        <v>Работал</v>
      </c>
      <c r="W30" s="109" t="str">
        <f t="shared" si="6"/>
        <v>Работал</v>
      </c>
      <c r="X30" s="109" t="str">
        <f t="shared" si="6"/>
        <v>Работал</v>
      </c>
      <c r="Y30" s="127" t="str">
        <f t="shared" si="6"/>
        <v/>
      </c>
      <c r="Z30" s="127" t="str">
        <f t="shared" si="6"/>
        <v/>
      </c>
      <c r="AA30" s="109" t="str">
        <f t="shared" si="6"/>
        <v>Работал</v>
      </c>
      <c r="AB30" s="109" t="str">
        <f t="shared" si="6"/>
        <v>Работал</v>
      </c>
      <c r="AC30" s="109" t="str">
        <f t="shared" si="6"/>
        <v>Работал</v>
      </c>
      <c r="AD30" s="109" t="str">
        <f t="shared" si="6"/>
        <v>Работал</v>
      </c>
      <c r="AE30" s="109" t="str">
        <f t="shared" si="6"/>
        <v>Работал</v>
      </c>
      <c r="AF30" s="127" t="str">
        <f t="shared" si="6"/>
        <v/>
      </c>
      <c r="AG30" s="127" t="str">
        <f t="shared" si="6"/>
        <v/>
      </c>
      <c r="AH30" s="109" t="str">
        <f t="shared" si="6"/>
        <v>Выходной</v>
      </c>
      <c r="AI30" s="109" t="str">
        <f t="shared" si="6"/>
        <v/>
      </c>
      <c r="AJ30" s="109" t="str">
        <f t="shared" si="6"/>
        <v/>
      </c>
    </row>
    <row r="31" spans="1:36" x14ac:dyDescent="0.3">
      <c r="A31" s="102">
        <v>38</v>
      </c>
      <c r="B31" s="107" t="s">
        <v>129</v>
      </c>
      <c r="C31" s="107" t="str">
        <f>VLOOKUP($A31,Сотрудники!$A$3:$L$1206,8,0)</f>
        <v>Москва</v>
      </c>
      <c r="D31" s="127" t="str">
        <f t="shared" si="6"/>
        <v/>
      </c>
      <c r="E31" s="127" t="str">
        <f t="shared" si="6"/>
        <v/>
      </c>
      <c r="F31" s="109" t="str">
        <f t="shared" si="6"/>
        <v>Работал</v>
      </c>
      <c r="G31" s="109" t="str">
        <f t="shared" si="6"/>
        <v>Работал</v>
      </c>
      <c r="H31" s="109" t="str">
        <f t="shared" si="6"/>
        <v>Работал</v>
      </c>
      <c r="I31" s="109" t="str">
        <f t="shared" si="6"/>
        <v>Работал</v>
      </c>
      <c r="J31" s="109" t="str">
        <f t="shared" si="6"/>
        <v>Работал</v>
      </c>
      <c r="K31" s="127" t="str">
        <f t="shared" si="6"/>
        <v/>
      </c>
      <c r="L31" s="127" t="str">
        <f t="shared" si="6"/>
        <v/>
      </c>
      <c r="M31" s="109" t="str">
        <f t="shared" si="6"/>
        <v>Работал</v>
      </c>
      <c r="N31" s="109" t="str">
        <f t="shared" si="6"/>
        <v>Работал</v>
      </c>
      <c r="O31" s="109" t="str">
        <f t="shared" si="6"/>
        <v>Работал</v>
      </c>
      <c r="P31" s="109" t="str">
        <f t="shared" si="6"/>
        <v>Работал</v>
      </c>
      <c r="Q31" s="109" t="str">
        <f t="shared" si="6"/>
        <v>Работал</v>
      </c>
      <c r="R31" s="127" t="str">
        <f t="shared" si="6"/>
        <v/>
      </c>
      <c r="S31" s="127" t="str">
        <f t="shared" si="6"/>
        <v/>
      </c>
      <c r="T31" s="109" t="str">
        <f t="shared" si="6"/>
        <v>Работал</v>
      </c>
      <c r="U31" s="109" t="str">
        <f t="shared" si="6"/>
        <v>Работал</v>
      </c>
      <c r="V31" s="109" t="str">
        <f t="shared" si="6"/>
        <v>Работал</v>
      </c>
      <c r="W31" s="109" t="str">
        <f t="shared" si="6"/>
        <v>Работал</v>
      </c>
      <c r="X31" s="109" t="str">
        <f t="shared" si="6"/>
        <v>Работал</v>
      </c>
      <c r="Y31" s="127" t="str">
        <f t="shared" si="6"/>
        <v/>
      </c>
      <c r="Z31" s="127" t="str">
        <f t="shared" si="6"/>
        <v/>
      </c>
      <c r="AA31" s="109" t="str">
        <f t="shared" si="6"/>
        <v>Работал</v>
      </c>
      <c r="AB31" s="109" t="str">
        <f t="shared" si="6"/>
        <v>Работал</v>
      </c>
      <c r="AC31" s="109" t="str">
        <f t="shared" si="6"/>
        <v>Работал</v>
      </c>
      <c r="AD31" s="109" t="str">
        <f t="shared" si="6"/>
        <v>Работал</v>
      </c>
      <c r="AE31" s="109" t="str">
        <f t="shared" si="6"/>
        <v>Работал</v>
      </c>
      <c r="AF31" s="127" t="str">
        <f t="shared" si="6"/>
        <v/>
      </c>
      <c r="AG31" s="127" t="str">
        <f t="shared" si="6"/>
        <v/>
      </c>
      <c r="AH31" s="109" t="str">
        <f t="shared" si="6"/>
        <v>Работал</v>
      </c>
      <c r="AI31" s="109" t="str">
        <f t="shared" si="6"/>
        <v/>
      </c>
      <c r="AJ31" s="109" t="str">
        <f t="shared" si="6"/>
        <v/>
      </c>
    </row>
    <row r="32" spans="1:36" x14ac:dyDescent="0.3">
      <c r="A32" s="102">
        <v>40</v>
      </c>
      <c r="B32" s="107" t="s">
        <v>130</v>
      </c>
      <c r="C32" s="107" t="str">
        <f>VLOOKUP($A32,Сотрудники!$A$3:$L$1206,8,0)</f>
        <v>Москва</v>
      </c>
      <c r="D32" s="127" t="str">
        <f t="shared" si="6"/>
        <v/>
      </c>
      <c r="E32" s="127" t="str">
        <f t="shared" si="6"/>
        <v/>
      </c>
      <c r="F32" s="109" t="str">
        <f t="shared" si="6"/>
        <v>Работал</v>
      </c>
      <c r="G32" s="109" t="str">
        <f t="shared" si="6"/>
        <v>Работал</v>
      </c>
      <c r="H32" s="109" t="str">
        <f t="shared" si="6"/>
        <v>Работал</v>
      </c>
      <c r="I32" s="109" t="str">
        <f t="shared" si="6"/>
        <v>Работал</v>
      </c>
      <c r="J32" s="109" t="str">
        <f t="shared" si="6"/>
        <v>Выходной</v>
      </c>
      <c r="K32" s="127" t="str">
        <f t="shared" si="6"/>
        <v>Выходной</v>
      </c>
      <c r="L32" s="127" t="str">
        <f t="shared" si="6"/>
        <v>Выходной</v>
      </c>
      <c r="M32" s="109" t="str">
        <f t="shared" si="6"/>
        <v>Выходной</v>
      </c>
      <c r="N32" s="109" t="str">
        <f t="shared" si="6"/>
        <v>Выходной</v>
      </c>
      <c r="O32" s="109" t="str">
        <f t="shared" si="6"/>
        <v>Выходной</v>
      </c>
      <c r="P32" s="109" t="str">
        <f t="shared" si="6"/>
        <v>Выходной</v>
      </c>
      <c r="Q32" s="109" t="str">
        <f t="shared" si="6"/>
        <v>Выходной</v>
      </c>
      <c r="R32" s="127" t="str">
        <f t="shared" si="6"/>
        <v>Выходной</v>
      </c>
      <c r="S32" s="127" t="str">
        <f t="shared" ref="S32:AJ32" si="7">IF(ISBLANK(S85),"",IF(S85=0,"Выходной",IF(S85&lt;&gt;0,"Работал","")))</f>
        <v>Выходной</v>
      </c>
      <c r="T32" s="109" t="str">
        <f t="shared" si="7"/>
        <v>Выходной</v>
      </c>
      <c r="U32" s="109" t="str">
        <f t="shared" si="7"/>
        <v>Выходной</v>
      </c>
      <c r="V32" s="109" t="str">
        <f t="shared" si="7"/>
        <v>Работал</v>
      </c>
      <c r="W32" s="109" t="str">
        <f t="shared" si="7"/>
        <v>Работал</v>
      </c>
      <c r="X32" s="109" t="str">
        <f t="shared" si="7"/>
        <v>Работал</v>
      </c>
      <c r="Y32" s="127" t="str">
        <f t="shared" si="7"/>
        <v/>
      </c>
      <c r="Z32" s="127" t="str">
        <f t="shared" si="7"/>
        <v/>
      </c>
      <c r="AA32" s="109" t="str">
        <f t="shared" si="7"/>
        <v>Работал</v>
      </c>
      <c r="AB32" s="109" t="str">
        <f t="shared" si="7"/>
        <v>Работал</v>
      </c>
      <c r="AC32" s="109" t="str">
        <f t="shared" si="7"/>
        <v>Работал</v>
      </c>
      <c r="AD32" s="109" t="str">
        <f t="shared" si="7"/>
        <v>Работал</v>
      </c>
      <c r="AE32" s="109" t="str">
        <f t="shared" si="7"/>
        <v>Работал</v>
      </c>
      <c r="AF32" s="127" t="str">
        <f t="shared" si="7"/>
        <v/>
      </c>
      <c r="AG32" s="127" t="str">
        <f t="shared" si="7"/>
        <v/>
      </c>
      <c r="AH32" s="109" t="str">
        <f t="shared" si="7"/>
        <v>Работал</v>
      </c>
      <c r="AI32" s="109" t="str">
        <f t="shared" si="7"/>
        <v/>
      </c>
      <c r="AJ32" s="109" t="str">
        <f t="shared" si="7"/>
        <v/>
      </c>
    </row>
    <row r="33" spans="1:36" x14ac:dyDescent="0.3">
      <c r="A33" s="102">
        <v>41</v>
      </c>
      <c r="B33" s="107" t="s">
        <v>132</v>
      </c>
      <c r="C33" s="107" t="str">
        <f>VLOOKUP($A33,Сотрудники!$A$3:$L$1206,8,0)</f>
        <v>Москва</v>
      </c>
      <c r="D33" s="127" t="str">
        <f t="shared" si="6"/>
        <v/>
      </c>
      <c r="E33" s="127" t="str">
        <f t="shared" si="6"/>
        <v/>
      </c>
      <c r="F33" s="109" t="str">
        <f t="shared" si="6"/>
        <v>Работал</v>
      </c>
      <c r="G33" s="109" t="str">
        <f t="shared" si="6"/>
        <v>Работал</v>
      </c>
      <c r="H33" s="109" t="str">
        <f t="shared" si="6"/>
        <v>Работал</v>
      </c>
      <c r="I33" s="109" t="str">
        <f t="shared" si="6"/>
        <v>Работал</v>
      </c>
      <c r="J33" s="109" t="str">
        <f t="shared" si="6"/>
        <v>Работал</v>
      </c>
      <c r="K33" s="127" t="str">
        <f t="shared" si="6"/>
        <v/>
      </c>
      <c r="L33" s="127" t="str">
        <f t="shared" si="6"/>
        <v/>
      </c>
      <c r="M33" s="109" t="str">
        <f t="shared" ref="D33:AJ46" si="8">IF(ISBLANK(M86),"",IF(M86=0,"Выходной",IF(M86&lt;&gt;0,"Работал","")))</f>
        <v>Работал</v>
      </c>
      <c r="N33" s="109" t="str">
        <f t="shared" si="8"/>
        <v>Работал</v>
      </c>
      <c r="O33" s="109" t="str">
        <f t="shared" si="8"/>
        <v>Работал</v>
      </c>
      <c r="P33" s="109" t="str">
        <f t="shared" si="8"/>
        <v>Работал</v>
      </c>
      <c r="Q33" s="109" t="str">
        <f t="shared" si="8"/>
        <v>Работал</v>
      </c>
      <c r="R33" s="127" t="str">
        <f t="shared" si="8"/>
        <v/>
      </c>
      <c r="S33" s="127" t="str">
        <f t="shared" si="8"/>
        <v/>
      </c>
      <c r="T33" s="109" t="str">
        <f t="shared" ref="T33:AJ41" si="9">IF(ISBLANK(T86),"",IF(T86=0,"Выходной",IF(T86&lt;&gt;0,"Работал","")))</f>
        <v>Работал</v>
      </c>
      <c r="U33" s="109" t="str">
        <f t="shared" si="9"/>
        <v>Работал</v>
      </c>
      <c r="V33" s="109" t="str">
        <f t="shared" si="9"/>
        <v>Работал</v>
      </c>
      <c r="W33" s="109" t="str">
        <f t="shared" si="9"/>
        <v>Работал</v>
      </c>
      <c r="X33" s="109" t="str">
        <f t="shared" si="9"/>
        <v>Выходной</v>
      </c>
      <c r="Y33" s="127" t="str">
        <f t="shared" si="9"/>
        <v>Выходной</v>
      </c>
      <c r="Z33" s="127" t="str">
        <f t="shared" si="9"/>
        <v>Выходной</v>
      </c>
      <c r="AA33" s="109" t="str">
        <f t="shared" si="9"/>
        <v>Выходной</v>
      </c>
      <c r="AB33" s="109" t="str">
        <f t="shared" si="9"/>
        <v>Работал</v>
      </c>
      <c r="AC33" s="109" t="str">
        <f t="shared" si="9"/>
        <v>Работал</v>
      </c>
      <c r="AD33" s="109" t="str">
        <f t="shared" si="9"/>
        <v>Работал</v>
      </c>
      <c r="AE33" s="109" t="str">
        <f t="shared" si="9"/>
        <v>Работал</v>
      </c>
      <c r="AF33" s="127" t="str">
        <f t="shared" si="9"/>
        <v/>
      </c>
      <c r="AG33" s="127" t="str">
        <f t="shared" si="9"/>
        <v/>
      </c>
      <c r="AH33" s="109" t="str">
        <f t="shared" si="9"/>
        <v>Работал</v>
      </c>
      <c r="AI33" s="109" t="str">
        <f t="shared" si="9"/>
        <v/>
      </c>
      <c r="AJ33" s="109" t="str">
        <f t="shared" si="9"/>
        <v/>
      </c>
    </row>
    <row r="34" spans="1:36" x14ac:dyDescent="0.3">
      <c r="A34" s="102">
        <v>42</v>
      </c>
      <c r="B34" s="107" t="s">
        <v>134</v>
      </c>
      <c r="C34" s="107" t="str">
        <f>VLOOKUP($A34,Сотрудники!$A$3:$L$1206,8,0)</f>
        <v>Москва</v>
      </c>
      <c r="D34" s="127" t="str">
        <f t="shared" si="8"/>
        <v/>
      </c>
      <c r="E34" s="127" t="str">
        <f t="shared" si="8"/>
        <v/>
      </c>
      <c r="F34" s="109" t="str">
        <f t="shared" si="8"/>
        <v>Работал</v>
      </c>
      <c r="G34" s="109" t="str">
        <f t="shared" si="8"/>
        <v>Работал</v>
      </c>
      <c r="H34" s="109" t="str">
        <f t="shared" si="8"/>
        <v>Работал</v>
      </c>
      <c r="I34" s="109" t="str">
        <f t="shared" si="8"/>
        <v>Работал</v>
      </c>
      <c r="J34" s="109" t="str">
        <f t="shared" si="8"/>
        <v>Работал</v>
      </c>
      <c r="K34" s="127" t="str">
        <f t="shared" si="8"/>
        <v/>
      </c>
      <c r="L34" s="127" t="str">
        <f t="shared" si="8"/>
        <v/>
      </c>
      <c r="M34" s="109" t="str">
        <f t="shared" si="8"/>
        <v>Работал</v>
      </c>
      <c r="N34" s="109" t="str">
        <f t="shared" si="8"/>
        <v>Работал</v>
      </c>
      <c r="O34" s="109" t="str">
        <f t="shared" si="8"/>
        <v>Работал</v>
      </c>
      <c r="P34" s="109" t="str">
        <f t="shared" si="8"/>
        <v>Работал</v>
      </c>
      <c r="Q34" s="109" t="str">
        <f t="shared" si="8"/>
        <v>Работал</v>
      </c>
      <c r="R34" s="127" t="str">
        <f t="shared" si="8"/>
        <v/>
      </c>
      <c r="S34" s="127" t="str">
        <f t="shared" si="8"/>
        <v/>
      </c>
      <c r="T34" s="109" t="str">
        <f t="shared" si="9"/>
        <v>Работал</v>
      </c>
      <c r="U34" s="109" t="str">
        <f t="shared" si="9"/>
        <v>Работал</v>
      </c>
      <c r="V34" s="109" t="str">
        <f t="shared" si="9"/>
        <v>Работал</v>
      </c>
      <c r="W34" s="109" t="str">
        <f t="shared" si="9"/>
        <v>Работал</v>
      </c>
      <c r="X34" s="109" t="str">
        <f t="shared" si="9"/>
        <v>Работал</v>
      </c>
      <c r="Y34" s="127" t="str">
        <f t="shared" si="9"/>
        <v/>
      </c>
      <c r="Z34" s="127" t="str">
        <f t="shared" si="9"/>
        <v/>
      </c>
      <c r="AA34" s="109" t="str">
        <f t="shared" si="9"/>
        <v>Работал</v>
      </c>
      <c r="AB34" s="109" t="str">
        <f t="shared" si="9"/>
        <v>Работал</v>
      </c>
      <c r="AC34" s="109" t="str">
        <f t="shared" si="9"/>
        <v>Работал</v>
      </c>
      <c r="AD34" s="109" t="str">
        <f t="shared" si="9"/>
        <v>Работал</v>
      </c>
      <c r="AE34" s="109" t="str">
        <f t="shared" si="9"/>
        <v>Работал</v>
      </c>
      <c r="AF34" s="127" t="str">
        <f t="shared" si="9"/>
        <v/>
      </c>
      <c r="AG34" s="127" t="str">
        <f t="shared" si="9"/>
        <v/>
      </c>
      <c r="AH34" s="109" t="str">
        <f t="shared" si="9"/>
        <v>Работал</v>
      </c>
      <c r="AI34" s="109" t="str">
        <f t="shared" si="9"/>
        <v/>
      </c>
      <c r="AJ34" s="109" t="str">
        <f t="shared" si="9"/>
        <v/>
      </c>
    </row>
    <row r="35" spans="1:36" x14ac:dyDescent="0.3">
      <c r="A35" s="102">
        <v>43</v>
      </c>
      <c r="B35" s="107" t="s">
        <v>135</v>
      </c>
      <c r="C35" s="107" t="str">
        <f>VLOOKUP($A35,Сотрудники!$A$3:$L$1206,8,0)</f>
        <v>Москва</v>
      </c>
      <c r="D35" s="127" t="str">
        <f t="shared" si="8"/>
        <v/>
      </c>
      <c r="E35" s="127" t="str">
        <f t="shared" si="8"/>
        <v/>
      </c>
      <c r="F35" s="109" t="str">
        <f t="shared" si="8"/>
        <v>Работал</v>
      </c>
      <c r="G35" s="109" t="str">
        <f t="shared" si="8"/>
        <v>Работал</v>
      </c>
      <c r="H35" s="109" t="str">
        <f t="shared" si="8"/>
        <v>Работал</v>
      </c>
      <c r="I35" s="109" t="str">
        <f t="shared" si="8"/>
        <v>Работал</v>
      </c>
      <c r="J35" s="109" t="str">
        <f t="shared" si="8"/>
        <v>Работал</v>
      </c>
      <c r="K35" s="127" t="str">
        <f t="shared" si="8"/>
        <v/>
      </c>
      <c r="L35" s="127" t="str">
        <f t="shared" si="8"/>
        <v/>
      </c>
      <c r="M35" s="109" t="str">
        <f t="shared" si="8"/>
        <v>Работал</v>
      </c>
      <c r="N35" s="109" t="str">
        <f t="shared" si="8"/>
        <v>Работал</v>
      </c>
      <c r="O35" s="109" t="str">
        <f t="shared" si="8"/>
        <v>Работал</v>
      </c>
      <c r="P35" s="109" t="str">
        <f t="shared" si="8"/>
        <v>Работал</v>
      </c>
      <c r="Q35" s="109" t="str">
        <f t="shared" si="8"/>
        <v>Работал</v>
      </c>
      <c r="R35" s="127" t="str">
        <f t="shared" si="8"/>
        <v/>
      </c>
      <c r="S35" s="127" t="str">
        <f t="shared" si="8"/>
        <v/>
      </c>
      <c r="T35" s="109" t="str">
        <f t="shared" si="9"/>
        <v>Работал</v>
      </c>
      <c r="U35" s="109" t="str">
        <f t="shared" si="9"/>
        <v>Работал</v>
      </c>
      <c r="V35" s="109" t="str">
        <f t="shared" si="9"/>
        <v>Работал</v>
      </c>
      <c r="W35" s="109" t="str">
        <f t="shared" si="9"/>
        <v>Работал</v>
      </c>
      <c r="X35" s="109" t="str">
        <f t="shared" si="9"/>
        <v>Работал</v>
      </c>
      <c r="Y35" s="127" t="str">
        <f t="shared" si="9"/>
        <v/>
      </c>
      <c r="Z35" s="127" t="str">
        <f t="shared" si="9"/>
        <v/>
      </c>
      <c r="AA35" s="109" t="str">
        <f t="shared" si="9"/>
        <v>Работал</v>
      </c>
      <c r="AB35" s="109" t="str">
        <f t="shared" si="9"/>
        <v>Работал</v>
      </c>
      <c r="AC35" s="109" t="str">
        <f t="shared" si="9"/>
        <v>Работал</v>
      </c>
      <c r="AD35" s="109" t="str">
        <f t="shared" si="9"/>
        <v>Работал</v>
      </c>
      <c r="AE35" s="109" t="str">
        <f t="shared" si="9"/>
        <v>Работал</v>
      </c>
      <c r="AF35" s="127" t="str">
        <f t="shared" si="9"/>
        <v/>
      </c>
      <c r="AG35" s="127" t="str">
        <f t="shared" si="9"/>
        <v/>
      </c>
      <c r="AH35" s="109" t="str">
        <f t="shared" si="9"/>
        <v>Работал</v>
      </c>
      <c r="AI35" s="109" t="str">
        <f t="shared" si="9"/>
        <v/>
      </c>
      <c r="AJ35" s="109" t="str">
        <f t="shared" si="9"/>
        <v/>
      </c>
    </row>
    <row r="36" spans="1:36" x14ac:dyDescent="0.3">
      <c r="A36" s="102">
        <v>44</v>
      </c>
      <c r="B36" s="107" t="s">
        <v>139</v>
      </c>
      <c r="C36" s="107" t="str">
        <f>VLOOKUP($A36,Сотрудники!$A$3:$L$1206,8,0)</f>
        <v>Москва</v>
      </c>
      <c r="D36" s="127" t="str">
        <f t="shared" si="8"/>
        <v/>
      </c>
      <c r="E36" s="127" t="str">
        <f t="shared" si="8"/>
        <v/>
      </c>
      <c r="F36" s="109" t="str">
        <f t="shared" si="8"/>
        <v>Работал</v>
      </c>
      <c r="G36" s="109" t="str">
        <f t="shared" si="8"/>
        <v>Работал</v>
      </c>
      <c r="H36" s="109" t="str">
        <f t="shared" si="8"/>
        <v>Работал</v>
      </c>
      <c r="I36" s="109" t="str">
        <f t="shared" si="8"/>
        <v>Работал</v>
      </c>
      <c r="J36" s="109" t="str">
        <f t="shared" si="8"/>
        <v>Работал</v>
      </c>
      <c r="K36" s="127" t="str">
        <f t="shared" si="8"/>
        <v/>
      </c>
      <c r="L36" s="127" t="str">
        <f t="shared" si="8"/>
        <v/>
      </c>
      <c r="M36" s="109" t="str">
        <f t="shared" si="8"/>
        <v>Работал</v>
      </c>
      <c r="N36" s="109" t="str">
        <f t="shared" si="8"/>
        <v>Работал</v>
      </c>
      <c r="O36" s="109" t="str">
        <f t="shared" si="8"/>
        <v>Работал</v>
      </c>
      <c r="P36" s="109" t="str">
        <f t="shared" si="8"/>
        <v>Работал</v>
      </c>
      <c r="Q36" s="109" t="str">
        <f t="shared" si="8"/>
        <v>Работал</v>
      </c>
      <c r="R36" s="127" t="str">
        <f t="shared" si="8"/>
        <v/>
      </c>
      <c r="S36" s="127" t="str">
        <f t="shared" si="8"/>
        <v/>
      </c>
      <c r="T36" s="109" t="str">
        <f t="shared" si="9"/>
        <v>Работал</v>
      </c>
      <c r="U36" s="109" t="str">
        <f t="shared" si="9"/>
        <v>Работал</v>
      </c>
      <c r="V36" s="109" t="str">
        <f t="shared" si="9"/>
        <v>Работал</v>
      </c>
      <c r="W36" s="109" t="str">
        <f t="shared" si="9"/>
        <v>Работал</v>
      </c>
      <c r="X36" s="109" t="str">
        <f t="shared" si="9"/>
        <v>Работал</v>
      </c>
      <c r="Y36" s="127" t="str">
        <f t="shared" si="9"/>
        <v/>
      </c>
      <c r="Z36" s="127" t="str">
        <f t="shared" si="9"/>
        <v/>
      </c>
      <c r="AA36" s="109" t="str">
        <f t="shared" si="9"/>
        <v>Работал</v>
      </c>
      <c r="AB36" s="109" t="str">
        <f t="shared" si="9"/>
        <v>Работал</v>
      </c>
      <c r="AC36" s="109" t="str">
        <f t="shared" si="9"/>
        <v>Работал</v>
      </c>
      <c r="AD36" s="109" t="str">
        <f t="shared" si="9"/>
        <v>Работал</v>
      </c>
      <c r="AE36" s="109" t="str">
        <f t="shared" si="9"/>
        <v>Работал</v>
      </c>
      <c r="AF36" s="127" t="str">
        <f t="shared" si="9"/>
        <v/>
      </c>
      <c r="AG36" s="127" t="str">
        <f t="shared" si="9"/>
        <v/>
      </c>
      <c r="AH36" s="109" t="str">
        <f t="shared" si="9"/>
        <v>Работал</v>
      </c>
      <c r="AI36" s="109" t="str">
        <f t="shared" si="9"/>
        <v/>
      </c>
      <c r="AJ36" s="109" t="str">
        <f t="shared" si="9"/>
        <v/>
      </c>
    </row>
    <row r="37" spans="1:36" x14ac:dyDescent="0.3">
      <c r="A37" s="102">
        <v>45</v>
      </c>
      <c r="B37" s="107" t="s">
        <v>137</v>
      </c>
      <c r="C37" s="107" t="str">
        <f>VLOOKUP($A37,Сотрудники!$A$3:$L$1206,8,0)</f>
        <v>Москва</v>
      </c>
      <c r="D37" s="127" t="str">
        <f t="shared" si="8"/>
        <v/>
      </c>
      <c r="E37" s="127" t="str">
        <f t="shared" si="8"/>
        <v/>
      </c>
      <c r="F37" s="109" t="str">
        <f t="shared" si="8"/>
        <v>Выходной</v>
      </c>
      <c r="G37" s="109" t="str">
        <f t="shared" si="8"/>
        <v>Выходной</v>
      </c>
      <c r="H37" s="109" t="str">
        <f t="shared" si="8"/>
        <v>Выходной</v>
      </c>
      <c r="I37" s="109" t="str">
        <f t="shared" si="8"/>
        <v>Выходной</v>
      </c>
      <c r="J37" s="109" t="str">
        <f t="shared" si="8"/>
        <v>Выходной</v>
      </c>
      <c r="K37" s="127" t="str">
        <f t="shared" si="8"/>
        <v>Выходной</v>
      </c>
      <c r="L37" s="127" t="str">
        <f t="shared" si="8"/>
        <v>Выходной</v>
      </c>
      <c r="M37" s="109" t="str">
        <f t="shared" si="8"/>
        <v>Выходной</v>
      </c>
      <c r="N37" s="109" t="str">
        <f t="shared" si="8"/>
        <v>Выходной</v>
      </c>
      <c r="O37" s="109" t="str">
        <f t="shared" si="8"/>
        <v>Работал</v>
      </c>
      <c r="P37" s="109" t="str">
        <f t="shared" si="8"/>
        <v>Работал</v>
      </c>
      <c r="Q37" s="109" t="str">
        <f t="shared" si="8"/>
        <v>Работал</v>
      </c>
      <c r="R37" s="127" t="str">
        <f t="shared" si="8"/>
        <v/>
      </c>
      <c r="S37" s="127" t="str">
        <f t="shared" si="8"/>
        <v/>
      </c>
      <c r="T37" s="109" t="str">
        <f t="shared" si="9"/>
        <v>Работал</v>
      </c>
      <c r="U37" s="109" t="str">
        <f t="shared" si="9"/>
        <v>Работал</v>
      </c>
      <c r="V37" s="109" t="str">
        <f t="shared" si="9"/>
        <v>Работал</v>
      </c>
      <c r="W37" s="109" t="str">
        <f t="shared" si="9"/>
        <v>Работал</v>
      </c>
      <c r="X37" s="109" t="str">
        <f t="shared" si="9"/>
        <v>Работал</v>
      </c>
      <c r="Y37" s="127" t="str">
        <f t="shared" si="9"/>
        <v/>
      </c>
      <c r="Z37" s="127" t="str">
        <f t="shared" si="9"/>
        <v/>
      </c>
      <c r="AA37" s="109" t="str">
        <f t="shared" si="9"/>
        <v>Работал</v>
      </c>
      <c r="AB37" s="109" t="str">
        <f t="shared" si="9"/>
        <v>Работал</v>
      </c>
      <c r="AC37" s="109" t="str">
        <f t="shared" si="9"/>
        <v>Работал</v>
      </c>
      <c r="AD37" s="109" t="str">
        <f t="shared" si="9"/>
        <v>Работал</v>
      </c>
      <c r="AE37" s="109" t="str">
        <f t="shared" si="9"/>
        <v>Работал</v>
      </c>
      <c r="AF37" s="127" t="str">
        <f t="shared" si="9"/>
        <v/>
      </c>
      <c r="AG37" s="127" t="str">
        <f t="shared" si="9"/>
        <v/>
      </c>
      <c r="AH37" s="109" t="str">
        <f t="shared" si="9"/>
        <v>Работал</v>
      </c>
      <c r="AI37" s="109" t="str">
        <f t="shared" si="9"/>
        <v/>
      </c>
      <c r="AJ37" s="109" t="str">
        <f t="shared" si="9"/>
        <v/>
      </c>
    </row>
    <row r="38" spans="1:36" x14ac:dyDescent="0.3">
      <c r="A38" s="102">
        <v>46</v>
      </c>
      <c r="B38" s="107" t="s">
        <v>143</v>
      </c>
      <c r="C38" s="107" t="str">
        <f>VLOOKUP($A38,Сотрудники!$A$3:$L$1206,8,0)</f>
        <v>Екатеринбург</v>
      </c>
      <c r="D38" s="127" t="str">
        <f t="shared" si="8"/>
        <v/>
      </c>
      <c r="E38" s="127" t="str">
        <f t="shared" si="8"/>
        <v/>
      </c>
      <c r="F38" s="109" t="str">
        <f t="shared" si="8"/>
        <v>Работал</v>
      </c>
      <c r="G38" s="109" t="str">
        <f t="shared" si="8"/>
        <v>Работал</v>
      </c>
      <c r="H38" s="109" t="str">
        <f t="shared" si="8"/>
        <v>Работал</v>
      </c>
      <c r="I38" s="109" t="str">
        <f t="shared" si="8"/>
        <v>Работал</v>
      </c>
      <c r="J38" s="109" t="str">
        <f t="shared" si="8"/>
        <v>Работал</v>
      </c>
      <c r="K38" s="127" t="str">
        <f t="shared" si="8"/>
        <v/>
      </c>
      <c r="L38" s="127" t="str">
        <f t="shared" si="8"/>
        <v/>
      </c>
      <c r="M38" s="109" t="str">
        <f t="shared" si="8"/>
        <v>Работал</v>
      </c>
      <c r="N38" s="109" t="str">
        <f t="shared" si="8"/>
        <v>Работал</v>
      </c>
      <c r="O38" s="109" t="str">
        <f t="shared" si="8"/>
        <v>Работал</v>
      </c>
      <c r="P38" s="109" t="str">
        <f t="shared" si="8"/>
        <v>Работал</v>
      </c>
      <c r="Q38" s="109" t="str">
        <f t="shared" si="8"/>
        <v>Работал</v>
      </c>
      <c r="R38" s="127" t="str">
        <f t="shared" si="8"/>
        <v/>
      </c>
      <c r="S38" s="127" t="str">
        <f t="shared" si="8"/>
        <v/>
      </c>
      <c r="T38" s="109" t="str">
        <f t="shared" si="9"/>
        <v>Работал</v>
      </c>
      <c r="U38" s="109" t="str">
        <f t="shared" si="9"/>
        <v>Работал</v>
      </c>
      <c r="V38" s="109" t="str">
        <f t="shared" si="9"/>
        <v>Работал</v>
      </c>
      <c r="W38" s="109" t="str">
        <f t="shared" si="9"/>
        <v>Работал</v>
      </c>
      <c r="X38" s="109" t="str">
        <f t="shared" si="9"/>
        <v>Работал</v>
      </c>
      <c r="Y38" s="127" t="str">
        <f t="shared" si="9"/>
        <v/>
      </c>
      <c r="Z38" s="127" t="str">
        <f t="shared" si="9"/>
        <v/>
      </c>
      <c r="AA38" s="109" t="str">
        <f t="shared" si="9"/>
        <v>Работал</v>
      </c>
      <c r="AB38" s="109" t="str">
        <f t="shared" si="9"/>
        <v>Работал</v>
      </c>
      <c r="AC38" s="109" t="str">
        <f t="shared" si="9"/>
        <v>Работал</v>
      </c>
      <c r="AD38" s="109" t="str">
        <f t="shared" si="9"/>
        <v>Работал</v>
      </c>
      <c r="AE38" s="109" t="str">
        <f t="shared" si="9"/>
        <v>Работал</v>
      </c>
      <c r="AF38" s="127" t="str">
        <f t="shared" si="9"/>
        <v/>
      </c>
      <c r="AG38" s="127" t="str">
        <f t="shared" si="9"/>
        <v/>
      </c>
      <c r="AH38" s="109" t="str">
        <f t="shared" si="9"/>
        <v>Работал</v>
      </c>
      <c r="AI38" s="109" t="str">
        <f t="shared" si="9"/>
        <v/>
      </c>
      <c r="AJ38" s="109" t="str">
        <f t="shared" si="9"/>
        <v/>
      </c>
    </row>
    <row r="39" spans="1:36" x14ac:dyDescent="0.3">
      <c r="A39" s="102">
        <v>47</v>
      </c>
      <c r="B39" s="107" t="s">
        <v>141</v>
      </c>
      <c r="C39" s="107" t="str">
        <f>VLOOKUP($A39,Сотрудники!$A$3:$L$1206,8,0)</f>
        <v>Москва</v>
      </c>
      <c r="D39" s="127" t="str">
        <f t="shared" si="8"/>
        <v/>
      </c>
      <c r="E39" s="127" t="str">
        <f t="shared" si="8"/>
        <v/>
      </c>
      <c r="F39" s="109" t="str">
        <f t="shared" si="8"/>
        <v>Работал</v>
      </c>
      <c r="G39" s="109" t="str">
        <f t="shared" si="8"/>
        <v>Работал</v>
      </c>
      <c r="H39" s="109" t="str">
        <f t="shared" si="8"/>
        <v>Работал</v>
      </c>
      <c r="I39" s="109" t="str">
        <f t="shared" si="8"/>
        <v>Работал</v>
      </c>
      <c r="J39" s="109" t="str">
        <f t="shared" si="8"/>
        <v>Работал</v>
      </c>
      <c r="K39" s="127" t="str">
        <f t="shared" si="8"/>
        <v/>
      </c>
      <c r="L39" s="127" t="str">
        <f t="shared" si="8"/>
        <v/>
      </c>
      <c r="M39" s="109" t="str">
        <f t="shared" si="8"/>
        <v>Работал</v>
      </c>
      <c r="N39" s="109" t="str">
        <f t="shared" si="8"/>
        <v>Работал</v>
      </c>
      <c r="O39" s="109" t="str">
        <f t="shared" si="8"/>
        <v>Работал</v>
      </c>
      <c r="P39" s="109" t="str">
        <f t="shared" si="8"/>
        <v>Работал</v>
      </c>
      <c r="Q39" s="109" t="str">
        <f t="shared" si="8"/>
        <v>Работал</v>
      </c>
      <c r="R39" s="127" t="str">
        <f t="shared" si="8"/>
        <v/>
      </c>
      <c r="S39" s="127" t="str">
        <f t="shared" si="8"/>
        <v/>
      </c>
      <c r="T39" s="109" t="str">
        <f t="shared" si="9"/>
        <v>Работал</v>
      </c>
      <c r="U39" s="109" t="str">
        <f t="shared" si="9"/>
        <v>Работал</v>
      </c>
      <c r="V39" s="109" t="str">
        <f t="shared" si="9"/>
        <v>Работал</v>
      </c>
      <c r="W39" s="109" t="str">
        <f t="shared" si="9"/>
        <v>Работал</v>
      </c>
      <c r="X39" s="109" t="str">
        <f t="shared" si="9"/>
        <v>Работал</v>
      </c>
      <c r="Y39" s="127" t="str">
        <f t="shared" si="9"/>
        <v/>
      </c>
      <c r="Z39" s="127" t="str">
        <f t="shared" si="9"/>
        <v/>
      </c>
      <c r="AA39" s="109" t="str">
        <f t="shared" si="9"/>
        <v>Работал</v>
      </c>
      <c r="AB39" s="109" t="str">
        <f t="shared" si="9"/>
        <v>Работал</v>
      </c>
      <c r="AC39" s="109" t="str">
        <f t="shared" si="9"/>
        <v>Работал</v>
      </c>
      <c r="AD39" s="109" t="str">
        <f t="shared" si="9"/>
        <v>Работал</v>
      </c>
      <c r="AE39" s="109" t="str">
        <f t="shared" si="9"/>
        <v>Работал</v>
      </c>
      <c r="AF39" s="127" t="str">
        <f t="shared" si="9"/>
        <v/>
      </c>
      <c r="AG39" s="127" t="str">
        <f t="shared" si="9"/>
        <v/>
      </c>
      <c r="AH39" s="109" t="str">
        <f t="shared" si="9"/>
        <v>Работал</v>
      </c>
      <c r="AI39" s="109" t="str">
        <f t="shared" si="9"/>
        <v/>
      </c>
      <c r="AJ39" s="109" t="str">
        <f t="shared" si="9"/>
        <v/>
      </c>
    </row>
    <row r="40" spans="1:36" x14ac:dyDescent="0.3">
      <c r="A40" s="102">
        <v>48</v>
      </c>
      <c r="B40" s="107" t="s">
        <v>148</v>
      </c>
      <c r="C40" s="107" t="str">
        <f>VLOOKUP($A40,Сотрудники!$A$3:$L$1206,8,0)</f>
        <v>Барнаул</v>
      </c>
      <c r="D40" s="127" t="str">
        <f t="shared" si="8"/>
        <v/>
      </c>
      <c r="E40" s="127" t="str">
        <f t="shared" si="8"/>
        <v/>
      </c>
      <c r="F40" s="109" t="str">
        <f t="shared" si="8"/>
        <v>Работал</v>
      </c>
      <c r="G40" s="109" t="str">
        <f t="shared" si="8"/>
        <v>Работал</v>
      </c>
      <c r="H40" s="109" t="str">
        <f t="shared" si="8"/>
        <v>Работал</v>
      </c>
      <c r="I40" s="109" t="str">
        <f t="shared" si="8"/>
        <v>Работал</v>
      </c>
      <c r="J40" s="109" t="str">
        <f t="shared" si="8"/>
        <v>Работал</v>
      </c>
      <c r="K40" s="127" t="str">
        <f t="shared" si="8"/>
        <v/>
      </c>
      <c r="L40" s="127" t="str">
        <f t="shared" si="8"/>
        <v/>
      </c>
      <c r="M40" s="109" t="str">
        <f t="shared" si="8"/>
        <v>Работал</v>
      </c>
      <c r="N40" s="109" t="str">
        <f t="shared" si="8"/>
        <v>Работал</v>
      </c>
      <c r="O40" s="109" t="str">
        <f t="shared" si="8"/>
        <v>Работал</v>
      </c>
      <c r="P40" s="109" t="str">
        <f t="shared" si="8"/>
        <v>Работал</v>
      </c>
      <c r="Q40" s="109" t="str">
        <f t="shared" si="8"/>
        <v>Работал</v>
      </c>
      <c r="R40" s="127" t="str">
        <f t="shared" si="8"/>
        <v/>
      </c>
      <c r="S40" s="127" t="str">
        <f t="shared" si="8"/>
        <v/>
      </c>
      <c r="T40" s="109" t="str">
        <f t="shared" si="9"/>
        <v>Работал</v>
      </c>
      <c r="U40" s="109" t="str">
        <f t="shared" si="9"/>
        <v>Работал</v>
      </c>
      <c r="V40" s="109" t="str">
        <f t="shared" si="9"/>
        <v>Работал</v>
      </c>
      <c r="W40" s="109" t="str">
        <f t="shared" si="9"/>
        <v>Работал</v>
      </c>
      <c r="X40" s="109" t="str">
        <f t="shared" si="9"/>
        <v>Работал</v>
      </c>
      <c r="Y40" s="127" t="str">
        <f t="shared" si="9"/>
        <v/>
      </c>
      <c r="Z40" s="127" t="str">
        <f t="shared" si="9"/>
        <v/>
      </c>
      <c r="AA40" s="109" t="str">
        <f t="shared" si="9"/>
        <v>Работал</v>
      </c>
      <c r="AB40" s="109" t="str">
        <f t="shared" si="9"/>
        <v>Работал</v>
      </c>
      <c r="AC40" s="109" t="str">
        <f t="shared" si="9"/>
        <v>Работал</v>
      </c>
      <c r="AD40" s="109" t="str">
        <f t="shared" si="9"/>
        <v>Работал</v>
      </c>
      <c r="AE40" s="109" t="str">
        <f t="shared" si="9"/>
        <v>Работал</v>
      </c>
      <c r="AF40" s="127" t="str">
        <f t="shared" si="9"/>
        <v/>
      </c>
      <c r="AG40" s="127" t="str">
        <f t="shared" si="9"/>
        <v/>
      </c>
      <c r="AH40" s="109" t="str">
        <f t="shared" si="9"/>
        <v>Работал</v>
      </c>
      <c r="AI40" s="109" t="str">
        <f t="shared" si="9"/>
        <v/>
      </c>
      <c r="AJ40" s="109" t="str">
        <f t="shared" si="9"/>
        <v/>
      </c>
    </row>
    <row r="41" spans="1:36" x14ac:dyDescent="0.3">
      <c r="A41" s="102">
        <v>49</v>
      </c>
      <c r="B41" s="107" t="s">
        <v>662</v>
      </c>
      <c r="C41" s="107" t="str">
        <f>VLOOKUP($A41,Сотрудники!$A$3:$L$1206,8,0)</f>
        <v>Москва</v>
      </c>
      <c r="D41" s="127" t="str">
        <f t="shared" si="8"/>
        <v/>
      </c>
      <c r="E41" s="127" t="str">
        <f t="shared" si="8"/>
        <v/>
      </c>
      <c r="F41" s="109" t="str">
        <f t="shared" si="8"/>
        <v>Работал</v>
      </c>
      <c r="G41" s="109" t="str">
        <f t="shared" si="8"/>
        <v>Работал</v>
      </c>
      <c r="H41" s="109" t="str">
        <f t="shared" si="8"/>
        <v>Работал</v>
      </c>
      <c r="I41" s="109" t="str">
        <f t="shared" si="8"/>
        <v>Работал</v>
      </c>
      <c r="J41" s="109" t="str">
        <f t="shared" si="8"/>
        <v>Работал</v>
      </c>
      <c r="K41" s="127" t="str">
        <f t="shared" si="8"/>
        <v/>
      </c>
      <c r="L41" s="127" t="str">
        <f t="shared" si="8"/>
        <v/>
      </c>
      <c r="M41" s="109" t="str">
        <f t="shared" si="8"/>
        <v>Работал</v>
      </c>
      <c r="N41" s="109" t="str">
        <f t="shared" si="8"/>
        <v>Работал</v>
      </c>
      <c r="O41" s="109" t="str">
        <f t="shared" si="8"/>
        <v>Работал</v>
      </c>
      <c r="P41" s="109" t="str">
        <f t="shared" si="8"/>
        <v>Работал</v>
      </c>
      <c r="Q41" s="109" t="str">
        <f t="shared" si="8"/>
        <v>Работал</v>
      </c>
      <c r="R41" s="127" t="str">
        <f t="shared" si="8"/>
        <v/>
      </c>
      <c r="S41" s="127" t="str">
        <f t="shared" si="8"/>
        <v/>
      </c>
      <c r="T41" s="109" t="str">
        <f t="shared" si="9"/>
        <v>Работал</v>
      </c>
      <c r="U41" s="109" t="str">
        <f t="shared" si="9"/>
        <v>Работал</v>
      </c>
      <c r="V41" s="109" t="str">
        <f t="shared" si="9"/>
        <v>Работал</v>
      </c>
      <c r="W41" s="109" t="str">
        <f t="shared" si="9"/>
        <v>Работал</v>
      </c>
      <c r="X41" s="109" t="str">
        <f t="shared" si="9"/>
        <v>Работал</v>
      </c>
      <c r="Y41" s="127" t="str">
        <f t="shared" si="9"/>
        <v/>
      </c>
      <c r="Z41" s="127" t="str">
        <f t="shared" si="9"/>
        <v/>
      </c>
      <c r="AA41" s="109" t="str">
        <f t="shared" si="9"/>
        <v>Работал</v>
      </c>
      <c r="AB41" s="109" t="str">
        <f t="shared" si="9"/>
        <v>Работал</v>
      </c>
      <c r="AC41" s="109" t="str">
        <f t="shared" si="9"/>
        <v>Работал</v>
      </c>
      <c r="AD41" s="109" t="str">
        <f t="shared" si="9"/>
        <v>Работал</v>
      </c>
      <c r="AE41" s="109" t="str">
        <f t="shared" si="9"/>
        <v>Работал</v>
      </c>
      <c r="AF41" s="127" t="str">
        <f t="shared" si="9"/>
        <v/>
      </c>
      <c r="AG41" s="127" t="str">
        <f t="shared" si="9"/>
        <v/>
      </c>
      <c r="AH41" s="109" t="str">
        <f t="shared" si="9"/>
        <v>Работал</v>
      </c>
      <c r="AI41" s="109" t="str">
        <f t="shared" si="9"/>
        <v/>
      </c>
      <c r="AJ41" s="109" t="str">
        <f t="shared" si="9"/>
        <v/>
      </c>
    </row>
    <row r="42" spans="1:36" x14ac:dyDescent="0.3">
      <c r="A42" s="102">
        <v>50</v>
      </c>
      <c r="B42" s="107" t="s">
        <v>151</v>
      </c>
      <c r="C42" s="107" t="str">
        <f>VLOOKUP($A42,Сотрудники!$A$3:$L$1206,8,0)</f>
        <v>СПБ</v>
      </c>
      <c r="D42" s="127" t="str">
        <f t="shared" si="8"/>
        <v/>
      </c>
      <c r="E42" s="127" t="str">
        <f t="shared" si="8"/>
        <v/>
      </c>
      <c r="F42" s="109" t="str">
        <f t="shared" ref="F42:T43" si="10">IF(ISBLANK(F95),"",IF(F95=0,"Выходной",IF(F95&lt;&gt;0,"Работал","")))</f>
        <v>Работал</v>
      </c>
      <c r="G42" s="109" t="str">
        <f t="shared" si="10"/>
        <v>Работал</v>
      </c>
      <c r="H42" s="109" t="str">
        <f t="shared" si="10"/>
        <v>Работал</v>
      </c>
      <c r="I42" s="109" t="str">
        <f t="shared" si="10"/>
        <v>Работал</v>
      </c>
      <c r="J42" s="109" t="str">
        <f t="shared" si="10"/>
        <v>Работал</v>
      </c>
      <c r="K42" s="127" t="str">
        <f t="shared" si="10"/>
        <v/>
      </c>
      <c r="L42" s="127" t="str">
        <f t="shared" si="10"/>
        <v/>
      </c>
      <c r="M42" s="109" t="str">
        <f t="shared" si="10"/>
        <v>Работал</v>
      </c>
      <c r="N42" s="109" t="str">
        <f t="shared" si="10"/>
        <v>Работал</v>
      </c>
      <c r="O42" s="109" t="str">
        <f t="shared" si="10"/>
        <v>Работал</v>
      </c>
      <c r="P42" s="109" t="str">
        <f t="shared" si="10"/>
        <v>Работал</v>
      </c>
      <c r="Q42" s="109" t="str">
        <f t="shared" si="10"/>
        <v>Работал</v>
      </c>
      <c r="R42" s="127" t="str">
        <f t="shared" si="10"/>
        <v/>
      </c>
      <c r="S42" s="127" t="str">
        <f t="shared" si="10"/>
        <v/>
      </c>
      <c r="T42" s="109" t="str">
        <f t="shared" si="10"/>
        <v>Выходной</v>
      </c>
      <c r="U42" s="109" t="str">
        <f t="shared" ref="U42:AJ43" si="11">IF(ISBLANK(U95),"",IF(U95=0,"Выходной",IF(U95&lt;&gt;0,"Работал","")))</f>
        <v>Выходной</v>
      </c>
      <c r="V42" s="109" t="str">
        <f t="shared" si="11"/>
        <v>Выходной</v>
      </c>
      <c r="W42" s="109" t="str">
        <f t="shared" si="11"/>
        <v>Выходной</v>
      </c>
      <c r="X42" s="109" t="str">
        <f t="shared" si="11"/>
        <v>Выходной</v>
      </c>
      <c r="Y42" s="127" t="str">
        <f t="shared" si="11"/>
        <v>Выходной</v>
      </c>
      <c r="Z42" s="127" t="str">
        <f t="shared" si="11"/>
        <v>Выходной</v>
      </c>
      <c r="AA42" s="109" t="str">
        <f t="shared" si="11"/>
        <v>Выходной</v>
      </c>
      <c r="AB42" s="109" t="str">
        <f t="shared" si="11"/>
        <v>Выходной</v>
      </c>
      <c r="AC42" s="109" t="str">
        <f t="shared" si="11"/>
        <v>Выходной</v>
      </c>
      <c r="AD42" s="109" t="str">
        <f t="shared" si="11"/>
        <v>Выходной</v>
      </c>
      <c r="AE42" s="109" t="str">
        <f t="shared" si="11"/>
        <v>Выходной</v>
      </c>
      <c r="AF42" s="127" t="str">
        <f t="shared" si="11"/>
        <v/>
      </c>
      <c r="AG42" s="127" t="str">
        <f t="shared" si="11"/>
        <v/>
      </c>
      <c r="AH42" s="109" t="str">
        <f t="shared" si="11"/>
        <v>Работал</v>
      </c>
      <c r="AI42" s="109" t="str">
        <f t="shared" si="11"/>
        <v/>
      </c>
      <c r="AJ42" s="109" t="str">
        <f t="shared" si="11"/>
        <v/>
      </c>
    </row>
    <row r="43" spans="1:36" x14ac:dyDescent="0.3">
      <c r="A43" s="102">
        <v>51</v>
      </c>
      <c r="B43" s="107" t="s">
        <v>154</v>
      </c>
      <c r="C43" s="107" t="str">
        <f>VLOOKUP($A43,Сотрудники!$A$3:$L$1206,8,0)</f>
        <v>Краснодар</v>
      </c>
      <c r="D43" s="127"/>
      <c r="E43" s="127"/>
      <c r="F43" s="109" t="str">
        <f t="shared" si="10"/>
        <v>Работал</v>
      </c>
      <c r="G43" s="109" t="str">
        <f t="shared" si="10"/>
        <v>Работал</v>
      </c>
      <c r="H43" s="109" t="str">
        <f t="shared" si="10"/>
        <v>Работал</v>
      </c>
      <c r="I43" s="109" t="str">
        <f t="shared" si="10"/>
        <v>Работал</v>
      </c>
      <c r="J43" s="109" t="str">
        <f t="shared" si="10"/>
        <v>Работал</v>
      </c>
      <c r="K43" s="127" t="str">
        <f t="shared" si="10"/>
        <v/>
      </c>
      <c r="L43" s="127" t="str">
        <f t="shared" si="10"/>
        <v/>
      </c>
      <c r="M43" s="109" t="str">
        <f t="shared" si="10"/>
        <v>Работал</v>
      </c>
      <c r="N43" s="109" t="str">
        <f t="shared" si="10"/>
        <v>Работал</v>
      </c>
      <c r="O43" s="109" t="str">
        <f t="shared" si="10"/>
        <v>Работал</v>
      </c>
      <c r="P43" s="109" t="str">
        <f t="shared" si="10"/>
        <v>Работал</v>
      </c>
      <c r="Q43" s="109" t="str">
        <f t="shared" si="10"/>
        <v>Работал</v>
      </c>
      <c r="R43" s="127" t="str">
        <f t="shared" si="10"/>
        <v/>
      </c>
      <c r="S43" s="127" t="str">
        <f t="shared" si="10"/>
        <v/>
      </c>
      <c r="T43" s="109" t="str">
        <f t="shared" si="10"/>
        <v>Работал</v>
      </c>
      <c r="U43" s="109" t="str">
        <f t="shared" si="11"/>
        <v>Работал</v>
      </c>
      <c r="V43" s="109" t="str">
        <f t="shared" si="11"/>
        <v>Работал</v>
      </c>
      <c r="W43" s="109" t="str">
        <f t="shared" si="11"/>
        <v>Работал</v>
      </c>
      <c r="X43" s="109" t="str">
        <f t="shared" si="11"/>
        <v>Работал</v>
      </c>
      <c r="Y43" s="127" t="str">
        <f t="shared" si="11"/>
        <v/>
      </c>
      <c r="Z43" s="127" t="str">
        <f t="shared" si="11"/>
        <v/>
      </c>
      <c r="AA43" s="109" t="str">
        <f t="shared" ref="AA43:AH43" si="12">IF(ISBLANK(AA96),"",IF(AA96=0,"Выходной",IF(AA96&lt;&gt;0,"Работал","")))</f>
        <v>Работал</v>
      </c>
      <c r="AB43" s="109" t="str">
        <f t="shared" si="12"/>
        <v>Работал</v>
      </c>
      <c r="AC43" s="109" t="str">
        <f t="shared" si="12"/>
        <v>Работал</v>
      </c>
      <c r="AD43" s="109" t="str">
        <f t="shared" si="12"/>
        <v>Работал</v>
      </c>
      <c r="AE43" s="109" t="str">
        <f t="shared" si="12"/>
        <v>Работал</v>
      </c>
      <c r="AF43" s="127" t="str">
        <f t="shared" si="12"/>
        <v/>
      </c>
      <c r="AG43" s="127" t="str">
        <f t="shared" si="12"/>
        <v/>
      </c>
      <c r="AH43" s="109" t="str">
        <f t="shared" si="12"/>
        <v>Работал</v>
      </c>
      <c r="AI43" s="109"/>
      <c r="AJ43" s="109"/>
    </row>
    <row r="44" spans="1:36" x14ac:dyDescent="0.3">
      <c r="A44" s="102">
        <v>52</v>
      </c>
      <c r="B44" s="107" t="s">
        <v>156</v>
      </c>
      <c r="C44" s="107" t="str">
        <f>VLOOKUP($A44,Сотрудники!$A$3:$L$1206,8,0)</f>
        <v>Екатеринбург</v>
      </c>
      <c r="D44" s="127" t="str">
        <f t="shared" si="8"/>
        <v/>
      </c>
      <c r="E44" s="127" t="str">
        <f t="shared" si="8"/>
        <v/>
      </c>
      <c r="F44" s="109" t="str">
        <f t="shared" si="8"/>
        <v>Работал</v>
      </c>
      <c r="G44" s="109" t="str">
        <f t="shared" si="8"/>
        <v>Работал</v>
      </c>
      <c r="H44" s="109" t="str">
        <f t="shared" si="8"/>
        <v>Работал</v>
      </c>
      <c r="I44" s="109" t="str">
        <f t="shared" si="8"/>
        <v>Работал</v>
      </c>
      <c r="J44" s="109" t="str">
        <f t="shared" si="8"/>
        <v>Работал</v>
      </c>
      <c r="K44" s="127" t="str">
        <f t="shared" si="8"/>
        <v/>
      </c>
      <c r="L44" s="127" t="str">
        <f t="shared" si="8"/>
        <v/>
      </c>
      <c r="M44" s="109" t="str">
        <f t="shared" si="8"/>
        <v>Работал</v>
      </c>
      <c r="N44" s="109" t="str">
        <f t="shared" si="8"/>
        <v>Работал</v>
      </c>
      <c r="O44" s="109" t="str">
        <f t="shared" si="8"/>
        <v>Работал</v>
      </c>
      <c r="P44" s="109" t="str">
        <f t="shared" si="8"/>
        <v>Работал</v>
      </c>
      <c r="Q44" s="109" t="str">
        <f t="shared" si="8"/>
        <v>Работал</v>
      </c>
      <c r="R44" s="127" t="str">
        <f t="shared" si="8"/>
        <v/>
      </c>
      <c r="S44" s="127" t="str">
        <f t="shared" si="8"/>
        <v/>
      </c>
      <c r="T44" s="109" t="str">
        <f t="shared" si="8"/>
        <v>Работал</v>
      </c>
      <c r="U44" s="109" t="str">
        <f t="shared" si="8"/>
        <v>Работал</v>
      </c>
      <c r="V44" s="109" t="str">
        <f t="shared" si="8"/>
        <v>Работал</v>
      </c>
      <c r="W44" s="109" t="str">
        <f t="shared" si="8"/>
        <v>Работал</v>
      </c>
      <c r="X44" s="109" t="str">
        <f t="shared" si="8"/>
        <v>Работал</v>
      </c>
      <c r="Y44" s="127" t="str">
        <f t="shared" si="8"/>
        <v/>
      </c>
      <c r="Z44" s="127" t="str">
        <f t="shared" si="8"/>
        <v/>
      </c>
      <c r="AA44" s="109" t="str">
        <f t="shared" si="8"/>
        <v>Работал</v>
      </c>
      <c r="AB44" s="109" t="str">
        <f t="shared" si="8"/>
        <v>Работал</v>
      </c>
      <c r="AC44" s="109" t="str">
        <f t="shared" si="8"/>
        <v>Работал</v>
      </c>
      <c r="AD44" s="109" t="str">
        <f t="shared" si="8"/>
        <v>Работал</v>
      </c>
      <c r="AE44" s="109" t="str">
        <f t="shared" si="8"/>
        <v>Работал</v>
      </c>
      <c r="AF44" s="127" t="str">
        <f t="shared" si="8"/>
        <v/>
      </c>
      <c r="AG44" s="127" t="str">
        <f t="shared" si="8"/>
        <v/>
      </c>
      <c r="AH44" s="109" t="str">
        <f t="shared" si="8"/>
        <v>Работал</v>
      </c>
      <c r="AI44" s="109" t="str">
        <f t="shared" si="8"/>
        <v/>
      </c>
      <c r="AJ44" s="109" t="str">
        <f t="shared" si="8"/>
        <v/>
      </c>
    </row>
    <row r="45" spans="1:36" x14ac:dyDescent="0.3">
      <c r="A45" s="102">
        <v>53</v>
      </c>
      <c r="B45" s="107" t="s">
        <v>159</v>
      </c>
      <c r="C45" s="107" t="str">
        <f>VLOOKUP($A45,Сотрудники!$A$3:$L$1206,8,0)</f>
        <v>Москва</v>
      </c>
      <c r="D45" s="127" t="str">
        <f t="shared" si="8"/>
        <v/>
      </c>
      <c r="E45" s="127" t="str">
        <f t="shared" si="8"/>
        <v/>
      </c>
      <c r="F45" s="109" t="str">
        <f t="shared" si="8"/>
        <v>Работал</v>
      </c>
      <c r="G45" s="109" t="str">
        <f t="shared" si="8"/>
        <v>Работал</v>
      </c>
      <c r="H45" s="109" t="str">
        <f t="shared" si="8"/>
        <v>Работал</v>
      </c>
      <c r="I45" s="109" t="str">
        <f t="shared" si="8"/>
        <v>Работал</v>
      </c>
      <c r="J45" s="109" t="str">
        <f t="shared" si="8"/>
        <v>Работал</v>
      </c>
      <c r="K45" s="127" t="str">
        <f t="shared" si="8"/>
        <v/>
      </c>
      <c r="L45" s="127" t="str">
        <f t="shared" si="8"/>
        <v/>
      </c>
      <c r="M45" s="109" t="str">
        <f t="shared" si="8"/>
        <v>Работал</v>
      </c>
      <c r="N45" s="109" t="str">
        <f t="shared" si="8"/>
        <v>Работал</v>
      </c>
      <c r="O45" s="109" t="str">
        <f t="shared" si="8"/>
        <v>Работал</v>
      </c>
      <c r="P45" s="109" t="str">
        <f t="shared" si="8"/>
        <v>Работал</v>
      </c>
      <c r="Q45" s="109" t="str">
        <f t="shared" si="8"/>
        <v>Работал</v>
      </c>
      <c r="R45" s="127" t="str">
        <f t="shared" si="8"/>
        <v/>
      </c>
      <c r="S45" s="127" t="str">
        <f t="shared" si="8"/>
        <v/>
      </c>
      <c r="T45" s="109" t="str">
        <f t="shared" si="8"/>
        <v>Работал</v>
      </c>
      <c r="U45" s="109" t="str">
        <f t="shared" si="8"/>
        <v>Работал</v>
      </c>
      <c r="V45" s="109" t="str">
        <f t="shared" si="8"/>
        <v>Работал</v>
      </c>
      <c r="W45" s="109" t="str">
        <f t="shared" si="8"/>
        <v>Работал</v>
      </c>
      <c r="X45" s="109" t="str">
        <f t="shared" si="8"/>
        <v>Работал</v>
      </c>
      <c r="Y45" s="127" t="str">
        <f t="shared" si="8"/>
        <v/>
      </c>
      <c r="Z45" s="127" t="str">
        <f t="shared" si="8"/>
        <v/>
      </c>
      <c r="AA45" s="109" t="str">
        <f t="shared" si="8"/>
        <v>Работал</v>
      </c>
      <c r="AB45" s="109" t="str">
        <f t="shared" si="8"/>
        <v>Работал</v>
      </c>
      <c r="AC45" s="109" t="str">
        <f t="shared" si="8"/>
        <v>Работал</v>
      </c>
      <c r="AD45" s="109" t="str">
        <f t="shared" si="8"/>
        <v>Работал</v>
      </c>
      <c r="AE45" s="109" t="str">
        <f t="shared" si="8"/>
        <v>Работал</v>
      </c>
      <c r="AF45" s="127" t="str">
        <f t="shared" si="8"/>
        <v/>
      </c>
      <c r="AG45" s="127" t="str">
        <f t="shared" si="8"/>
        <v/>
      </c>
      <c r="AH45" s="109" t="str">
        <f t="shared" si="8"/>
        <v>Работал</v>
      </c>
      <c r="AI45" s="109" t="str">
        <f t="shared" si="8"/>
        <v/>
      </c>
      <c r="AJ45" s="109" t="str">
        <f t="shared" si="8"/>
        <v/>
      </c>
    </row>
    <row r="46" spans="1:36" x14ac:dyDescent="0.3">
      <c r="A46" s="102">
        <v>54</v>
      </c>
      <c r="B46" s="107" t="s">
        <v>161</v>
      </c>
      <c r="C46" s="107" t="str">
        <f>VLOOKUP($A46,Сотрудники!$A$3:$L$1206,8,0)</f>
        <v>Москва</v>
      </c>
      <c r="D46" s="127" t="str">
        <f t="shared" si="8"/>
        <v/>
      </c>
      <c r="E46" s="127" t="str">
        <f t="shared" si="8"/>
        <v/>
      </c>
      <c r="F46" s="109" t="str">
        <f t="shared" si="8"/>
        <v>Работал</v>
      </c>
      <c r="G46" s="109" t="str">
        <f t="shared" si="8"/>
        <v>Работал</v>
      </c>
      <c r="H46" s="109" t="str">
        <f t="shared" si="8"/>
        <v>Работал</v>
      </c>
      <c r="I46" s="109" t="str">
        <f t="shared" si="8"/>
        <v>Работал</v>
      </c>
      <c r="J46" s="109" t="str">
        <f t="shared" si="8"/>
        <v>Работал</v>
      </c>
      <c r="K46" s="127" t="str">
        <f t="shared" si="8"/>
        <v/>
      </c>
      <c r="L46" s="127" t="str">
        <f t="shared" si="8"/>
        <v/>
      </c>
      <c r="M46" s="109" t="str">
        <f t="shared" si="8"/>
        <v>Работал</v>
      </c>
      <c r="N46" s="109" t="str">
        <f t="shared" si="8"/>
        <v>Работал</v>
      </c>
      <c r="O46" s="109" t="str">
        <f t="shared" si="8"/>
        <v>Работал</v>
      </c>
      <c r="P46" s="109" t="str">
        <f t="shared" si="8"/>
        <v>Работал</v>
      </c>
      <c r="Q46" s="109" t="str">
        <f t="shared" si="8"/>
        <v>Работал</v>
      </c>
      <c r="R46" s="127" t="str">
        <f t="shared" si="8"/>
        <v/>
      </c>
      <c r="S46" s="127" t="str">
        <f t="shared" si="8"/>
        <v/>
      </c>
      <c r="T46" s="109" t="str">
        <f t="shared" si="8"/>
        <v>Работал</v>
      </c>
      <c r="U46" s="109" t="str">
        <f t="shared" si="8"/>
        <v>Работал</v>
      </c>
      <c r="V46" s="109" t="str">
        <f t="shared" si="8"/>
        <v>Работал</v>
      </c>
      <c r="W46" s="109" t="str">
        <f t="shared" si="8"/>
        <v>Работал</v>
      </c>
      <c r="X46" s="109" t="str">
        <f t="shared" si="8"/>
        <v>Работал</v>
      </c>
      <c r="Y46" s="127" t="str">
        <f t="shared" si="8"/>
        <v/>
      </c>
      <c r="Z46" s="127" t="str">
        <f t="shared" si="8"/>
        <v/>
      </c>
      <c r="AA46" s="109" t="str">
        <f t="shared" si="8"/>
        <v>Работал</v>
      </c>
      <c r="AB46" s="109" t="str">
        <f t="shared" si="8"/>
        <v>Работал</v>
      </c>
      <c r="AC46" s="109" t="str">
        <f t="shared" si="8"/>
        <v>Работал</v>
      </c>
      <c r="AD46" s="109" t="str">
        <f t="shared" si="8"/>
        <v>Работал</v>
      </c>
      <c r="AE46" s="109" t="str">
        <f t="shared" si="8"/>
        <v>Работал</v>
      </c>
      <c r="AF46" s="127" t="str">
        <f t="shared" si="8"/>
        <v/>
      </c>
      <c r="AG46" s="127" t="str">
        <f t="shared" si="8"/>
        <v/>
      </c>
      <c r="AH46" s="109" t="str">
        <f t="shared" si="8"/>
        <v>Работал</v>
      </c>
      <c r="AI46" s="109" t="str">
        <f t="shared" si="8"/>
        <v/>
      </c>
      <c r="AJ46" s="109" t="str">
        <f t="shared" si="8"/>
        <v/>
      </c>
    </row>
    <row r="47" spans="1:36" x14ac:dyDescent="0.3">
      <c r="A47" s="102">
        <v>55</v>
      </c>
      <c r="B47" s="107" t="s">
        <v>163</v>
      </c>
      <c r="C47" s="107" t="str">
        <f>VLOOKUP($A47,Сотрудники!$A$3:$L$1206,8,0)</f>
        <v>Курган</v>
      </c>
      <c r="D47" s="127" t="str">
        <f t="shared" ref="D47:AJ52" si="13">IF(ISBLANK(D100),"",IF(D100=0,"Выходной",IF(D100&lt;&gt;0,"Работал","")))</f>
        <v/>
      </c>
      <c r="E47" s="127" t="str">
        <f t="shared" si="13"/>
        <v/>
      </c>
      <c r="F47" s="109" t="str">
        <f t="shared" si="13"/>
        <v/>
      </c>
      <c r="G47" s="109" t="str">
        <f t="shared" si="13"/>
        <v/>
      </c>
      <c r="H47" s="109" t="str">
        <f t="shared" si="13"/>
        <v/>
      </c>
      <c r="I47" s="109" t="str">
        <f t="shared" si="13"/>
        <v/>
      </c>
      <c r="J47" s="109" t="str">
        <f t="shared" si="13"/>
        <v/>
      </c>
      <c r="K47" s="127" t="str">
        <f t="shared" si="13"/>
        <v/>
      </c>
      <c r="L47" s="127" t="str">
        <f t="shared" si="13"/>
        <v/>
      </c>
      <c r="M47" s="109" t="str">
        <f t="shared" si="13"/>
        <v/>
      </c>
      <c r="N47" s="109" t="str">
        <f t="shared" si="13"/>
        <v>Работал</v>
      </c>
      <c r="O47" s="109" t="str">
        <f t="shared" si="13"/>
        <v>Работал</v>
      </c>
      <c r="P47" s="109" t="str">
        <f t="shared" si="13"/>
        <v>Работал</v>
      </c>
      <c r="Q47" s="109" t="str">
        <f t="shared" si="13"/>
        <v>Работал</v>
      </c>
      <c r="R47" s="127" t="str">
        <f t="shared" si="13"/>
        <v/>
      </c>
      <c r="S47" s="127" t="str">
        <f t="shared" si="13"/>
        <v/>
      </c>
      <c r="T47" s="109" t="str">
        <f t="shared" si="13"/>
        <v>Работал</v>
      </c>
      <c r="U47" s="109" t="str">
        <f t="shared" si="13"/>
        <v>Работал</v>
      </c>
      <c r="V47" s="109" t="str">
        <f t="shared" si="13"/>
        <v>Работал</v>
      </c>
      <c r="W47" s="109" t="str">
        <f t="shared" si="13"/>
        <v>Работал</v>
      </c>
      <c r="X47" s="109" t="str">
        <f t="shared" si="13"/>
        <v>Работал</v>
      </c>
      <c r="Y47" s="127" t="str">
        <f t="shared" si="13"/>
        <v/>
      </c>
      <c r="Z47" s="127" t="str">
        <f t="shared" si="13"/>
        <v/>
      </c>
      <c r="AA47" s="109" t="str">
        <f t="shared" si="13"/>
        <v>Работал</v>
      </c>
      <c r="AB47" s="109" t="str">
        <f t="shared" si="13"/>
        <v>Работал</v>
      </c>
      <c r="AC47" s="109" t="str">
        <f t="shared" si="13"/>
        <v>Работал</v>
      </c>
      <c r="AD47" s="109" t="str">
        <f t="shared" si="13"/>
        <v>Работал</v>
      </c>
      <c r="AE47" s="109" t="str">
        <f t="shared" si="13"/>
        <v>Работал</v>
      </c>
      <c r="AF47" s="127" t="str">
        <f t="shared" si="13"/>
        <v/>
      </c>
      <c r="AG47" s="127" t="str">
        <f t="shared" si="13"/>
        <v/>
      </c>
      <c r="AH47" s="109" t="str">
        <f t="shared" si="13"/>
        <v>Работал</v>
      </c>
      <c r="AI47" s="109" t="str">
        <f t="shared" si="13"/>
        <v/>
      </c>
      <c r="AJ47" s="109" t="str">
        <f t="shared" si="13"/>
        <v/>
      </c>
    </row>
    <row r="48" spans="1:36" x14ac:dyDescent="0.3">
      <c r="A48" s="102">
        <v>56</v>
      </c>
      <c r="B48" s="107" t="s">
        <v>166</v>
      </c>
      <c r="C48" s="107" t="str">
        <f>VLOOKUP($A48,Сотрудники!$A$3:$L$1206,8,0)</f>
        <v>Москва</v>
      </c>
      <c r="D48" s="127" t="str">
        <f t="shared" si="13"/>
        <v/>
      </c>
      <c r="E48" s="127" t="str">
        <f t="shared" si="13"/>
        <v/>
      </c>
      <c r="F48" s="109" t="str">
        <f t="shared" si="13"/>
        <v/>
      </c>
      <c r="G48" s="109" t="str">
        <f t="shared" si="13"/>
        <v/>
      </c>
      <c r="H48" s="109" t="str">
        <f t="shared" si="13"/>
        <v/>
      </c>
      <c r="I48" s="109" t="str">
        <f t="shared" si="13"/>
        <v/>
      </c>
      <c r="J48" s="109" t="str">
        <f t="shared" si="13"/>
        <v/>
      </c>
      <c r="K48" s="127" t="str">
        <f t="shared" si="13"/>
        <v/>
      </c>
      <c r="L48" s="127" t="str">
        <f t="shared" si="13"/>
        <v/>
      </c>
      <c r="M48" s="109" t="str">
        <f t="shared" si="13"/>
        <v/>
      </c>
      <c r="N48" s="109" t="str">
        <f t="shared" si="13"/>
        <v>Работал</v>
      </c>
      <c r="O48" s="109" t="str">
        <f t="shared" si="13"/>
        <v>Работал</v>
      </c>
      <c r="P48" s="109" t="str">
        <f t="shared" si="13"/>
        <v>Работал</v>
      </c>
      <c r="Q48" s="109" t="str">
        <f t="shared" si="13"/>
        <v>Работал</v>
      </c>
      <c r="R48" s="127" t="str">
        <f t="shared" si="13"/>
        <v/>
      </c>
      <c r="S48" s="127" t="str">
        <f t="shared" si="13"/>
        <v/>
      </c>
      <c r="T48" s="109" t="str">
        <f t="shared" si="13"/>
        <v>Работал</v>
      </c>
      <c r="U48" s="109" t="str">
        <f t="shared" si="13"/>
        <v>Работал</v>
      </c>
      <c r="V48" s="109" t="str">
        <f t="shared" si="13"/>
        <v>Работал</v>
      </c>
      <c r="W48" s="109" t="str">
        <f t="shared" si="13"/>
        <v>Работал</v>
      </c>
      <c r="X48" s="109" t="str">
        <f t="shared" si="13"/>
        <v>Работал</v>
      </c>
      <c r="Y48" s="127" t="str">
        <f t="shared" si="13"/>
        <v/>
      </c>
      <c r="Z48" s="127" t="str">
        <f t="shared" si="13"/>
        <v/>
      </c>
      <c r="AA48" s="109" t="str">
        <f t="shared" si="13"/>
        <v>Работал</v>
      </c>
      <c r="AB48" s="109" t="str">
        <f t="shared" si="13"/>
        <v>Работал</v>
      </c>
      <c r="AC48" s="109" t="str">
        <f t="shared" si="13"/>
        <v>Работал</v>
      </c>
      <c r="AD48" s="109" t="str">
        <f t="shared" si="13"/>
        <v>Работал</v>
      </c>
      <c r="AE48" s="109" t="str">
        <f t="shared" si="13"/>
        <v>Работал</v>
      </c>
      <c r="AF48" s="127" t="str">
        <f t="shared" si="13"/>
        <v/>
      </c>
      <c r="AG48" s="127" t="str">
        <f t="shared" si="13"/>
        <v/>
      </c>
      <c r="AH48" s="109" t="str">
        <f t="shared" si="13"/>
        <v>Работал</v>
      </c>
      <c r="AI48" s="109" t="str">
        <f t="shared" si="13"/>
        <v/>
      </c>
      <c r="AJ48" s="109" t="str">
        <f t="shared" si="13"/>
        <v/>
      </c>
    </row>
    <row r="49" spans="1:37" x14ac:dyDescent="0.3">
      <c r="A49" s="102">
        <v>57</v>
      </c>
      <c r="B49" s="107" t="s">
        <v>170</v>
      </c>
      <c r="C49" s="107" t="str">
        <f>VLOOKUP($A49,Сотрудники!$A$3:$L$1206,8,0)</f>
        <v>Москва</v>
      </c>
      <c r="D49" s="127" t="str">
        <f t="shared" si="13"/>
        <v/>
      </c>
      <c r="E49" s="127" t="str">
        <f t="shared" si="13"/>
        <v/>
      </c>
      <c r="F49" s="109" t="str">
        <f t="shared" si="13"/>
        <v/>
      </c>
      <c r="G49" s="109" t="str">
        <f t="shared" si="13"/>
        <v/>
      </c>
      <c r="H49" s="109" t="str">
        <f t="shared" si="13"/>
        <v/>
      </c>
      <c r="I49" s="109" t="str">
        <f t="shared" si="13"/>
        <v/>
      </c>
      <c r="J49" s="109" t="str">
        <f t="shared" si="13"/>
        <v/>
      </c>
      <c r="K49" s="127" t="str">
        <f t="shared" si="13"/>
        <v/>
      </c>
      <c r="L49" s="127" t="str">
        <f t="shared" si="13"/>
        <v/>
      </c>
      <c r="M49" s="109" t="str">
        <f t="shared" si="13"/>
        <v/>
      </c>
      <c r="N49" s="109" t="str">
        <f t="shared" si="13"/>
        <v/>
      </c>
      <c r="O49" s="109" t="str">
        <f t="shared" si="13"/>
        <v/>
      </c>
      <c r="P49" s="109" t="str">
        <f t="shared" si="13"/>
        <v>Работал</v>
      </c>
      <c r="Q49" s="109" t="str">
        <f t="shared" si="13"/>
        <v>Работал</v>
      </c>
      <c r="R49" s="127" t="str">
        <f t="shared" si="13"/>
        <v/>
      </c>
      <c r="S49" s="127" t="str">
        <f t="shared" si="13"/>
        <v/>
      </c>
      <c r="T49" s="109" t="str">
        <f t="shared" si="13"/>
        <v>Работал</v>
      </c>
      <c r="U49" s="109" t="str">
        <f t="shared" si="13"/>
        <v>Работал</v>
      </c>
      <c r="V49" s="109" t="str">
        <f t="shared" si="13"/>
        <v>Работал</v>
      </c>
      <c r="W49" s="109" t="str">
        <f t="shared" si="13"/>
        <v>Работал</v>
      </c>
      <c r="X49" s="109" t="str">
        <f t="shared" si="13"/>
        <v>Работал</v>
      </c>
      <c r="Y49" s="127" t="str">
        <f t="shared" si="13"/>
        <v/>
      </c>
      <c r="Z49" s="127" t="str">
        <f t="shared" si="13"/>
        <v/>
      </c>
      <c r="AA49" s="109" t="str">
        <f t="shared" si="13"/>
        <v>Работал</v>
      </c>
      <c r="AB49" s="109" t="str">
        <f t="shared" si="13"/>
        <v>Работал</v>
      </c>
      <c r="AC49" s="109" t="str">
        <f t="shared" si="13"/>
        <v>Работал</v>
      </c>
      <c r="AD49" s="109" t="str">
        <f t="shared" si="13"/>
        <v>Работал</v>
      </c>
      <c r="AE49" s="109" t="str">
        <f t="shared" si="13"/>
        <v>Работал</v>
      </c>
      <c r="AF49" s="127" t="str">
        <f t="shared" si="13"/>
        <v/>
      </c>
      <c r="AG49" s="127" t="str">
        <f t="shared" si="13"/>
        <v/>
      </c>
      <c r="AH49" s="109" t="str">
        <f t="shared" si="13"/>
        <v>Работал</v>
      </c>
      <c r="AI49" s="109" t="str">
        <f t="shared" si="13"/>
        <v/>
      </c>
      <c r="AJ49" s="109" t="str">
        <f t="shared" si="13"/>
        <v/>
      </c>
    </row>
    <row r="50" spans="1:37" x14ac:dyDescent="0.3">
      <c r="A50" s="102">
        <v>58</v>
      </c>
      <c r="B50" s="107" t="s">
        <v>173</v>
      </c>
      <c r="C50" s="107" t="str">
        <f>VLOOKUP($A50,Сотрудники!$A$3:$L$1206,8,0)</f>
        <v>СПБ</v>
      </c>
      <c r="D50" s="127" t="str">
        <f t="shared" si="13"/>
        <v/>
      </c>
      <c r="E50" s="127" t="str">
        <f t="shared" si="13"/>
        <v/>
      </c>
      <c r="F50" s="109" t="str">
        <f t="shared" si="13"/>
        <v/>
      </c>
      <c r="G50" s="109" t="str">
        <f t="shared" si="13"/>
        <v/>
      </c>
      <c r="H50" s="109" t="str">
        <f t="shared" si="13"/>
        <v/>
      </c>
      <c r="I50" s="109" t="str">
        <f t="shared" si="13"/>
        <v/>
      </c>
      <c r="J50" s="109" t="str">
        <f t="shared" si="13"/>
        <v/>
      </c>
      <c r="K50" s="127" t="str">
        <f t="shared" si="13"/>
        <v/>
      </c>
      <c r="L50" s="127" t="str">
        <f t="shared" si="13"/>
        <v/>
      </c>
      <c r="M50" s="109" t="str">
        <f t="shared" si="13"/>
        <v/>
      </c>
      <c r="N50" s="109" t="str">
        <f t="shared" si="13"/>
        <v/>
      </c>
      <c r="O50" s="109" t="str">
        <f t="shared" si="13"/>
        <v/>
      </c>
      <c r="P50" s="109" t="str">
        <f t="shared" si="13"/>
        <v/>
      </c>
      <c r="Q50" s="109" t="str">
        <f t="shared" si="13"/>
        <v/>
      </c>
      <c r="R50" s="127" t="str">
        <f t="shared" si="13"/>
        <v/>
      </c>
      <c r="S50" s="127" t="str">
        <f t="shared" si="13"/>
        <v/>
      </c>
      <c r="T50" s="109" t="str">
        <f t="shared" si="13"/>
        <v/>
      </c>
      <c r="U50" s="109" t="str">
        <f t="shared" si="13"/>
        <v/>
      </c>
      <c r="V50" s="109" t="str">
        <f t="shared" si="13"/>
        <v/>
      </c>
      <c r="W50" s="109" t="str">
        <f t="shared" si="13"/>
        <v/>
      </c>
      <c r="X50" s="109" t="str">
        <f t="shared" si="13"/>
        <v/>
      </c>
      <c r="Y50" s="127" t="str">
        <f t="shared" si="13"/>
        <v/>
      </c>
      <c r="Z50" s="127" t="str">
        <f t="shared" si="13"/>
        <v/>
      </c>
      <c r="AA50" s="109" t="str">
        <f t="shared" si="13"/>
        <v/>
      </c>
      <c r="AB50" s="109" t="str">
        <f t="shared" si="13"/>
        <v/>
      </c>
      <c r="AC50" s="109" t="str">
        <f t="shared" si="13"/>
        <v>Работал</v>
      </c>
      <c r="AD50" s="109" t="str">
        <f t="shared" si="13"/>
        <v>Работал</v>
      </c>
      <c r="AE50" s="109" t="str">
        <f t="shared" si="13"/>
        <v>Работал</v>
      </c>
      <c r="AF50" s="127" t="str">
        <f t="shared" si="13"/>
        <v/>
      </c>
      <c r="AG50" s="127" t="str">
        <f t="shared" si="13"/>
        <v/>
      </c>
      <c r="AH50" s="109" t="str">
        <f t="shared" si="13"/>
        <v>Работал</v>
      </c>
      <c r="AI50" s="109" t="str">
        <f t="shared" si="13"/>
        <v/>
      </c>
      <c r="AJ50" s="109" t="str">
        <f t="shared" si="13"/>
        <v/>
      </c>
    </row>
    <row r="51" spans="1:37" x14ac:dyDescent="0.3">
      <c r="A51" s="102">
        <v>59</v>
      </c>
      <c r="B51" s="107" t="s">
        <v>176</v>
      </c>
      <c r="C51" s="107" t="str">
        <f>VLOOKUP($A51,Сотрудники!$A$3:$L$1206,8,0)</f>
        <v>СПБ</v>
      </c>
      <c r="D51" s="127" t="str">
        <f t="shared" si="13"/>
        <v/>
      </c>
      <c r="E51" s="127" t="str">
        <f t="shared" si="13"/>
        <v/>
      </c>
      <c r="F51" s="109" t="str">
        <f t="shared" si="13"/>
        <v/>
      </c>
      <c r="G51" s="109" t="str">
        <f t="shared" si="13"/>
        <v/>
      </c>
      <c r="H51" s="109" t="str">
        <f t="shared" si="13"/>
        <v/>
      </c>
      <c r="I51" s="109" t="str">
        <f t="shared" si="13"/>
        <v/>
      </c>
      <c r="J51" s="109" t="str">
        <f t="shared" si="13"/>
        <v/>
      </c>
      <c r="K51" s="127" t="str">
        <f t="shared" si="13"/>
        <v/>
      </c>
      <c r="L51" s="127" t="str">
        <f t="shared" si="13"/>
        <v/>
      </c>
      <c r="M51" s="109" t="str">
        <f t="shared" si="13"/>
        <v/>
      </c>
      <c r="N51" s="109" t="str">
        <f t="shared" si="13"/>
        <v/>
      </c>
      <c r="O51" s="109" t="str">
        <f t="shared" si="13"/>
        <v/>
      </c>
      <c r="P51" s="109" t="str">
        <f t="shared" si="13"/>
        <v/>
      </c>
      <c r="Q51" s="109" t="str">
        <f t="shared" si="13"/>
        <v/>
      </c>
      <c r="R51" s="127" t="str">
        <f t="shared" si="13"/>
        <v/>
      </c>
      <c r="S51" s="127" t="str">
        <f t="shared" si="13"/>
        <v/>
      </c>
      <c r="T51" s="109" t="str">
        <f t="shared" si="13"/>
        <v/>
      </c>
      <c r="U51" s="109" t="str">
        <f t="shared" si="13"/>
        <v/>
      </c>
      <c r="V51" s="109" t="str">
        <f t="shared" si="13"/>
        <v/>
      </c>
      <c r="W51" s="109" t="str">
        <f t="shared" si="13"/>
        <v/>
      </c>
      <c r="X51" s="109" t="str">
        <f t="shared" si="13"/>
        <v/>
      </c>
      <c r="Y51" s="127" t="str">
        <f t="shared" si="13"/>
        <v/>
      </c>
      <c r="Z51" s="127" t="str">
        <f t="shared" si="13"/>
        <v/>
      </c>
      <c r="AA51" s="109" t="str">
        <f t="shared" si="13"/>
        <v/>
      </c>
      <c r="AB51" s="109" t="str">
        <f t="shared" si="13"/>
        <v/>
      </c>
      <c r="AC51" s="109" t="str">
        <f t="shared" si="13"/>
        <v>Работал</v>
      </c>
      <c r="AD51" s="109" t="str">
        <f t="shared" si="13"/>
        <v>Работал</v>
      </c>
      <c r="AE51" s="109" t="str">
        <f t="shared" si="13"/>
        <v>Работал</v>
      </c>
      <c r="AF51" s="127" t="str">
        <f t="shared" si="13"/>
        <v/>
      </c>
      <c r="AG51" s="127" t="str">
        <f t="shared" si="13"/>
        <v/>
      </c>
      <c r="AH51" s="109" t="str">
        <f t="shared" si="13"/>
        <v>Работал</v>
      </c>
      <c r="AI51" s="109" t="str">
        <f t="shared" si="13"/>
        <v/>
      </c>
      <c r="AJ51" s="109" t="str">
        <f t="shared" si="13"/>
        <v/>
      </c>
    </row>
    <row r="52" spans="1:37" x14ac:dyDescent="0.3">
      <c r="A52" s="102">
        <v>60</v>
      </c>
      <c r="B52" s="107" t="s">
        <v>177</v>
      </c>
      <c r="C52" s="107" t="str">
        <f>VLOOKUP($A52,Сотрудники!$A$3:$L$1206,8,0)</f>
        <v>Москва</v>
      </c>
      <c r="D52" s="127" t="str">
        <f t="shared" si="13"/>
        <v/>
      </c>
      <c r="E52" s="127" t="str">
        <f t="shared" si="13"/>
        <v/>
      </c>
      <c r="F52" s="109" t="str">
        <f t="shared" si="13"/>
        <v/>
      </c>
      <c r="G52" s="109" t="str">
        <f t="shared" si="13"/>
        <v/>
      </c>
      <c r="H52" s="109" t="str">
        <f t="shared" si="13"/>
        <v/>
      </c>
      <c r="I52" s="109" t="str">
        <f t="shared" si="13"/>
        <v/>
      </c>
      <c r="J52" s="109" t="str">
        <f t="shared" si="13"/>
        <v/>
      </c>
      <c r="K52" s="127" t="str">
        <f t="shared" si="13"/>
        <v/>
      </c>
      <c r="L52" s="127" t="str">
        <f t="shared" si="13"/>
        <v/>
      </c>
      <c r="M52" s="109" t="str">
        <f t="shared" si="13"/>
        <v/>
      </c>
      <c r="N52" s="109" t="str">
        <f t="shared" si="13"/>
        <v/>
      </c>
      <c r="O52" s="109" t="str">
        <f t="shared" si="13"/>
        <v/>
      </c>
      <c r="P52" s="109" t="str">
        <f t="shared" si="13"/>
        <v/>
      </c>
      <c r="Q52" s="109" t="str">
        <f t="shared" si="13"/>
        <v/>
      </c>
      <c r="R52" s="127" t="str">
        <f t="shared" si="13"/>
        <v/>
      </c>
      <c r="S52" s="127" t="str">
        <f t="shared" si="13"/>
        <v/>
      </c>
      <c r="T52" s="109" t="str">
        <f t="shared" si="13"/>
        <v/>
      </c>
      <c r="U52" s="109" t="str">
        <f t="shared" si="13"/>
        <v/>
      </c>
      <c r="V52" s="109" t="str">
        <f t="shared" si="13"/>
        <v/>
      </c>
      <c r="W52" s="109" t="str">
        <f t="shared" si="13"/>
        <v/>
      </c>
      <c r="X52" s="109" t="str">
        <f t="shared" si="13"/>
        <v/>
      </c>
      <c r="Y52" s="127" t="str">
        <f t="shared" si="13"/>
        <v/>
      </c>
      <c r="Z52" s="127" t="str">
        <f t="shared" si="13"/>
        <v/>
      </c>
      <c r="AA52" s="109" t="str">
        <f t="shared" si="13"/>
        <v/>
      </c>
      <c r="AB52" s="109" t="str">
        <f t="shared" si="13"/>
        <v/>
      </c>
      <c r="AC52" s="109" t="str">
        <f t="shared" si="13"/>
        <v/>
      </c>
      <c r="AD52" s="109" t="str">
        <f t="shared" si="13"/>
        <v/>
      </c>
      <c r="AE52" s="109" t="str">
        <f t="shared" si="13"/>
        <v/>
      </c>
      <c r="AF52" s="127" t="str">
        <f t="shared" si="13"/>
        <v/>
      </c>
      <c r="AG52" s="127" t="str">
        <f t="shared" si="13"/>
        <v/>
      </c>
      <c r="AH52" s="109" t="str">
        <f t="shared" si="13"/>
        <v>Работал</v>
      </c>
      <c r="AI52" s="109" t="str">
        <f t="shared" si="13"/>
        <v/>
      </c>
      <c r="AJ52" s="109" t="str">
        <f t="shared" si="13"/>
        <v/>
      </c>
    </row>
    <row r="53" spans="1:37" x14ac:dyDescent="0.3">
      <c r="B53" s="110" t="s">
        <v>642</v>
      </c>
    </row>
    <row r="54" spans="1:37" x14ac:dyDescent="0.3">
      <c r="B54" s="111" t="s">
        <v>643</v>
      </c>
      <c r="C54" s="111" t="s">
        <v>644</v>
      </c>
      <c r="D54" s="111" t="s">
        <v>645</v>
      </c>
    </row>
    <row r="55" spans="1:37" x14ac:dyDescent="0.3">
      <c r="B55" s="110"/>
      <c r="C55" s="112" t="s">
        <v>641</v>
      </c>
      <c r="AK55" s="110" t="s">
        <v>646</v>
      </c>
    </row>
    <row r="56" spans="1:37" x14ac:dyDescent="0.3">
      <c r="A56" s="107">
        <v>1</v>
      </c>
      <c r="B56" s="107" t="str">
        <f>VLOOKUP($A56,Сотрудники!$A$3:$L$1206,2,0)</f>
        <v>Кузьмин Антон</v>
      </c>
      <c r="C56" s="107" t="str">
        <f>VLOOKUP($A56,Сотрудники!$A$3:$L$1206,8,0)</f>
        <v>Москва</v>
      </c>
      <c r="D56" s="127"/>
      <c r="E56" s="127"/>
      <c r="F56" s="109">
        <v>8</v>
      </c>
      <c r="G56" s="109">
        <v>8</v>
      </c>
      <c r="H56" s="109">
        <v>8</v>
      </c>
      <c r="I56" s="109">
        <v>8</v>
      </c>
      <c r="J56" s="109">
        <v>8</v>
      </c>
      <c r="K56" s="127"/>
      <c r="L56" s="127"/>
      <c r="M56" s="109">
        <v>0</v>
      </c>
      <c r="N56" s="109">
        <v>0</v>
      </c>
      <c r="O56" s="109">
        <v>0</v>
      </c>
      <c r="P56" s="109">
        <v>0</v>
      </c>
      <c r="Q56" s="109">
        <v>0</v>
      </c>
      <c r="R56" s="127">
        <v>0</v>
      </c>
      <c r="S56" s="127">
        <v>0</v>
      </c>
      <c r="T56" s="109">
        <v>0</v>
      </c>
      <c r="U56" s="109">
        <v>0</v>
      </c>
      <c r="V56" s="109">
        <v>0</v>
      </c>
      <c r="W56" s="109">
        <v>0</v>
      </c>
      <c r="X56" s="109">
        <v>0</v>
      </c>
      <c r="Y56" s="127"/>
      <c r="Z56" s="127"/>
      <c r="AA56" s="109">
        <v>8</v>
      </c>
      <c r="AB56" s="109">
        <v>8</v>
      </c>
      <c r="AC56" s="109">
        <v>8</v>
      </c>
      <c r="AD56" s="109">
        <v>8</v>
      </c>
      <c r="AE56" s="109">
        <v>8</v>
      </c>
      <c r="AF56" s="127"/>
      <c r="AG56" s="127"/>
      <c r="AH56" s="109">
        <v>8</v>
      </c>
      <c r="AI56" s="109"/>
      <c r="AJ56" s="109"/>
      <c r="AK56" s="110">
        <f t="shared" ref="AK56:AK105" si="14">SUM(D56:AJ56)</f>
        <v>88</v>
      </c>
    </row>
    <row r="57" spans="1:37" x14ac:dyDescent="0.3">
      <c r="A57" s="107">
        <v>2</v>
      </c>
      <c r="B57" s="107" t="str">
        <f>VLOOKUP($A57,Сотрудники!$A$3:$L$1206,2,0)</f>
        <v xml:space="preserve">Крейнделин Борис </v>
      </c>
      <c r="C57" s="107" t="str">
        <f>VLOOKUP($A57,Сотрудники!$A$3:$L$1206,8,0)</f>
        <v>Москва</v>
      </c>
      <c r="D57" s="127"/>
      <c r="E57" s="127"/>
      <c r="F57" s="109">
        <v>8</v>
      </c>
      <c r="G57" s="109">
        <v>8</v>
      </c>
      <c r="H57" s="109">
        <v>8</v>
      </c>
      <c r="I57" s="109">
        <v>8</v>
      </c>
      <c r="J57" s="109">
        <v>8</v>
      </c>
      <c r="K57" s="127"/>
      <c r="L57" s="127"/>
      <c r="M57" s="109">
        <v>8</v>
      </c>
      <c r="N57" s="109">
        <v>8</v>
      </c>
      <c r="O57" s="109">
        <v>8</v>
      </c>
      <c r="P57" s="109">
        <v>8</v>
      </c>
      <c r="Q57" s="109">
        <v>8</v>
      </c>
      <c r="R57" s="127"/>
      <c r="S57" s="127"/>
      <c r="T57" s="109">
        <v>8</v>
      </c>
      <c r="U57" s="109">
        <v>8</v>
      </c>
      <c r="V57" s="109">
        <v>8</v>
      </c>
      <c r="W57" s="109">
        <v>8</v>
      </c>
      <c r="X57" s="109">
        <v>8</v>
      </c>
      <c r="Y57" s="127"/>
      <c r="Z57" s="127"/>
      <c r="AA57" s="109">
        <v>8</v>
      </c>
      <c r="AB57" s="109">
        <v>8</v>
      </c>
      <c r="AC57" s="109">
        <v>8</v>
      </c>
      <c r="AD57" s="109">
        <v>8</v>
      </c>
      <c r="AE57" s="109">
        <v>8</v>
      </c>
      <c r="AF57" s="127"/>
      <c r="AG57" s="127"/>
      <c r="AH57" s="109">
        <v>8</v>
      </c>
      <c r="AI57" s="109"/>
      <c r="AJ57" s="109"/>
      <c r="AK57" s="110">
        <f t="shared" si="14"/>
        <v>168</v>
      </c>
    </row>
    <row r="58" spans="1:37" x14ac:dyDescent="0.3">
      <c r="A58" s="107">
        <v>3</v>
      </c>
      <c r="B58" s="107" t="str">
        <f>VLOOKUP($A58,Сотрудники!$A$3:$L$1206,2,0)</f>
        <v>Асеев Феофан</v>
      </c>
      <c r="C58" s="107" t="str">
        <f>VLOOKUP($A58,Сотрудники!$A$3:$L$1206,8,0)</f>
        <v>Москва</v>
      </c>
      <c r="D58" s="127"/>
      <c r="E58" s="127"/>
      <c r="F58" s="109">
        <v>8</v>
      </c>
      <c r="G58" s="109">
        <v>8</v>
      </c>
      <c r="H58" s="109">
        <v>8</v>
      </c>
      <c r="I58" s="109">
        <v>8</v>
      </c>
      <c r="J58" s="109">
        <v>8</v>
      </c>
      <c r="K58" s="127"/>
      <c r="L58" s="127"/>
      <c r="M58" s="109">
        <v>8</v>
      </c>
      <c r="N58" s="109">
        <v>8</v>
      </c>
      <c r="O58" s="109">
        <v>8</v>
      </c>
      <c r="P58" s="109">
        <v>8</v>
      </c>
      <c r="Q58" s="109">
        <v>8</v>
      </c>
      <c r="R58" s="127"/>
      <c r="S58" s="127"/>
      <c r="T58" s="109">
        <v>0</v>
      </c>
      <c r="U58" s="109">
        <v>0</v>
      </c>
      <c r="V58" s="109">
        <v>0</v>
      </c>
      <c r="W58" s="109">
        <v>0</v>
      </c>
      <c r="X58" s="109">
        <v>0</v>
      </c>
      <c r="Y58" s="127">
        <v>0</v>
      </c>
      <c r="Z58" s="127">
        <v>0</v>
      </c>
      <c r="AA58" s="109">
        <v>0</v>
      </c>
      <c r="AB58" s="109">
        <v>0</v>
      </c>
      <c r="AC58" s="109">
        <v>0</v>
      </c>
      <c r="AD58" s="109">
        <v>0</v>
      </c>
      <c r="AE58" s="109">
        <v>0</v>
      </c>
      <c r="AF58" s="127">
        <v>0</v>
      </c>
      <c r="AG58" s="127">
        <v>0</v>
      </c>
      <c r="AH58" s="109">
        <v>8</v>
      </c>
      <c r="AI58" s="109"/>
      <c r="AJ58" s="109"/>
      <c r="AK58" s="110">
        <f t="shared" si="14"/>
        <v>88</v>
      </c>
    </row>
    <row r="59" spans="1:37" x14ac:dyDescent="0.3">
      <c r="A59" s="102">
        <v>5</v>
      </c>
      <c r="B59" s="107" t="str">
        <f>VLOOKUP($A59,Сотрудники!$A$3:$L$1206,2,0)</f>
        <v>Яковлев Дмитрий</v>
      </c>
      <c r="C59" s="107" t="str">
        <f>VLOOKUP($A59,Сотрудники!$A$3:$L$1206,8,0)</f>
        <v>Москва</v>
      </c>
      <c r="D59" s="127"/>
      <c r="E59" s="127"/>
      <c r="F59" s="109">
        <v>8</v>
      </c>
      <c r="G59" s="109">
        <v>8</v>
      </c>
      <c r="H59" s="109">
        <v>8</v>
      </c>
      <c r="I59" s="109">
        <v>8</v>
      </c>
      <c r="J59" s="109">
        <v>8</v>
      </c>
      <c r="K59" s="127"/>
      <c r="L59" s="127"/>
      <c r="M59" s="109">
        <v>8</v>
      </c>
      <c r="N59" s="109">
        <v>8</v>
      </c>
      <c r="O59" s="109">
        <v>8</v>
      </c>
      <c r="P59" s="109">
        <v>8</v>
      </c>
      <c r="Q59" s="109">
        <v>8</v>
      </c>
      <c r="R59" s="127"/>
      <c r="S59" s="127"/>
      <c r="T59" s="109">
        <v>8</v>
      </c>
      <c r="U59" s="109">
        <v>8</v>
      </c>
      <c r="V59" s="109">
        <v>8</v>
      </c>
      <c r="W59" s="109">
        <v>8</v>
      </c>
      <c r="X59" s="109">
        <v>8</v>
      </c>
      <c r="Y59" s="127"/>
      <c r="Z59" s="127"/>
      <c r="AA59" s="109">
        <v>8</v>
      </c>
      <c r="AB59" s="109">
        <v>8</v>
      </c>
      <c r="AC59" s="109">
        <v>8</v>
      </c>
      <c r="AD59" s="109">
        <v>8</v>
      </c>
      <c r="AE59" s="109">
        <v>8</v>
      </c>
      <c r="AF59" s="127"/>
      <c r="AG59" s="127"/>
      <c r="AH59" s="109">
        <v>8</v>
      </c>
      <c r="AI59" s="109"/>
      <c r="AJ59" s="109"/>
      <c r="AK59" s="110">
        <f t="shared" si="14"/>
        <v>168</v>
      </c>
    </row>
    <row r="60" spans="1:37" x14ac:dyDescent="0.3">
      <c r="A60" s="102">
        <v>8</v>
      </c>
      <c r="B60" s="107" t="str">
        <f>VLOOKUP($A60,Сотрудники!$A$3:$L$1206,2,0)</f>
        <v>Хохлова Крестина</v>
      </c>
      <c r="C60" s="107" t="str">
        <f>VLOOKUP($A60,Сотрудники!$A$3:$L$1206,8,0)</f>
        <v>Москва</v>
      </c>
      <c r="D60" s="127"/>
      <c r="E60" s="127"/>
      <c r="F60" s="109">
        <v>8</v>
      </c>
      <c r="G60" s="109">
        <v>8</v>
      </c>
      <c r="H60" s="109">
        <v>8</v>
      </c>
      <c r="I60" s="109">
        <v>8</v>
      </c>
      <c r="J60" s="109">
        <v>8</v>
      </c>
      <c r="K60" s="127"/>
      <c r="L60" s="127"/>
      <c r="M60" s="109">
        <v>8</v>
      </c>
      <c r="N60" s="109">
        <v>8</v>
      </c>
      <c r="O60" s="109">
        <v>8</v>
      </c>
      <c r="P60" s="109">
        <v>8</v>
      </c>
      <c r="Q60" s="109">
        <v>8</v>
      </c>
      <c r="R60" s="127"/>
      <c r="S60" s="127"/>
      <c r="T60" s="109">
        <v>8</v>
      </c>
      <c r="U60" s="109">
        <v>8</v>
      </c>
      <c r="V60" s="109">
        <v>8</v>
      </c>
      <c r="W60" s="109">
        <v>8</v>
      </c>
      <c r="X60" s="109">
        <v>8</v>
      </c>
      <c r="Y60" s="127"/>
      <c r="Z60" s="127"/>
      <c r="AA60" s="109">
        <v>8</v>
      </c>
      <c r="AB60" s="109">
        <v>8</v>
      </c>
      <c r="AC60" s="109">
        <v>8</v>
      </c>
      <c r="AD60" s="109">
        <v>8</v>
      </c>
      <c r="AE60" s="109">
        <v>8</v>
      </c>
      <c r="AF60" s="127"/>
      <c r="AG60" s="127"/>
      <c r="AH60" s="109">
        <v>8</v>
      </c>
      <c r="AI60" s="109"/>
      <c r="AJ60" s="109"/>
      <c r="AK60" s="110">
        <f t="shared" si="14"/>
        <v>168</v>
      </c>
    </row>
    <row r="61" spans="1:37" x14ac:dyDescent="0.3">
      <c r="A61" s="102">
        <v>9</v>
      </c>
      <c r="B61" s="107" t="str">
        <f>VLOOKUP($A61,Сотрудники!$A$3:$L$1206,2,0)</f>
        <v>Пойш Виталий</v>
      </c>
      <c r="C61" s="107" t="str">
        <f>VLOOKUP($A61,Сотрудники!$A$3:$L$1206,8,0)</f>
        <v>Екатеринбург</v>
      </c>
      <c r="D61" s="127"/>
      <c r="E61" s="127"/>
      <c r="F61" s="109">
        <v>8</v>
      </c>
      <c r="G61" s="109">
        <v>8</v>
      </c>
      <c r="H61" s="109">
        <v>8</v>
      </c>
      <c r="I61" s="109">
        <v>8</v>
      </c>
      <c r="J61" s="109">
        <v>8</v>
      </c>
      <c r="K61" s="127"/>
      <c r="L61" s="127"/>
      <c r="M61" s="109">
        <v>8</v>
      </c>
      <c r="N61" s="109">
        <v>8</v>
      </c>
      <c r="O61" s="109">
        <v>8</v>
      </c>
      <c r="P61" s="109">
        <v>8</v>
      </c>
      <c r="Q61" s="109">
        <v>8</v>
      </c>
      <c r="R61" s="127"/>
      <c r="S61" s="127"/>
      <c r="T61" s="109">
        <v>8</v>
      </c>
      <c r="U61" s="109">
        <v>8</v>
      </c>
      <c r="V61" s="109">
        <v>8</v>
      </c>
      <c r="W61" s="109">
        <v>8</v>
      </c>
      <c r="X61" s="109">
        <v>8</v>
      </c>
      <c r="Y61" s="127"/>
      <c r="Z61" s="127"/>
      <c r="AA61" s="109">
        <v>8</v>
      </c>
      <c r="AB61" s="109">
        <v>8</v>
      </c>
      <c r="AC61" s="109">
        <v>8</v>
      </c>
      <c r="AD61" s="109">
        <v>8</v>
      </c>
      <c r="AE61" s="109">
        <v>8</v>
      </c>
      <c r="AF61" s="127"/>
      <c r="AG61" s="127"/>
      <c r="AH61" s="109">
        <v>8</v>
      </c>
      <c r="AI61" s="107"/>
      <c r="AJ61" s="107"/>
      <c r="AK61" s="110">
        <f t="shared" si="14"/>
        <v>168</v>
      </c>
    </row>
    <row r="62" spans="1:37" x14ac:dyDescent="0.3">
      <c r="A62" s="102">
        <v>10</v>
      </c>
      <c r="B62" s="107" t="str">
        <f>VLOOKUP($A62,Сотрудники!$A$3:$L$1206,2,0)</f>
        <v>Офицеров Дмитрий</v>
      </c>
      <c r="C62" s="107" t="str">
        <f>VLOOKUP($A62,Сотрудники!$A$3:$L$1206,8,0)</f>
        <v>СПБ</v>
      </c>
      <c r="D62" s="127"/>
      <c r="E62" s="127"/>
      <c r="F62" s="109">
        <v>8</v>
      </c>
      <c r="G62" s="109">
        <v>8</v>
      </c>
      <c r="H62" s="109">
        <v>8</v>
      </c>
      <c r="I62" s="109">
        <v>8</v>
      </c>
      <c r="J62" s="109">
        <v>8</v>
      </c>
      <c r="K62" s="127"/>
      <c r="L62" s="127"/>
      <c r="M62" s="109">
        <v>8</v>
      </c>
      <c r="N62" s="109">
        <v>8</v>
      </c>
      <c r="O62" s="109">
        <v>8</v>
      </c>
      <c r="P62" s="109">
        <v>8</v>
      </c>
      <c r="Q62" s="109">
        <v>8</v>
      </c>
      <c r="R62" s="127"/>
      <c r="S62" s="127"/>
      <c r="T62" s="109">
        <v>8</v>
      </c>
      <c r="U62" s="109">
        <v>8</v>
      </c>
      <c r="V62" s="109">
        <v>8</v>
      </c>
      <c r="W62" s="109">
        <v>8</v>
      </c>
      <c r="X62" s="109">
        <v>8</v>
      </c>
      <c r="Y62" s="127"/>
      <c r="Z62" s="127"/>
      <c r="AA62" s="109">
        <v>8</v>
      </c>
      <c r="AB62" s="109">
        <v>8</v>
      </c>
      <c r="AC62" s="109">
        <v>8</v>
      </c>
      <c r="AD62" s="109">
        <v>8</v>
      </c>
      <c r="AE62" s="109">
        <v>8</v>
      </c>
      <c r="AF62" s="127"/>
      <c r="AG62" s="127"/>
      <c r="AH62" s="109">
        <v>8</v>
      </c>
      <c r="AI62" s="107"/>
      <c r="AJ62" s="107"/>
      <c r="AK62" s="110">
        <f t="shared" si="14"/>
        <v>168</v>
      </c>
    </row>
    <row r="63" spans="1:37" x14ac:dyDescent="0.3">
      <c r="A63" s="102">
        <v>11</v>
      </c>
      <c r="B63" s="107" t="str">
        <f>VLOOKUP($A63,Сотрудники!$A$3:$L$1206,2,0)</f>
        <v>Муштекенов Тимур</v>
      </c>
      <c r="C63" s="107" t="str">
        <f>VLOOKUP($A63,Сотрудники!$A$3:$L$1206,8,0)</f>
        <v>СПБ</v>
      </c>
      <c r="D63" s="127"/>
      <c r="E63" s="127"/>
      <c r="F63" s="109">
        <v>8</v>
      </c>
      <c r="G63" s="109">
        <v>8</v>
      </c>
      <c r="H63" s="109">
        <v>8</v>
      </c>
      <c r="I63" s="109">
        <v>8</v>
      </c>
      <c r="J63" s="109">
        <v>8</v>
      </c>
      <c r="K63" s="127"/>
      <c r="L63" s="127"/>
      <c r="M63" s="109">
        <v>8</v>
      </c>
      <c r="N63" s="109">
        <v>8</v>
      </c>
      <c r="O63" s="109">
        <v>8</v>
      </c>
      <c r="P63" s="109">
        <v>8</v>
      </c>
      <c r="Q63" s="109">
        <v>8</v>
      </c>
      <c r="R63" s="127"/>
      <c r="S63" s="127"/>
      <c r="T63" s="109">
        <v>8</v>
      </c>
      <c r="U63" s="109">
        <v>8</v>
      </c>
      <c r="V63" s="109">
        <v>8</v>
      </c>
      <c r="W63" s="109">
        <v>8</v>
      </c>
      <c r="X63" s="109">
        <v>8</v>
      </c>
      <c r="Y63" s="127"/>
      <c r="Z63" s="127"/>
      <c r="AA63" s="109">
        <v>8</v>
      </c>
      <c r="AB63" s="109">
        <v>8</v>
      </c>
      <c r="AC63" s="109">
        <v>8</v>
      </c>
      <c r="AD63" s="109">
        <v>8</v>
      </c>
      <c r="AE63" s="109">
        <v>8</v>
      </c>
      <c r="AF63" s="127"/>
      <c r="AG63" s="127"/>
      <c r="AH63" s="109">
        <v>8</v>
      </c>
      <c r="AI63" s="107"/>
      <c r="AJ63" s="107"/>
      <c r="AK63" s="110">
        <f t="shared" si="14"/>
        <v>168</v>
      </c>
    </row>
    <row r="64" spans="1:37" x14ac:dyDescent="0.3">
      <c r="A64" s="102">
        <v>13</v>
      </c>
      <c r="B64" s="107" t="str">
        <f>VLOOKUP($A64,Сотрудники!$A$3:$L$1206,2,0)</f>
        <v>Богданов Михаил</v>
      </c>
      <c r="C64" s="107" t="str">
        <f>VLOOKUP($A64,Сотрудники!$A$3:$L$1206,8,0)</f>
        <v>СПБ</v>
      </c>
      <c r="D64" s="127"/>
      <c r="E64" s="127"/>
      <c r="F64" s="109">
        <v>8</v>
      </c>
      <c r="G64" s="109">
        <v>8</v>
      </c>
      <c r="H64" s="109">
        <v>8</v>
      </c>
      <c r="I64" s="109">
        <v>8</v>
      </c>
      <c r="J64" s="109">
        <v>8</v>
      </c>
      <c r="K64" s="127"/>
      <c r="L64" s="127"/>
      <c r="M64" s="109">
        <v>8</v>
      </c>
      <c r="N64" s="109">
        <v>8</v>
      </c>
      <c r="O64" s="109">
        <v>8</v>
      </c>
      <c r="P64" s="109">
        <v>8</v>
      </c>
      <c r="Q64" s="109">
        <v>8</v>
      </c>
      <c r="R64" s="127"/>
      <c r="S64" s="127"/>
      <c r="T64" s="109">
        <v>8</v>
      </c>
      <c r="U64" s="109">
        <v>8</v>
      </c>
      <c r="V64" s="109">
        <v>8</v>
      </c>
      <c r="W64" s="109">
        <v>8</v>
      </c>
      <c r="X64" s="109">
        <v>8</v>
      </c>
      <c r="Y64" s="127"/>
      <c r="Z64" s="127"/>
      <c r="AA64" s="109">
        <v>8</v>
      </c>
      <c r="AB64" s="109">
        <v>8</v>
      </c>
      <c r="AC64" s="109">
        <v>8</v>
      </c>
      <c r="AD64" s="109">
        <v>8</v>
      </c>
      <c r="AE64" s="109">
        <v>8</v>
      </c>
      <c r="AF64" s="127"/>
      <c r="AG64" s="127"/>
      <c r="AH64" s="109">
        <v>8</v>
      </c>
      <c r="AI64" s="107"/>
      <c r="AJ64" s="107"/>
      <c r="AK64" s="110">
        <f t="shared" si="14"/>
        <v>168</v>
      </c>
    </row>
    <row r="65" spans="1:37" x14ac:dyDescent="0.3">
      <c r="A65" s="102">
        <v>14</v>
      </c>
      <c r="B65" s="107" t="str">
        <f>VLOOKUP($A65,Сотрудники!$A$3:$L$1206,2,0)</f>
        <v>Смирнова Екатерина</v>
      </c>
      <c r="C65" s="107" t="str">
        <f>VLOOKUP($A65,Сотрудники!$A$3:$L$1206,8,0)</f>
        <v>Москва</v>
      </c>
      <c r="D65" s="127"/>
      <c r="E65" s="127"/>
      <c r="F65" s="109">
        <v>8</v>
      </c>
      <c r="G65" s="109">
        <v>8</v>
      </c>
      <c r="H65" s="109">
        <v>8</v>
      </c>
      <c r="I65" s="109">
        <v>8</v>
      </c>
      <c r="J65" s="109">
        <v>8</v>
      </c>
      <c r="K65" s="127"/>
      <c r="L65" s="127"/>
      <c r="M65" s="109">
        <v>8</v>
      </c>
      <c r="N65" s="109">
        <v>8</v>
      </c>
      <c r="O65" s="109">
        <v>8</v>
      </c>
      <c r="P65" s="109">
        <v>8</v>
      </c>
      <c r="Q65" s="109">
        <v>8</v>
      </c>
      <c r="R65" s="127"/>
      <c r="S65" s="127"/>
      <c r="T65" s="109">
        <v>8</v>
      </c>
      <c r="U65" s="109">
        <v>8</v>
      </c>
      <c r="V65" s="109">
        <v>8</v>
      </c>
      <c r="W65" s="109">
        <v>8</v>
      </c>
      <c r="X65" s="109">
        <v>8</v>
      </c>
      <c r="Y65" s="127"/>
      <c r="Z65" s="127"/>
      <c r="AA65" s="109">
        <v>8</v>
      </c>
      <c r="AB65" s="109">
        <v>8</v>
      </c>
      <c r="AC65" s="109">
        <v>8</v>
      </c>
      <c r="AD65" s="109">
        <v>8</v>
      </c>
      <c r="AE65" s="109">
        <v>8</v>
      </c>
      <c r="AF65" s="127"/>
      <c r="AG65" s="127"/>
      <c r="AH65" s="109">
        <v>8</v>
      </c>
      <c r="AI65" s="107"/>
      <c r="AJ65" s="107"/>
      <c r="AK65" s="110">
        <f t="shared" si="14"/>
        <v>168</v>
      </c>
    </row>
    <row r="66" spans="1:37" x14ac:dyDescent="0.3">
      <c r="A66" s="102">
        <v>15</v>
      </c>
      <c r="B66" s="107" t="str">
        <f>VLOOKUP($A66,Сотрудники!$A$3:$L$1206,2,0)</f>
        <v>Герасимова Елизавета</v>
      </c>
      <c r="C66" s="107" t="str">
        <f>VLOOKUP($A66,Сотрудники!$A$3:$L$1206,8,0)</f>
        <v>Москва</v>
      </c>
      <c r="D66" s="127"/>
      <c r="E66" s="127"/>
      <c r="F66" s="109">
        <v>8</v>
      </c>
      <c r="G66" s="109">
        <v>8</v>
      </c>
      <c r="H66" s="109">
        <v>8</v>
      </c>
      <c r="I66" s="109">
        <v>8</v>
      </c>
      <c r="J66" s="109">
        <v>8</v>
      </c>
      <c r="K66" s="127"/>
      <c r="L66" s="127"/>
      <c r="M66" s="109">
        <v>8</v>
      </c>
      <c r="N66" s="109">
        <v>8</v>
      </c>
      <c r="O66" s="109">
        <v>8</v>
      </c>
      <c r="P66" s="109">
        <v>8</v>
      </c>
      <c r="Q66" s="109">
        <v>8</v>
      </c>
      <c r="R66" s="127"/>
      <c r="S66" s="127"/>
      <c r="T66" s="109">
        <v>8</v>
      </c>
      <c r="U66" s="109">
        <v>8</v>
      </c>
      <c r="V66" s="109">
        <v>8</v>
      </c>
      <c r="W66" s="109">
        <v>8</v>
      </c>
      <c r="X66" s="109">
        <v>8</v>
      </c>
      <c r="Y66" s="127"/>
      <c r="Z66" s="127"/>
      <c r="AA66" s="109">
        <v>8</v>
      </c>
      <c r="AB66" s="109">
        <v>8</v>
      </c>
      <c r="AC66" s="109">
        <v>8</v>
      </c>
      <c r="AD66" s="109">
        <v>8</v>
      </c>
      <c r="AE66" s="109">
        <v>8</v>
      </c>
      <c r="AF66" s="127"/>
      <c r="AG66" s="127"/>
      <c r="AH66" s="109">
        <v>8</v>
      </c>
      <c r="AI66" s="107"/>
      <c r="AJ66" s="107"/>
      <c r="AK66" s="110">
        <f t="shared" si="14"/>
        <v>168</v>
      </c>
    </row>
    <row r="67" spans="1:37" x14ac:dyDescent="0.3">
      <c r="A67" s="102">
        <v>16</v>
      </c>
      <c r="B67" s="107" t="str">
        <f>VLOOKUP($A67,Сотрудники!$A$3:$L$1206,2,0)</f>
        <v>Абдуллаева Анжелика</v>
      </c>
      <c r="C67" s="107" t="str">
        <f>VLOOKUP($A67,Сотрудники!$A$3:$L$1206,8,0)</f>
        <v>Москва</v>
      </c>
      <c r="D67" s="127"/>
      <c r="E67" s="127"/>
      <c r="F67" s="109">
        <v>8</v>
      </c>
      <c r="G67" s="109">
        <v>8</v>
      </c>
      <c r="H67" s="109">
        <v>8</v>
      </c>
      <c r="I67" s="109">
        <v>8</v>
      </c>
      <c r="J67" s="109">
        <v>8</v>
      </c>
      <c r="K67" s="127"/>
      <c r="L67" s="127"/>
      <c r="M67" s="109">
        <v>8</v>
      </c>
      <c r="N67" s="109">
        <v>8</v>
      </c>
      <c r="O67" s="109">
        <v>8</v>
      </c>
      <c r="P67" s="109">
        <v>8</v>
      </c>
      <c r="Q67" s="109">
        <v>8</v>
      </c>
      <c r="R67" s="127"/>
      <c r="S67" s="127"/>
      <c r="T67" s="109">
        <v>8</v>
      </c>
      <c r="U67" s="109">
        <v>8</v>
      </c>
      <c r="V67" s="109">
        <v>8</v>
      </c>
      <c r="W67" s="109">
        <v>8</v>
      </c>
      <c r="X67" s="109">
        <v>8</v>
      </c>
      <c r="Y67" s="127"/>
      <c r="Z67" s="127"/>
      <c r="AA67" s="109">
        <v>8</v>
      </c>
      <c r="AB67" s="109">
        <v>8</v>
      </c>
      <c r="AC67" s="109">
        <v>8</v>
      </c>
      <c r="AD67" s="109">
        <v>8</v>
      </c>
      <c r="AE67" s="109">
        <v>8</v>
      </c>
      <c r="AF67" s="127"/>
      <c r="AG67" s="127"/>
      <c r="AH67" s="109">
        <v>8</v>
      </c>
      <c r="AI67" s="107"/>
      <c r="AJ67" s="107"/>
      <c r="AK67" s="110">
        <f t="shared" si="14"/>
        <v>168</v>
      </c>
    </row>
    <row r="68" spans="1:37" x14ac:dyDescent="0.3">
      <c r="A68" s="102">
        <v>17</v>
      </c>
      <c r="B68" s="107" t="str">
        <f>VLOOKUP($A68,Сотрудники!$A$3:$L$1206,2,0)</f>
        <v>Наймушин Евгений</v>
      </c>
      <c r="C68" s="107" t="str">
        <f>VLOOKUP($A68,Сотрудники!$A$3:$L$1206,8,0)</f>
        <v>Екатеринбург</v>
      </c>
      <c r="D68" s="127"/>
      <c r="E68" s="127"/>
      <c r="F68" s="109">
        <v>8</v>
      </c>
      <c r="G68" s="109">
        <v>8</v>
      </c>
      <c r="H68" s="109">
        <v>8</v>
      </c>
      <c r="I68" s="109">
        <v>8</v>
      </c>
      <c r="J68" s="109">
        <v>8</v>
      </c>
      <c r="K68" s="127"/>
      <c r="L68" s="127"/>
      <c r="M68" s="109">
        <v>8</v>
      </c>
      <c r="N68" s="109">
        <v>8</v>
      </c>
      <c r="O68" s="109">
        <v>8</v>
      </c>
      <c r="P68" s="109">
        <v>8</v>
      </c>
      <c r="Q68" s="109">
        <v>8</v>
      </c>
      <c r="R68" s="127"/>
      <c r="S68" s="127"/>
      <c r="T68" s="109">
        <v>8</v>
      </c>
      <c r="U68" s="109">
        <v>8</v>
      </c>
      <c r="V68" s="109">
        <v>8</v>
      </c>
      <c r="W68" s="109">
        <v>8</v>
      </c>
      <c r="X68" s="109">
        <v>8</v>
      </c>
      <c r="Y68" s="127"/>
      <c r="Z68" s="127"/>
      <c r="AA68" s="109">
        <v>8</v>
      </c>
      <c r="AB68" s="109">
        <v>8</v>
      </c>
      <c r="AC68" s="109">
        <v>8</v>
      </c>
      <c r="AD68" s="109">
        <v>8</v>
      </c>
      <c r="AE68" s="109">
        <v>8</v>
      </c>
      <c r="AF68" s="127"/>
      <c r="AG68" s="127"/>
      <c r="AH68" s="109">
        <v>0</v>
      </c>
      <c r="AI68" s="107"/>
      <c r="AJ68" s="107"/>
      <c r="AK68" s="110">
        <f t="shared" si="14"/>
        <v>160</v>
      </c>
    </row>
    <row r="69" spans="1:37" x14ac:dyDescent="0.3">
      <c r="A69" s="102">
        <v>19</v>
      </c>
      <c r="B69" s="107" t="str">
        <f>VLOOKUP($A69,Сотрудники!$A$3:$L$1206,2,0)</f>
        <v>Лопатин Максим</v>
      </c>
      <c r="C69" s="107" t="str">
        <f>VLOOKUP($A69,Сотрудники!$A$3:$L$1206,8,0)</f>
        <v>Москва</v>
      </c>
      <c r="D69" s="127"/>
      <c r="E69" s="127"/>
      <c r="F69" s="109">
        <v>8</v>
      </c>
      <c r="G69" s="109">
        <v>8</v>
      </c>
      <c r="H69" s="109">
        <v>8</v>
      </c>
      <c r="I69" s="109">
        <v>8</v>
      </c>
      <c r="J69" s="109">
        <v>8</v>
      </c>
      <c r="K69" s="127"/>
      <c r="L69" s="127"/>
      <c r="M69" s="109">
        <v>8</v>
      </c>
      <c r="N69" s="109">
        <v>8</v>
      </c>
      <c r="O69" s="109">
        <v>8</v>
      </c>
      <c r="P69" s="109">
        <v>8</v>
      </c>
      <c r="Q69" s="109">
        <v>8</v>
      </c>
      <c r="R69" s="127"/>
      <c r="S69" s="127"/>
      <c r="T69" s="109">
        <v>8</v>
      </c>
      <c r="U69" s="109">
        <v>8</v>
      </c>
      <c r="V69" s="109">
        <v>8</v>
      </c>
      <c r="W69" s="109">
        <v>8</v>
      </c>
      <c r="X69" s="109">
        <v>8</v>
      </c>
      <c r="Y69" s="127"/>
      <c r="Z69" s="127"/>
      <c r="AA69" s="109">
        <v>8</v>
      </c>
      <c r="AB69" s="109">
        <v>8</v>
      </c>
      <c r="AC69" s="109">
        <v>8</v>
      </c>
      <c r="AD69" s="109">
        <v>8</v>
      </c>
      <c r="AE69" s="109">
        <v>8</v>
      </c>
      <c r="AF69" s="127"/>
      <c r="AG69" s="127"/>
      <c r="AH69" s="109">
        <v>8</v>
      </c>
      <c r="AI69" s="107"/>
      <c r="AJ69" s="107"/>
      <c r="AK69" s="110">
        <f t="shared" si="14"/>
        <v>168</v>
      </c>
    </row>
    <row r="70" spans="1:37" x14ac:dyDescent="0.3">
      <c r="A70" s="102">
        <v>21</v>
      </c>
      <c r="B70" s="107" t="str">
        <f>VLOOKUP($A70,Сотрудники!$A$3:$L$1206,2,0)</f>
        <v>Шимберев Борис</v>
      </c>
      <c r="C70" s="107" t="str">
        <f>VLOOKUP($A70,Сотрудники!$A$3:$L$1206,8,0)</f>
        <v>СПБ</v>
      </c>
      <c r="D70" s="127"/>
      <c r="E70" s="127"/>
      <c r="F70" s="109">
        <v>8</v>
      </c>
      <c r="G70" s="109">
        <v>8</v>
      </c>
      <c r="H70" s="109">
        <v>8</v>
      </c>
      <c r="I70" s="109">
        <v>8</v>
      </c>
      <c r="J70" s="109">
        <v>8</v>
      </c>
      <c r="K70" s="127"/>
      <c r="L70" s="127"/>
      <c r="M70" s="109">
        <v>8</v>
      </c>
      <c r="N70" s="109">
        <v>8</v>
      </c>
      <c r="O70" s="109">
        <v>8</v>
      </c>
      <c r="P70" s="109">
        <v>8</v>
      </c>
      <c r="Q70" s="109">
        <v>8</v>
      </c>
      <c r="R70" s="127"/>
      <c r="S70" s="127"/>
      <c r="T70" s="109">
        <v>8</v>
      </c>
      <c r="U70" s="109">
        <v>8</v>
      </c>
      <c r="V70" s="109">
        <v>8</v>
      </c>
      <c r="W70" s="109">
        <v>8</v>
      </c>
      <c r="X70" s="109">
        <v>8</v>
      </c>
      <c r="Y70" s="127"/>
      <c r="Z70" s="127"/>
      <c r="AA70" s="109">
        <v>8</v>
      </c>
      <c r="AB70" s="109">
        <v>8</v>
      </c>
      <c r="AC70" s="109">
        <v>8</v>
      </c>
      <c r="AD70" s="109">
        <v>8</v>
      </c>
      <c r="AE70" s="109">
        <v>8</v>
      </c>
      <c r="AF70" s="127"/>
      <c r="AG70" s="127"/>
      <c r="AH70" s="109">
        <v>8</v>
      </c>
      <c r="AI70" s="107"/>
      <c r="AJ70" s="107"/>
      <c r="AK70" s="110">
        <f t="shared" si="14"/>
        <v>168</v>
      </c>
    </row>
    <row r="71" spans="1:37" x14ac:dyDescent="0.3">
      <c r="A71" s="102">
        <v>22</v>
      </c>
      <c r="B71" s="107" t="str">
        <f>VLOOKUP($A71,Сотрудники!$A$3:$L$1206,2,0)</f>
        <v>Виштак Татьяна</v>
      </c>
      <c r="C71" s="107" t="str">
        <f>VLOOKUP($A71,Сотрудники!$A$3:$L$1206,8,0)</f>
        <v>Москва</v>
      </c>
      <c r="D71" s="127"/>
      <c r="E71" s="127"/>
      <c r="F71" s="109">
        <v>8</v>
      </c>
      <c r="G71" s="109">
        <v>8</v>
      </c>
      <c r="H71" s="109">
        <v>8</v>
      </c>
      <c r="I71" s="109">
        <v>8</v>
      </c>
      <c r="J71" s="109">
        <v>8</v>
      </c>
      <c r="K71" s="127"/>
      <c r="L71" s="127"/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27"/>
      <c r="S71" s="127"/>
      <c r="T71" s="109">
        <v>8</v>
      </c>
      <c r="U71" s="109">
        <v>8</v>
      </c>
      <c r="V71" s="109">
        <v>8</v>
      </c>
      <c r="W71" s="109">
        <v>8</v>
      </c>
      <c r="X71" s="109">
        <v>8</v>
      </c>
      <c r="Y71" s="127"/>
      <c r="Z71" s="127"/>
      <c r="AA71" s="109">
        <v>8</v>
      </c>
      <c r="AB71" s="109">
        <v>8</v>
      </c>
      <c r="AC71" s="109">
        <v>8</v>
      </c>
      <c r="AD71" s="109">
        <v>8</v>
      </c>
      <c r="AE71" s="109">
        <v>8</v>
      </c>
      <c r="AF71" s="127"/>
      <c r="AG71" s="127"/>
      <c r="AH71" s="109">
        <v>8</v>
      </c>
      <c r="AI71" s="107"/>
      <c r="AJ71" s="107"/>
      <c r="AK71" s="110">
        <f t="shared" si="14"/>
        <v>128</v>
      </c>
    </row>
    <row r="72" spans="1:37" x14ac:dyDescent="0.3">
      <c r="A72" s="102">
        <v>23</v>
      </c>
      <c r="B72" s="107" t="str">
        <f>VLOOKUP($A72,Сотрудники!$A$3:$L$1206,2,0)</f>
        <v>Путилов Александр</v>
      </c>
      <c r="C72" s="107" t="str">
        <f>VLOOKUP($A72,Сотрудники!$A$3:$L$1206,8,0)</f>
        <v>Екатеринбург</v>
      </c>
      <c r="D72" s="127"/>
      <c r="E72" s="127"/>
      <c r="F72" s="109">
        <v>8</v>
      </c>
      <c r="G72" s="109">
        <v>8</v>
      </c>
      <c r="H72" s="109">
        <v>8</v>
      </c>
      <c r="I72" s="109">
        <v>8</v>
      </c>
      <c r="J72" s="109">
        <v>8</v>
      </c>
      <c r="K72" s="127"/>
      <c r="L72" s="127"/>
      <c r="M72" s="109">
        <v>8</v>
      </c>
      <c r="N72" s="109">
        <v>8</v>
      </c>
      <c r="O72" s="109">
        <v>8</v>
      </c>
      <c r="P72" s="109">
        <v>8</v>
      </c>
      <c r="Q72" s="109">
        <v>8</v>
      </c>
      <c r="R72" s="127"/>
      <c r="S72" s="127"/>
      <c r="T72" s="109">
        <v>8</v>
      </c>
      <c r="U72" s="109">
        <v>8</v>
      </c>
      <c r="V72" s="109">
        <v>8</v>
      </c>
      <c r="W72" s="109">
        <v>8</v>
      </c>
      <c r="X72" s="109">
        <v>8</v>
      </c>
      <c r="Y72" s="127"/>
      <c r="Z72" s="127"/>
      <c r="AA72" s="109">
        <v>8</v>
      </c>
      <c r="AB72" s="109">
        <v>8</v>
      </c>
      <c r="AC72" s="109">
        <v>8</v>
      </c>
      <c r="AD72" s="109">
        <v>8</v>
      </c>
      <c r="AE72" s="109">
        <v>8</v>
      </c>
      <c r="AF72" s="127"/>
      <c r="AG72" s="127"/>
      <c r="AH72" s="109">
        <v>8</v>
      </c>
      <c r="AI72" s="107"/>
      <c r="AJ72" s="107"/>
      <c r="AK72" s="110">
        <f t="shared" si="14"/>
        <v>168</v>
      </c>
    </row>
    <row r="73" spans="1:37" x14ac:dyDescent="0.3">
      <c r="A73" s="102">
        <v>24</v>
      </c>
      <c r="B73" s="107" t="str">
        <f>VLOOKUP($A73,Сотрудники!$A$3:$L$1206,2,0)</f>
        <v>Цыганкова Анастасия</v>
      </c>
      <c r="C73" s="107" t="str">
        <f>VLOOKUP($A73,Сотрудники!$A$3:$L$1206,8,0)</f>
        <v>Москва</v>
      </c>
      <c r="D73" s="127"/>
      <c r="E73" s="127"/>
      <c r="F73" s="109">
        <v>8</v>
      </c>
      <c r="G73" s="109">
        <v>8</v>
      </c>
      <c r="H73" s="109">
        <v>8</v>
      </c>
      <c r="I73" s="109">
        <v>8</v>
      </c>
      <c r="J73" s="109">
        <v>8</v>
      </c>
      <c r="K73" s="127"/>
      <c r="L73" s="127"/>
      <c r="M73" s="109">
        <v>8</v>
      </c>
      <c r="N73" s="109">
        <v>8</v>
      </c>
      <c r="O73" s="109">
        <v>8</v>
      </c>
      <c r="P73" s="109">
        <v>8</v>
      </c>
      <c r="Q73" s="109">
        <v>8</v>
      </c>
      <c r="R73" s="127"/>
      <c r="S73" s="127"/>
      <c r="T73" s="109">
        <v>8</v>
      </c>
      <c r="U73" s="109">
        <v>8</v>
      </c>
      <c r="V73" s="109">
        <v>8</v>
      </c>
      <c r="W73" s="109">
        <v>8</v>
      </c>
      <c r="X73" s="109">
        <v>8</v>
      </c>
      <c r="Y73" s="127"/>
      <c r="Z73" s="127"/>
      <c r="AA73" s="109">
        <v>8</v>
      </c>
      <c r="AB73" s="109">
        <v>8</v>
      </c>
      <c r="AC73" s="109">
        <v>8</v>
      </c>
      <c r="AD73" s="109">
        <v>8</v>
      </c>
      <c r="AE73" s="109">
        <v>8</v>
      </c>
      <c r="AF73" s="127"/>
      <c r="AG73" s="127"/>
      <c r="AH73" s="109">
        <v>8</v>
      </c>
      <c r="AI73" s="107"/>
      <c r="AJ73" s="107"/>
      <c r="AK73" s="110">
        <f t="shared" si="14"/>
        <v>168</v>
      </c>
    </row>
    <row r="74" spans="1:37" x14ac:dyDescent="0.3">
      <c r="A74" s="102">
        <v>25</v>
      </c>
      <c r="B74" s="107" t="str">
        <f>VLOOKUP($A74,Сотрудники!$A$3:$L$1206,2,0)</f>
        <v>Беседин Игорь</v>
      </c>
      <c r="C74" s="107" t="str">
        <f>VLOOKUP($A74,Сотрудники!$A$3:$L$1206,8,0)</f>
        <v>Нижний Новгород</v>
      </c>
      <c r="D74" s="127"/>
      <c r="E74" s="127"/>
      <c r="F74" s="109">
        <v>8</v>
      </c>
      <c r="G74" s="109">
        <v>8</v>
      </c>
      <c r="H74" s="109">
        <v>8</v>
      </c>
      <c r="I74" s="109">
        <v>8</v>
      </c>
      <c r="J74" s="109">
        <v>8</v>
      </c>
      <c r="K74" s="127"/>
      <c r="L74" s="127"/>
      <c r="M74" s="109">
        <v>8</v>
      </c>
      <c r="N74" s="109">
        <v>8</v>
      </c>
      <c r="O74" s="109">
        <v>8</v>
      </c>
      <c r="P74" s="109">
        <v>8</v>
      </c>
      <c r="Q74" s="109">
        <v>8</v>
      </c>
      <c r="R74" s="127"/>
      <c r="S74" s="127"/>
      <c r="T74" s="109">
        <v>8</v>
      </c>
      <c r="U74" s="109">
        <v>8</v>
      </c>
      <c r="V74" s="109">
        <v>8</v>
      </c>
      <c r="W74" s="109">
        <v>8</v>
      </c>
      <c r="X74" s="109">
        <v>8</v>
      </c>
      <c r="Y74" s="127"/>
      <c r="Z74" s="127"/>
      <c r="AA74" s="109">
        <v>8</v>
      </c>
      <c r="AB74" s="109">
        <v>8</v>
      </c>
      <c r="AC74" s="109">
        <v>8</v>
      </c>
      <c r="AD74" s="109">
        <v>8</v>
      </c>
      <c r="AE74" s="109">
        <v>8</v>
      </c>
      <c r="AF74" s="127"/>
      <c r="AG74" s="127"/>
      <c r="AH74" s="109">
        <v>8</v>
      </c>
      <c r="AI74" s="107"/>
      <c r="AJ74" s="107"/>
      <c r="AK74" s="110">
        <f t="shared" si="14"/>
        <v>168</v>
      </c>
    </row>
    <row r="75" spans="1:37" x14ac:dyDescent="0.3">
      <c r="A75" s="102">
        <v>26</v>
      </c>
      <c r="B75" s="107" t="str">
        <f>VLOOKUP($A75,Сотрудники!$A$3:$L$1206,2,0)</f>
        <v>Молчанов Роман</v>
      </c>
      <c r="C75" s="107" t="str">
        <f>VLOOKUP($A75,Сотрудники!$A$3:$L$1206,8,0)</f>
        <v>Москва</v>
      </c>
      <c r="D75" s="127"/>
      <c r="E75" s="127"/>
      <c r="F75" s="109">
        <v>8</v>
      </c>
      <c r="G75" s="109">
        <v>8</v>
      </c>
      <c r="H75" s="109">
        <v>8</v>
      </c>
      <c r="I75" s="109">
        <v>8</v>
      </c>
      <c r="J75" s="109">
        <v>8</v>
      </c>
      <c r="K75" s="127"/>
      <c r="L75" s="127"/>
      <c r="M75" s="109">
        <v>8</v>
      </c>
      <c r="N75" s="109">
        <v>8</v>
      </c>
      <c r="O75" s="109">
        <v>8</v>
      </c>
      <c r="P75" s="109">
        <v>8</v>
      </c>
      <c r="Q75" s="109">
        <v>8</v>
      </c>
      <c r="R75" s="127"/>
      <c r="S75" s="127"/>
      <c r="T75" s="109">
        <v>0</v>
      </c>
      <c r="U75" s="109">
        <v>0</v>
      </c>
      <c r="V75" s="109">
        <v>0</v>
      </c>
      <c r="W75" s="109">
        <v>0</v>
      </c>
      <c r="X75" s="109">
        <v>0</v>
      </c>
      <c r="Y75" s="127">
        <v>0</v>
      </c>
      <c r="Z75" s="127">
        <v>0</v>
      </c>
      <c r="AA75" s="109">
        <v>0</v>
      </c>
      <c r="AB75" s="109">
        <v>0</v>
      </c>
      <c r="AC75" s="109">
        <v>0</v>
      </c>
      <c r="AD75" s="109">
        <v>0</v>
      </c>
      <c r="AE75" s="109">
        <v>0</v>
      </c>
      <c r="AF75" s="127">
        <v>0</v>
      </c>
      <c r="AG75" s="127">
        <v>0</v>
      </c>
      <c r="AH75" s="109">
        <v>8</v>
      </c>
      <c r="AI75" s="107"/>
      <c r="AJ75" s="107"/>
      <c r="AK75" s="110">
        <f t="shared" si="14"/>
        <v>88</v>
      </c>
    </row>
    <row r="76" spans="1:37" x14ac:dyDescent="0.3">
      <c r="A76" s="102">
        <v>27</v>
      </c>
      <c r="B76" s="107" t="str">
        <f>VLOOKUP($A76,Сотрудники!$A$3:$L$1206,2,0)</f>
        <v>Пузанов Андрей</v>
      </c>
      <c r="C76" s="107" t="str">
        <f>VLOOKUP($A76,Сотрудники!$A$3:$L$1206,8,0)</f>
        <v>Москва</v>
      </c>
      <c r="D76" s="127"/>
      <c r="E76" s="127"/>
      <c r="F76" s="109">
        <v>8</v>
      </c>
      <c r="G76" s="109">
        <v>8</v>
      </c>
      <c r="H76" s="109">
        <v>8</v>
      </c>
      <c r="I76" s="109">
        <v>8</v>
      </c>
      <c r="J76" s="109">
        <v>8</v>
      </c>
      <c r="K76" s="127"/>
      <c r="L76" s="127"/>
      <c r="M76" s="109">
        <v>8</v>
      </c>
      <c r="N76" s="109">
        <v>8</v>
      </c>
      <c r="O76" s="109">
        <v>8</v>
      </c>
      <c r="P76" s="109">
        <v>8</v>
      </c>
      <c r="Q76" s="109">
        <v>8</v>
      </c>
      <c r="R76" s="127"/>
      <c r="S76" s="127"/>
      <c r="T76" s="109">
        <v>8</v>
      </c>
      <c r="U76" s="109">
        <v>8</v>
      </c>
      <c r="V76" s="109">
        <v>8</v>
      </c>
      <c r="W76" s="109">
        <v>8</v>
      </c>
      <c r="X76" s="109">
        <v>8</v>
      </c>
      <c r="Y76" s="127"/>
      <c r="Z76" s="127"/>
      <c r="AA76" s="109">
        <v>8</v>
      </c>
      <c r="AB76" s="109">
        <v>8</v>
      </c>
      <c r="AC76" s="109">
        <v>8</v>
      </c>
      <c r="AD76" s="109">
        <v>8</v>
      </c>
      <c r="AE76" s="109">
        <v>8</v>
      </c>
      <c r="AF76" s="127"/>
      <c r="AG76" s="127"/>
      <c r="AH76" s="109">
        <v>8</v>
      </c>
      <c r="AI76" s="107"/>
      <c r="AJ76" s="107"/>
      <c r="AK76" s="110">
        <f t="shared" si="14"/>
        <v>168</v>
      </c>
    </row>
    <row r="77" spans="1:37" x14ac:dyDescent="0.3">
      <c r="A77" s="102">
        <v>28</v>
      </c>
      <c r="B77" s="107" t="str">
        <f>VLOOKUP($A77,Сотрудники!$A$3:$L$1206,2,0)</f>
        <v>Хотулев Дмитрий</v>
      </c>
      <c r="C77" s="107" t="str">
        <f>VLOOKUP($A77,Сотрудники!$A$3:$L$1206,8,0)</f>
        <v>Саратов</v>
      </c>
      <c r="D77" s="127"/>
      <c r="E77" s="127"/>
      <c r="F77" s="109">
        <v>8</v>
      </c>
      <c r="G77" s="109">
        <v>8</v>
      </c>
      <c r="H77" s="109">
        <v>8</v>
      </c>
      <c r="I77" s="109">
        <v>8</v>
      </c>
      <c r="J77" s="109">
        <v>8</v>
      </c>
      <c r="K77" s="127"/>
      <c r="L77" s="127"/>
      <c r="M77" s="109">
        <v>8</v>
      </c>
      <c r="N77" s="109">
        <v>8</v>
      </c>
      <c r="O77" s="109">
        <v>8</v>
      </c>
      <c r="P77" s="109">
        <v>8</v>
      </c>
      <c r="Q77" s="109">
        <v>8</v>
      </c>
      <c r="R77" s="127"/>
      <c r="S77" s="127"/>
      <c r="T77" s="109">
        <v>0</v>
      </c>
      <c r="U77" s="109">
        <v>0</v>
      </c>
      <c r="V77" s="109">
        <v>0</v>
      </c>
      <c r="W77" s="109">
        <v>0</v>
      </c>
      <c r="X77" s="109">
        <v>0</v>
      </c>
      <c r="Y77" s="127"/>
      <c r="Z77" s="127"/>
      <c r="AA77" s="109">
        <v>0</v>
      </c>
      <c r="AB77" s="109">
        <v>0</v>
      </c>
      <c r="AC77" s="109">
        <v>0</v>
      </c>
      <c r="AD77" s="109">
        <v>0</v>
      </c>
      <c r="AE77" s="109">
        <v>0</v>
      </c>
      <c r="AF77" s="127"/>
      <c r="AG77" s="127"/>
      <c r="AH77" s="109">
        <v>8</v>
      </c>
      <c r="AI77" s="107"/>
      <c r="AJ77" s="107"/>
      <c r="AK77" s="110">
        <f t="shared" si="14"/>
        <v>88</v>
      </c>
    </row>
    <row r="78" spans="1:37" x14ac:dyDescent="0.3">
      <c r="A78" s="102">
        <v>30</v>
      </c>
      <c r="B78" s="107" t="str">
        <f>VLOOKUP($A78,Сотрудники!$A$3:$L$1206,2,0)</f>
        <v>Тарасов Алексей</v>
      </c>
      <c r="C78" s="107" t="str">
        <f>VLOOKUP($A78,Сотрудники!$A$3:$L$1206,8,0)</f>
        <v>СПБ</v>
      </c>
      <c r="D78" s="127"/>
      <c r="E78" s="127"/>
      <c r="F78" s="109">
        <v>8</v>
      </c>
      <c r="G78" s="109">
        <v>8</v>
      </c>
      <c r="H78" s="109">
        <v>8</v>
      </c>
      <c r="I78" s="109">
        <v>8</v>
      </c>
      <c r="J78" s="109">
        <v>8</v>
      </c>
      <c r="K78" s="127"/>
      <c r="L78" s="127"/>
      <c r="M78" s="109">
        <v>8</v>
      </c>
      <c r="N78" s="109">
        <v>8</v>
      </c>
      <c r="O78" s="109">
        <v>8</v>
      </c>
      <c r="P78" s="109">
        <v>8</v>
      </c>
      <c r="Q78" s="109">
        <v>8</v>
      </c>
      <c r="R78" s="127"/>
      <c r="S78" s="127"/>
      <c r="T78" s="109">
        <v>8</v>
      </c>
      <c r="U78" s="109">
        <v>8</v>
      </c>
      <c r="V78" s="109">
        <v>8</v>
      </c>
      <c r="W78" s="109">
        <v>8</v>
      </c>
      <c r="X78" s="109">
        <v>8</v>
      </c>
      <c r="Y78" s="127"/>
      <c r="Z78" s="127"/>
      <c r="AA78" s="109">
        <v>8</v>
      </c>
      <c r="AB78" s="109">
        <v>8</v>
      </c>
      <c r="AC78" s="109">
        <v>8</v>
      </c>
      <c r="AD78" s="109">
        <v>8</v>
      </c>
      <c r="AE78" s="109">
        <v>8</v>
      </c>
      <c r="AF78" s="127"/>
      <c r="AG78" s="127"/>
      <c r="AH78" s="109">
        <v>8</v>
      </c>
      <c r="AI78" s="107"/>
      <c r="AJ78" s="107"/>
      <c r="AK78" s="110">
        <f t="shared" si="14"/>
        <v>168</v>
      </c>
    </row>
    <row r="79" spans="1:37" x14ac:dyDescent="0.3">
      <c r="A79" s="102">
        <v>31</v>
      </c>
      <c r="B79" s="107" t="str">
        <f>VLOOKUP($A79,Сотрудники!$A$3:$L$1206,2,0)</f>
        <v>Саринков Андрей</v>
      </c>
      <c r="C79" s="107" t="str">
        <f>VLOOKUP($A79,Сотрудники!$A$3:$L$1206,8,0)</f>
        <v>Москва</v>
      </c>
      <c r="D79" s="127"/>
      <c r="E79" s="127"/>
      <c r="F79" s="109">
        <v>8</v>
      </c>
      <c r="G79" s="109">
        <v>8</v>
      </c>
      <c r="H79" s="109">
        <v>8</v>
      </c>
      <c r="I79" s="109">
        <v>8</v>
      </c>
      <c r="J79" s="109">
        <v>8</v>
      </c>
      <c r="K79" s="127"/>
      <c r="L79" s="127"/>
      <c r="M79" s="109">
        <v>8</v>
      </c>
      <c r="N79" s="109">
        <v>8</v>
      </c>
      <c r="O79" s="109">
        <v>8</v>
      </c>
      <c r="P79" s="109">
        <v>8</v>
      </c>
      <c r="Q79" s="109">
        <v>8</v>
      </c>
      <c r="R79" s="127"/>
      <c r="S79" s="127"/>
      <c r="T79" s="109">
        <v>8</v>
      </c>
      <c r="U79" s="109">
        <v>8</v>
      </c>
      <c r="V79" s="109">
        <v>8</v>
      </c>
      <c r="W79" s="109">
        <v>8</v>
      </c>
      <c r="X79" s="109">
        <v>8</v>
      </c>
      <c r="Y79" s="127"/>
      <c r="Z79" s="127"/>
      <c r="AA79" s="109">
        <v>8</v>
      </c>
      <c r="AB79" s="109">
        <v>8</v>
      </c>
      <c r="AC79" s="109">
        <v>8</v>
      </c>
      <c r="AD79" s="109">
        <v>8</v>
      </c>
      <c r="AE79" s="109">
        <v>8</v>
      </c>
      <c r="AF79" s="127"/>
      <c r="AG79" s="127"/>
      <c r="AH79" s="109">
        <v>8</v>
      </c>
      <c r="AI79" s="107"/>
      <c r="AJ79" s="107"/>
      <c r="AK79" s="110">
        <f t="shared" si="14"/>
        <v>168</v>
      </c>
    </row>
    <row r="80" spans="1:37" x14ac:dyDescent="0.3">
      <c r="A80" s="102">
        <v>33</v>
      </c>
      <c r="B80" s="107" t="str">
        <f>VLOOKUP($A80,Сотрудники!$A$3:$L$1206,2,0)</f>
        <v>Киевский Сергей</v>
      </c>
      <c r="C80" s="107" t="str">
        <f>VLOOKUP($A80,Сотрудники!$A$3:$L$1206,8,0)</f>
        <v>Москва</v>
      </c>
      <c r="D80" s="127"/>
      <c r="E80" s="127"/>
      <c r="F80" s="109">
        <v>8</v>
      </c>
      <c r="G80" s="109">
        <v>8</v>
      </c>
      <c r="H80" s="109">
        <v>8</v>
      </c>
      <c r="I80" s="109">
        <v>8</v>
      </c>
      <c r="J80" s="109">
        <v>8</v>
      </c>
      <c r="K80" s="127"/>
      <c r="L80" s="127"/>
      <c r="M80" s="109">
        <v>8</v>
      </c>
      <c r="N80" s="109">
        <v>8</v>
      </c>
      <c r="O80" s="109">
        <v>8</v>
      </c>
      <c r="P80" s="109">
        <v>8</v>
      </c>
      <c r="Q80" s="109">
        <v>8</v>
      </c>
      <c r="R80" s="127"/>
      <c r="S80" s="127"/>
      <c r="T80" s="109">
        <v>8</v>
      </c>
      <c r="U80" s="109">
        <v>8</v>
      </c>
      <c r="V80" s="109">
        <v>8</v>
      </c>
      <c r="W80" s="109">
        <v>8</v>
      </c>
      <c r="X80" s="109">
        <v>8</v>
      </c>
      <c r="Y80" s="127"/>
      <c r="Z80" s="127"/>
      <c r="AA80" s="109">
        <v>8</v>
      </c>
      <c r="AB80" s="109">
        <v>8</v>
      </c>
      <c r="AC80" s="109">
        <v>8</v>
      </c>
      <c r="AD80" s="109">
        <v>8</v>
      </c>
      <c r="AE80" s="109">
        <v>8</v>
      </c>
      <c r="AF80" s="127"/>
      <c r="AG80" s="127"/>
      <c r="AH80" s="109">
        <v>8</v>
      </c>
      <c r="AI80" s="107"/>
      <c r="AJ80" s="107"/>
      <c r="AK80" s="110">
        <f t="shared" si="14"/>
        <v>168</v>
      </c>
    </row>
    <row r="81" spans="1:37" x14ac:dyDescent="0.3">
      <c r="A81" s="102">
        <v>35</v>
      </c>
      <c r="B81" s="107" t="str">
        <f>VLOOKUP($A81,Сотрудники!$A$3:$L$1206,2,0)</f>
        <v>Дмитриев Николай</v>
      </c>
      <c r="C81" s="107" t="str">
        <f>VLOOKUP($A81,Сотрудники!$A$3:$L$1206,8,0)</f>
        <v>Москва</v>
      </c>
      <c r="D81" s="127"/>
      <c r="E81" s="127"/>
      <c r="F81" s="109">
        <v>8</v>
      </c>
      <c r="G81" s="109">
        <v>8</v>
      </c>
      <c r="H81" s="109">
        <v>8</v>
      </c>
      <c r="I81" s="109">
        <v>8</v>
      </c>
      <c r="J81" s="109">
        <v>8</v>
      </c>
      <c r="K81" s="127"/>
      <c r="L81" s="127"/>
      <c r="M81" s="109">
        <v>8</v>
      </c>
      <c r="N81" s="109">
        <v>8</v>
      </c>
      <c r="O81" s="109">
        <v>8</v>
      </c>
      <c r="P81" s="109">
        <v>8</v>
      </c>
      <c r="Q81" s="109">
        <v>8</v>
      </c>
      <c r="R81" s="127"/>
      <c r="S81" s="127"/>
      <c r="T81" s="109">
        <v>8</v>
      </c>
      <c r="U81" s="109">
        <v>8</v>
      </c>
      <c r="V81" s="109">
        <v>8</v>
      </c>
      <c r="W81" s="109">
        <v>8</v>
      </c>
      <c r="X81" s="109">
        <v>8</v>
      </c>
      <c r="Y81" s="127"/>
      <c r="Z81" s="127"/>
      <c r="AA81" s="109">
        <v>8</v>
      </c>
      <c r="AB81" s="109">
        <v>8</v>
      </c>
      <c r="AC81" s="109">
        <v>8</v>
      </c>
      <c r="AD81" s="109">
        <v>8</v>
      </c>
      <c r="AE81" s="109">
        <v>8</v>
      </c>
      <c r="AF81" s="127"/>
      <c r="AG81" s="127"/>
      <c r="AH81" s="109">
        <v>8</v>
      </c>
      <c r="AI81" s="107"/>
      <c r="AJ81" s="107"/>
      <c r="AK81" s="110">
        <f t="shared" si="14"/>
        <v>168</v>
      </c>
    </row>
    <row r="82" spans="1:37" x14ac:dyDescent="0.3">
      <c r="A82" s="102">
        <v>36</v>
      </c>
      <c r="B82" s="107" t="str">
        <f>VLOOKUP($A82,Сотрудники!$A$3:$L$1206,2,0)</f>
        <v>Юркин Николай</v>
      </c>
      <c r="C82" s="107" t="str">
        <f>VLOOKUP($A82,Сотрудники!$A$3:$L$1206,8,0)</f>
        <v>Москва</v>
      </c>
      <c r="D82" s="127"/>
      <c r="E82" s="127"/>
      <c r="F82" s="109">
        <v>8</v>
      </c>
      <c r="G82" s="109">
        <v>8</v>
      </c>
      <c r="H82" s="109">
        <v>8</v>
      </c>
      <c r="I82" s="109">
        <v>8</v>
      </c>
      <c r="J82" s="109">
        <v>8</v>
      </c>
      <c r="K82" s="127"/>
      <c r="L82" s="127"/>
      <c r="M82" s="109">
        <v>8</v>
      </c>
      <c r="N82" s="109">
        <v>8</v>
      </c>
      <c r="O82" s="109">
        <v>8</v>
      </c>
      <c r="P82" s="109">
        <v>8</v>
      </c>
      <c r="Q82" s="109">
        <v>8</v>
      </c>
      <c r="R82" s="127"/>
      <c r="S82" s="127"/>
      <c r="T82" s="109">
        <v>8</v>
      </c>
      <c r="U82" s="109">
        <v>8</v>
      </c>
      <c r="V82" s="109">
        <v>8</v>
      </c>
      <c r="W82" s="109">
        <v>8</v>
      </c>
      <c r="X82" s="109">
        <v>8</v>
      </c>
      <c r="Y82" s="127"/>
      <c r="Z82" s="127"/>
      <c r="AA82" s="109">
        <v>8</v>
      </c>
      <c r="AB82" s="109">
        <v>8</v>
      </c>
      <c r="AC82" s="109">
        <v>8</v>
      </c>
      <c r="AD82" s="109">
        <v>8</v>
      </c>
      <c r="AE82" s="109">
        <v>8</v>
      </c>
      <c r="AF82" s="127"/>
      <c r="AG82" s="127"/>
      <c r="AH82" s="109">
        <v>8</v>
      </c>
      <c r="AI82" s="107"/>
      <c r="AJ82" s="107"/>
      <c r="AK82" s="110">
        <f t="shared" si="14"/>
        <v>168</v>
      </c>
    </row>
    <row r="83" spans="1:37" x14ac:dyDescent="0.3">
      <c r="A83" s="102">
        <v>37</v>
      </c>
      <c r="B83" s="107" t="str">
        <f>VLOOKUP($A83,Сотрудники!$A$3:$L$1206,2,0)</f>
        <v>Ионов Евгений</v>
      </c>
      <c r="C83" s="107" t="str">
        <f>VLOOKUP($A83,Сотрудники!$A$3:$L$1206,8,0)</f>
        <v>Москва</v>
      </c>
      <c r="D83" s="127"/>
      <c r="E83" s="127"/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27"/>
      <c r="L83" s="127"/>
      <c r="M83" s="109">
        <v>8</v>
      </c>
      <c r="N83" s="109">
        <v>8</v>
      </c>
      <c r="O83" s="109">
        <v>8</v>
      </c>
      <c r="P83" s="109">
        <v>8</v>
      </c>
      <c r="Q83" s="109">
        <v>8</v>
      </c>
      <c r="R83" s="127"/>
      <c r="S83" s="127"/>
      <c r="T83" s="109">
        <v>8</v>
      </c>
      <c r="U83" s="109">
        <v>8</v>
      </c>
      <c r="V83" s="109">
        <v>8</v>
      </c>
      <c r="W83" s="109">
        <v>8</v>
      </c>
      <c r="X83" s="109">
        <v>8</v>
      </c>
      <c r="Y83" s="127"/>
      <c r="Z83" s="127"/>
      <c r="AA83" s="109">
        <v>8</v>
      </c>
      <c r="AB83" s="109">
        <v>8</v>
      </c>
      <c r="AC83" s="109">
        <v>8</v>
      </c>
      <c r="AD83" s="109">
        <v>8</v>
      </c>
      <c r="AE83" s="109">
        <v>8</v>
      </c>
      <c r="AF83" s="127"/>
      <c r="AG83" s="127"/>
      <c r="AH83" s="109">
        <v>0</v>
      </c>
      <c r="AI83" s="107"/>
      <c r="AJ83" s="107"/>
      <c r="AK83" s="110">
        <f t="shared" si="14"/>
        <v>120</v>
      </c>
    </row>
    <row r="84" spans="1:37" x14ac:dyDescent="0.3">
      <c r="A84" s="102">
        <v>38</v>
      </c>
      <c r="B84" s="107" t="s">
        <v>129</v>
      </c>
      <c r="C84" s="107" t="str">
        <f>VLOOKUP($A84,Сотрудники!$A$3:$L$1206,8,0)</f>
        <v>Москва</v>
      </c>
      <c r="D84" s="127"/>
      <c r="E84" s="127"/>
      <c r="F84" s="109">
        <v>8</v>
      </c>
      <c r="G84" s="109">
        <v>8</v>
      </c>
      <c r="H84" s="109">
        <v>8</v>
      </c>
      <c r="I84" s="109">
        <v>8</v>
      </c>
      <c r="J84" s="109">
        <v>8</v>
      </c>
      <c r="K84" s="127"/>
      <c r="L84" s="127"/>
      <c r="M84" s="109">
        <v>8</v>
      </c>
      <c r="N84" s="109">
        <v>8</v>
      </c>
      <c r="O84" s="109">
        <v>8</v>
      </c>
      <c r="P84" s="109">
        <v>8</v>
      </c>
      <c r="Q84" s="109">
        <v>8</v>
      </c>
      <c r="R84" s="127"/>
      <c r="S84" s="127"/>
      <c r="T84" s="109">
        <v>8</v>
      </c>
      <c r="U84" s="109">
        <v>8</v>
      </c>
      <c r="V84" s="109">
        <v>8</v>
      </c>
      <c r="W84" s="109">
        <v>8</v>
      </c>
      <c r="X84" s="109">
        <v>8</v>
      </c>
      <c r="Y84" s="127"/>
      <c r="Z84" s="127"/>
      <c r="AA84" s="109">
        <v>8</v>
      </c>
      <c r="AB84" s="109">
        <v>8</v>
      </c>
      <c r="AC84" s="109">
        <v>8</v>
      </c>
      <c r="AD84" s="109">
        <v>8</v>
      </c>
      <c r="AE84" s="109">
        <v>8</v>
      </c>
      <c r="AF84" s="127"/>
      <c r="AG84" s="127"/>
      <c r="AH84" s="109">
        <v>8</v>
      </c>
      <c r="AI84" s="107"/>
      <c r="AJ84" s="107"/>
      <c r="AK84" s="110">
        <f t="shared" si="14"/>
        <v>168</v>
      </c>
    </row>
    <row r="85" spans="1:37" x14ac:dyDescent="0.3">
      <c r="A85" s="102">
        <v>40</v>
      </c>
      <c r="B85" s="107" t="s">
        <v>130</v>
      </c>
      <c r="C85" s="107" t="str">
        <f>VLOOKUP($A85,Сотрудники!$A$3:$L$1206,8,0)</f>
        <v>Москва</v>
      </c>
      <c r="D85" s="127"/>
      <c r="E85" s="127"/>
      <c r="F85" s="109">
        <v>8</v>
      </c>
      <c r="G85" s="109">
        <v>8</v>
      </c>
      <c r="H85" s="109">
        <v>8</v>
      </c>
      <c r="I85" s="109">
        <v>8</v>
      </c>
      <c r="J85" s="109">
        <v>0</v>
      </c>
      <c r="K85" s="127">
        <v>0</v>
      </c>
      <c r="L85" s="127">
        <v>0</v>
      </c>
      <c r="M85" s="109">
        <v>0</v>
      </c>
      <c r="N85" s="109">
        <v>0</v>
      </c>
      <c r="O85" s="109">
        <v>0</v>
      </c>
      <c r="P85" s="109">
        <v>0</v>
      </c>
      <c r="Q85" s="109">
        <v>0</v>
      </c>
      <c r="R85" s="127">
        <v>0</v>
      </c>
      <c r="S85" s="127">
        <v>0</v>
      </c>
      <c r="T85" s="109">
        <v>0</v>
      </c>
      <c r="U85" s="109">
        <v>0</v>
      </c>
      <c r="V85" s="109">
        <v>8</v>
      </c>
      <c r="W85" s="109">
        <v>8</v>
      </c>
      <c r="X85" s="109">
        <v>8</v>
      </c>
      <c r="Y85" s="127"/>
      <c r="Z85" s="127"/>
      <c r="AA85" s="109">
        <v>8</v>
      </c>
      <c r="AB85" s="109">
        <v>8</v>
      </c>
      <c r="AC85" s="109">
        <v>8</v>
      </c>
      <c r="AD85" s="109">
        <v>8</v>
      </c>
      <c r="AE85" s="109">
        <v>8</v>
      </c>
      <c r="AF85" s="127"/>
      <c r="AG85" s="127"/>
      <c r="AH85" s="109">
        <v>8</v>
      </c>
      <c r="AI85" s="107"/>
      <c r="AJ85" s="107"/>
      <c r="AK85" s="110">
        <f t="shared" si="14"/>
        <v>104</v>
      </c>
    </row>
    <row r="86" spans="1:37" x14ac:dyDescent="0.3">
      <c r="A86" s="102">
        <v>41</v>
      </c>
      <c r="B86" s="107" t="s">
        <v>132</v>
      </c>
      <c r="C86" s="107" t="str">
        <f>VLOOKUP($A86,Сотрудники!$A$3:$L$1206,8,0)</f>
        <v>Москва</v>
      </c>
      <c r="D86" s="127"/>
      <c r="E86" s="127"/>
      <c r="F86" s="109">
        <v>8</v>
      </c>
      <c r="G86" s="109">
        <v>8</v>
      </c>
      <c r="H86" s="109">
        <v>8</v>
      </c>
      <c r="I86" s="109">
        <v>8</v>
      </c>
      <c r="J86" s="109">
        <v>8</v>
      </c>
      <c r="K86" s="127"/>
      <c r="L86" s="127"/>
      <c r="M86" s="109">
        <v>8</v>
      </c>
      <c r="N86" s="109">
        <v>8</v>
      </c>
      <c r="O86" s="109">
        <v>8</v>
      </c>
      <c r="P86" s="109">
        <v>8</v>
      </c>
      <c r="Q86" s="109">
        <v>8</v>
      </c>
      <c r="R86" s="127"/>
      <c r="S86" s="127"/>
      <c r="T86" s="109">
        <v>8</v>
      </c>
      <c r="U86" s="109">
        <v>8</v>
      </c>
      <c r="V86" s="109">
        <v>8</v>
      </c>
      <c r="W86" s="109">
        <v>8</v>
      </c>
      <c r="X86" s="109">
        <v>0</v>
      </c>
      <c r="Y86" s="127">
        <v>0</v>
      </c>
      <c r="Z86" s="127">
        <v>0</v>
      </c>
      <c r="AA86" s="109">
        <v>0</v>
      </c>
      <c r="AB86" s="109">
        <v>8</v>
      </c>
      <c r="AC86" s="109">
        <v>8</v>
      </c>
      <c r="AD86" s="109">
        <v>8</v>
      </c>
      <c r="AE86" s="109">
        <v>8</v>
      </c>
      <c r="AF86" s="127"/>
      <c r="AG86" s="127"/>
      <c r="AH86" s="109">
        <v>8</v>
      </c>
      <c r="AI86" s="107"/>
      <c r="AJ86" s="107"/>
      <c r="AK86" s="110">
        <f t="shared" si="14"/>
        <v>152</v>
      </c>
    </row>
    <row r="87" spans="1:37" x14ac:dyDescent="0.3">
      <c r="A87" s="102">
        <v>42</v>
      </c>
      <c r="B87" s="107" t="s">
        <v>134</v>
      </c>
      <c r="C87" s="107" t="str">
        <f>VLOOKUP($A87,Сотрудники!$A$3:$L$1206,8,0)</f>
        <v>Москва</v>
      </c>
      <c r="D87" s="127"/>
      <c r="E87" s="127"/>
      <c r="F87" s="109">
        <v>8</v>
      </c>
      <c r="G87" s="109">
        <v>8</v>
      </c>
      <c r="H87" s="109">
        <v>8</v>
      </c>
      <c r="I87" s="109">
        <v>8</v>
      </c>
      <c r="J87" s="109">
        <v>8</v>
      </c>
      <c r="K87" s="127"/>
      <c r="L87" s="127"/>
      <c r="M87" s="109">
        <v>8</v>
      </c>
      <c r="N87" s="109">
        <v>8</v>
      </c>
      <c r="O87" s="109">
        <v>8</v>
      </c>
      <c r="P87" s="109">
        <v>8</v>
      </c>
      <c r="Q87" s="109">
        <v>8</v>
      </c>
      <c r="R87" s="127"/>
      <c r="S87" s="127"/>
      <c r="T87" s="109">
        <v>8</v>
      </c>
      <c r="U87" s="109">
        <v>8</v>
      </c>
      <c r="V87" s="109">
        <v>8</v>
      </c>
      <c r="W87" s="109">
        <v>8</v>
      </c>
      <c r="X87" s="109">
        <v>8</v>
      </c>
      <c r="Y87" s="127"/>
      <c r="Z87" s="127"/>
      <c r="AA87" s="109">
        <v>8</v>
      </c>
      <c r="AB87" s="109">
        <v>8</v>
      </c>
      <c r="AC87" s="109">
        <v>8</v>
      </c>
      <c r="AD87" s="109">
        <v>8</v>
      </c>
      <c r="AE87" s="109">
        <v>8</v>
      </c>
      <c r="AF87" s="127"/>
      <c r="AG87" s="127"/>
      <c r="AH87" s="109">
        <v>8</v>
      </c>
      <c r="AI87" s="107"/>
      <c r="AJ87" s="107"/>
      <c r="AK87" s="110">
        <f t="shared" si="14"/>
        <v>168</v>
      </c>
    </row>
    <row r="88" spans="1:37" x14ac:dyDescent="0.3">
      <c r="A88" s="102">
        <v>43</v>
      </c>
      <c r="B88" s="107" t="s">
        <v>135</v>
      </c>
      <c r="C88" s="107" t="str">
        <f>VLOOKUP($A88,Сотрудники!$A$3:$L$1206,8,0)</f>
        <v>Москва</v>
      </c>
      <c r="D88" s="127"/>
      <c r="E88" s="127"/>
      <c r="F88" s="109">
        <v>8</v>
      </c>
      <c r="G88" s="109">
        <v>8</v>
      </c>
      <c r="H88" s="109">
        <v>8</v>
      </c>
      <c r="I88" s="109">
        <v>8</v>
      </c>
      <c r="J88" s="109">
        <v>8</v>
      </c>
      <c r="K88" s="127"/>
      <c r="L88" s="127"/>
      <c r="M88" s="109">
        <v>8</v>
      </c>
      <c r="N88" s="109">
        <v>8</v>
      </c>
      <c r="O88" s="109">
        <v>8</v>
      </c>
      <c r="P88" s="109">
        <v>8</v>
      </c>
      <c r="Q88" s="109">
        <v>8</v>
      </c>
      <c r="R88" s="127"/>
      <c r="S88" s="127"/>
      <c r="T88" s="109">
        <v>8</v>
      </c>
      <c r="U88" s="109">
        <v>8</v>
      </c>
      <c r="V88" s="109">
        <v>8</v>
      </c>
      <c r="W88" s="109">
        <v>8</v>
      </c>
      <c r="X88" s="109">
        <v>8</v>
      </c>
      <c r="Y88" s="127"/>
      <c r="Z88" s="127"/>
      <c r="AA88" s="109">
        <v>8</v>
      </c>
      <c r="AB88" s="109">
        <v>8</v>
      </c>
      <c r="AC88" s="109">
        <v>8</v>
      </c>
      <c r="AD88" s="109">
        <v>8</v>
      </c>
      <c r="AE88" s="109">
        <v>8</v>
      </c>
      <c r="AF88" s="127"/>
      <c r="AG88" s="127"/>
      <c r="AH88" s="109">
        <v>8</v>
      </c>
      <c r="AI88" s="107"/>
      <c r="AJ88" s="107"/>
      <c r="AK88" s="110">
        <f t="shared" si="14"/>
        <v>168</v>
      </c>
    </row>
    <row r="89" spans="1:37" x14ac:dyDescent="0.3">
      <c r="A89" s="102">
        <v>44</v>
      </c>
      <c r="B89" s="107" t="s">
        <v>139</v>
      </c>
      <c r="C89" s="107" t="str">
        <f>VLOOKUP($A89,Сотрудники!$A$3:$L$1206,8,0)</f>
        <v>Москва</v>
      </c>
      <c r="D89" s="127"/>
      <c r="E89" s="127"/>
      <c r="F89" s="109">
        <v>8</v>
      </c>
      <c r="G89" s="109">
        <v>8</v>
      </c>
      <c r="H89" s="109">
        <v>8</v>
      </c>
      <c r="I89" s="109">
        <v>8</v>
      </c>
      <c r="J89" s="109">
        <v>8</v>
      </c>
      <c r="K89" s="127"/>
      <c r="L89" s="127"/>
      <c r="M89" s="109">
        <v>8</v>
      </c>
      <c r="N89" s="109">
        <v>8</v>
      </c>
      <c r="O89" s="109">
        <v>8</v>
      </c>
      <c r="P89" s="109">
        <v>8</v>
      </c>
      <c r="Q89" s="109">
        <v>8</v>
      </c>
      <c r="R89" s="127"/>
      <c r="S89" s="127"/>
      <c r="T89" s="109">
        <v>8</v>
      </c>
      <c r="U89" s="109">
        <v>8</v>
      </c>
      <c r="V89" s="109">
        <v>8</v>
      </c>
      <c r="W89" s="109">
        <v>8</v>
      </c>
      <c r="X89" s="109">
        <v>8</v>
      </c>
      <c r="Y89" s="127"/>
      <c r="Z89" s="127"/>
      <c r="AA89" s="109">
        <v>8</v>
      </c>
      <c r="AB89" s="109">
        <v>8</v>
      </c>
      <c r="AC89" s="109">
        <v>8</v>
      </c>
      <c r="AD89" s="109">
        <v>8</v>
      </c>
      <c r="AE89" s="109">
        <v>8</v>
      </c>
      <c r="AF89" s="127"/>
      <c r="AG89" s="127"/>
      <c r="AH89" s="109">
        <v>8</v>
      </c>
      <c r="AI89" s="107"/>
      <c r="AJ89" s="107"/>
      <c r="AK89" s="110">
        <f t="shared" si="14"/>
        <v>168</v>
      </c>
    </row>
    <row r="90" spans="1:37" x14ac:dyDescent="0.3">
      <c r="A90" s="102">
        <v>45</v>
      </c>
      <c r="B90" s="107" t="s">
        <v>137</v>
      </c>
      <c r="C90" s="107" t="str">
        <f>VLOOKUP($A90,Сотрудники!$A$3:$L$1206,8,0)</f>
        <v>Москва</v>
      </c>
      <c r="D90" s="127"/>
      <c r="E90" s="127"/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27">
        <v>0</v>
      </c>
      <c r="L90" s="127">
        <v>0</v>
      </c>
      <c r="M90" s="109">
        <v>0</v>
      </c>
      <c r="N90" s="109">
        <v>0</v>
      </c>
      <c r="O90" s="109">
        <v>8</v>
      </c>
      <c r="P90" s="109">
        <v>8</v>
      </c>
      <c r="Q90" s="109">
        <v>8</v>
      </c>
      <c r="R90" s="127"/>
      <c r="S90" s="127"/>
      <c r="T90" s="109">
        <v>8</v>
      </c>
      <c r="U90" s="109">
        <v>8</v>
      </c>
      <c r="V90" s="109">
        <v>8</v>
      </c>
      <c r="W90" s="109">
        <v>8</v>
      </c>
      <c r="X90" s="109">
        <v>8</v>
      </c>
      <c r="Y90" s="127"/>
      <c r="Z90" s="127"/>
      <c r="AA90" s="109">
        <v>8</v>
      </c>
      <c r="AB90" s="109">
        <v>8</v>
      </c>
      <c r="AC90" s="109">
        <v>8</v>
      </c>
      <c r="AD90" s="109">
        <v>8</v>
      </c>
      <c r="AE90" s="109">
        <v>8</v>
      </c>
      <c r="AF90" s="127"/>
      <c r="AG90" s="127"/>
      <c r="AH90" s="109">
        <v>8</v>
      </c>
      <c r="AI90" s="107"/>
      <c r="AJ90" s="107"/>
      <c r="AK90" s="110">
        <f t="shared" si="14"/>
        <v>112</v>
      </c>
    </row>
    <row r="91" spans="1:37" x14ac:dyDescent="0.3">
      <c r="A91" s="102">
        <v>46</v>
      </c>
      <c r="B91" s="107" t="s">
        <v>143</v>
      </c>
      <c r="C91" s="107" t="str">
        <f>VLOOKUP($A91,Сотрудники!$A$3:$L$1206,8,0)</f>
        <v>Екатеринбург</v>
      </c>
      <c r="D91" s="127"/>
      <c r="E91" s="127"/>
      <c r="F91" s="109">
        <v>8</v>
      </c>
      <c r="G91" s="109">
        <v>8</v>
      </c>
      <c r="H91" s="109">
        <v>8</v>
      </c>
      <c r="I91" s="109">
        <v>8</v>
      </c>
      <c r="J91" s="109">
        <v>8</v>
      </c>
      <c r="K91" s="127"/>
      <c r="L91" s="127"/>
      <c r="M91" s="109">
        <v>8</v>
      </c>
      <c r="N91" s="109">
        <v>8</v>
      </c>
      <c r="O91" s="109">
        <v>8</v>
      </c>
      <c r="P91" s="109">
        <v>8</v>
      </c>
      <c r="Q91" s="109">
        <v>8</v>
      </c>
      <c r="R91" s="127"/>
      <c r="S91" s="127"/>
      <c r="T91" s="109">
        <v>8</v>
      </c>
      <c r="U91" s="109">
        <v>8</v>
      </c>
      <c r="V91" s="109">
        <v>8</v>
      </c>
      <c r="W91" s="109">
        <v>8</v>
      </c>
      <c r="X91" s="109">
        <v>8</v>
      </c>
      <c r="Y91" s="127"/>
      <c r="Z91" s="127"/>
      <c r="AA91" s="109">
        <v>8</v>
      </c>
      <c r="AB91" s="109">
        <v>8</v>
      </c>
      <c r="AC91" s="109">
        <v>8</v>
      </c>
      <c r="AD91" s="109">
        <v>8</v>
      </c>
      <c r="AE91" s="109">
        <v>8</v>
      </c>
      <c r="AF91" s="127"/>
      <c r="AG91" s="127"/>
      <c r="AH91" s="109">
        <v>8</v>
      </c>
      <c r="AI91" s="107"/>
      <c r="AJ91" s="107"/>
      <c r="AK91" s="110">
        <f t="shared" si="14"/>
        <v>168</v>
      </c>
    </row>
    <row r="92" spans="1:37" x14ac:dyDescent="0.3">
      <c r="A92" s="102">
        <v>47</v>
      </c>
      <c r="B92" s="107" t="s">
        <v>141</v>
      </c>
      <c r="C92" s="107" t="str">
        <f>VLOOKUP($A92,Сотрудники!$A$3:$L$1206,8,0)</f>
        <v>Москва</v>
      </c>
      <c r="D92" s="127"/>
      <c r="E92" s="127"/>
      <c r="F92" s="109">
        <v>8</v>
      </c>
      <c r="G92" s="109">
        <v>8</v>
      </c>
      <c r="H92" s="109">
        <v>8</v>
      </c>
      <c r="I92" s="109">
        <v>8</v>
      </c>
      <c r="J92" s="109">
        <v>8</v>
      </c>
      <c r="K92" s="127"/>
      <c r="L92" s="127"/>
      <c r="M92" s="109">
        <v>8</v>
      </c>
      <c r="N92" s="109">
        <v>8</v>
      </c>
      <c r="O92" s="109">
        <v>8</v>
      </c>
      <c r="P92" s="109">
        <v>8</v>
      </c>
      <c r="Q92" s="109">
        <v>8</v>
      </c>
      <c r="R92" s="127"/>
      <c r="S92" s="127"/>
      <c r="T92" s="109">
        <v>8</v>
      </c>
      <c r="U92" s="109">
        <v>8</v>
      </c>
      <c r="V92" s="109">
        <v>8</v>
      </c>
      <c r="W92" s="109">
        <v>8</v>
      </c>
      <c r="X92" s="109">
        <v>8</v>
      </c>
      <c r="Y92" s="127"/>
      <c r="Z92" s="127"/>
      <c r="AA92" s="109">
        <v>8</v>
      </c>
      <c r="AB92" s="109">
        <v>8</v>
      </c>
      <c r="AC92" s="109">
        <v>8</v>
      </c>
      <c r="AD92" s="109">
        <v>8</v>
      </c>
      <c r="AE92" s="109">
        <v>8</v>
      </c>
      <c r="AF92" s="127"/>
      <c r="AG92" s="127"/>
      <c r="AH92" s="109">
        <v>8</v>
      </c>
      <c r="AI92" s="107"/>
      <c r="AJ92" s="107"/>
      <c r="AK92" s="110">
        <f t="shared" si="14"/>
        <v>168</v>
      </c>
    </row>
    <row r="93" spans="1:37" x14ac:dyDescent="0.3">
      <c r="A93" s="102">
        <v>48</v>
      </c>
      <c r="B93" s="107" t="s">
        <v>148</v>
      </c>
      <c r="C93" s="107" t="str">
        <f>VLOOKUP($A93,Сотрудники!$A$3:$L$1206,8,0)</f>
        <v>Барнаул</v>
      </c>
      <c r="D93" s="127"/>
      <c r="E93" s="127"/>
      <c r="F93" s="109">
        <v>8</v>
      </c>
      <c r="G93" s="109">
        <v>8</v>
      </c>
      <c r="H93" s="109">
        <v>8</v>
      </c>
      <c r="I93" s="109">
        <v>8</v>
      </c>
      <c r="J93" s="109">
        <v>8</v>
      </c>
      <c r="K93" s="127"/>
      <c r="L93" s="127"/>
      <c r="M93" s="109">
        <v>8</v>
      </c>
      <c r="N93" s="109">
        <v>8</v>
      </c>
      <c r="O93" s="109">
        <v>8</v>
      </c>
      <c r="P93" s="109">
        <v>8</v>
      </c>
      <c r="Q93" s="109">
        <v>8</v>
      </c>
      <c r="R93" s="127"/>
      <c r="S93" s="127"/>
      <c r="T93" s="109">
        <v>8</v>
      </c>
      <c r="U93" s="109">
        <v>8</v>
      </c>
      <c r="V93" s="109">
        <v>8</v>
      </c>
      <c r="W93" s="109">
        <v>8</v>
      </c>
      <c r="X93" s="109">
        <v>8</v>
      </c>
      <c r="Y93" s="127"/>
      <c r="Z93" s="127"/>
      <c r="AA93" s="109">
        <v>8</v>
      </c>
      <c r="AB93" s="109">
        <v>8</v>
      </c>
      <c r="AC93" s="109">
        <v>8</v>
      </c>
      <c r="AD93" s="109">
        <v>8</v>
      </c>
      <c r="AE93" s="109">
        <v>8</v>
      </c>
      <c r="AF93" s="127"/>
      <c r="AG93" s="127"/>
      <c r="AH93" s="109">
        <v>8</v>
      </c>
      <c r="AI93" s="107"/>
      <c r="AJ93" s="107"/>
      <c r="AK93" s="110">
        <f t="shared" si="14"/>
        <v>168</v>
      </c>
    </row>
    <row r="94" spans="1:37" x14ac:dyDescent="0.3">
      <c r="A94" s="102">
        <v>49</v>
      </c>
      <c r="B94" s="107" t="s">
        <v>145</v>
      </c>
      <c r="C94" s="107" t="str">
        <f>VLOOKUP($A94,Сотрудники!$A$3:$L$1206,8,0)</f>
        <v>Москва</v>
      </c>
      <c r="D94" s="127"/>
      <c r="E94" s="127"/>
      <c r="F94" s="109">
        <v>8</v>
      </c>
      <c r="G94" s="109">
        <v>8</v>
      </c>
      <c r="H94" s="109">
        <v>8</v>
      </c>
      <c r="I94" s="109">
        <v>8</v>
      </c>
      <c r="J94" s="109">
        <v>8</v>
      </c>
      <c r="K94" s="127"/>
      <c r="L94" s="127"/>
      <c r="M94" s="109">
        <v>8</v>
      </c>
      <c r="N94" s="109">
        <v>8</v>
      </c>
      <c r="O94" s="109">
        <v>8</v>
      </c>
      <c r="P94" s="109">
        <v>8</v>
      </c>
      <c r="Q94" s="109">
        <v>8</v>
      </c>
      <c r="R94" s="127"/>
      <c r="S94" s="127"/>
      <c r="T94" s="109">
        <v>8</v>
      </c>
      <c r="U94" s="109">
        <v>8</v>
      </c>
      <c r="V94" s="109">
        <v>8</v>
      </c>
      <c r="W94" s="109">
        <v>8</v>
      </c>
      <c r="X94" s="109">
        <v>8</v>
      </c>
      <c r="Y94" s="127"/>
      <c r="Z94" s="127"/>
      <c r="AA94" s="109">
        <v>8</v>
      </c>
      <c r="AB94" s="109">
        <v>8</v>
      </c>
      <c r="AC94" s="109">
        <v>8</v>
      </c>
      <c r="AD94" s="109">
        <v>8</v>
      </c>
      <c r="AE94" s="109">
        <v>8</v>
      </c>
      <c r="AF94" s="127"/>
      <c r="AG94" s="127"/>
      <c r="AH94" s="109">
        <v>8</v>
      </c>
      <c r="AI94" s="107"/>
      <c r="AJ94" s="107"/>
      <c r="AK94" s="110">
        <f t="shared" si="14"/>
        <v>168</v>
      </c>
    </row>
    <row r="95" spans="1:37" x14ac:dyDescent="0.3">
      <c r="A95" s="102">
        <v>50</v>
      </c>
      <c r="B95" s="107" t="s">
        <v>151</v>
      </c>
      <c r="C95" s="107" t="str">
        <f>VLOOKUP($A95,Сотрудники!$A$3:$L$1206,8,0)</f>
        <v>СПБ</v>
      </c>
      <c r="D95" s="127"/>
      <c r="E95" s="127"/>
      <c r="F95" s="109">
        <v>8</v>
      </c>
      <c r="G95" s="109">
        <v>8</v>
      </c>
      <c r="H95" s="109">
        <v>8</v>
      </c>
      <c r="I95" s="109">
        <v>8</v>
      </c>
      <c r="J95" s="109">
        <v>8</v>
      </c>
      <c r="K95" s="127"/>
      <c r="L95" s="127"/>
      <c r="M95" s="109">
        <v>8</v>
      </c>
      <c r="N95" s="109">
        <v>8</v>
      </c>
      <c r="O95" s="109">
        <v>8</v>
      </c>
      <c r="P95" s="109">
        <v>8</v>
      </c>
      <c r="Q95" s="109">
        <v>8</v>
      </c>
      <c r="R95" s="127"/>
      <c r="S95" s="127"/>
      <c r="T95" s="109">
        <v>0</v>
      </c>
      <c r="U95" s="109">
        <v>0</v>
      </c>
      <c r="V95" s="109">
        <v>0</v>
      </c>
      <c r="W95" s="109">
        <v>0</v>
      </c>
      <c r="X95" s="109">
        <v>0</v>
      </c>
      <c r="Y95" s="127">
        <v>0</v>
      </c>
      <c r="Z95" s="127">
        <v>0</v>
      </c>
      <c r="AA95" s="109">
        <v>0</v>
      </c>
      <c r="AB95" s="109">
        <v>0</v>
      </c>
      <c r="AC95" s="109">
        <v>0</v>
      </c>
      <c r="AD95" s="109">
        <v>0</v>
      </c>
      <c r="AE95" s="109">
        <v>0</v>
      </c>
      <c r="AF95" s="127"/>
      <c r="AG95" s="127"/>
      <c r="AH95" s="109">
        <v>8</v>
      </c>
      <c r="AI95" s="107"/>
      <c r="AJ95" s="107"/>
      <c r="AK95" s="110">
        <f t="shared" si="14"/>
        <v>88</v>
      </c>
    </row>
    <row r="96" spans="1:37" x14ac:dyDescent="0.3">
      <c r="A96" s="102">
        <v>51</v>
      </c>
      <c r="B96" s="107" t="s">
        <v>154</v>
      </c>
      <c r="C96" s="107" t="str">
        <f>VLOOKUP($A96,Сотрудники!$A$3:$L$1206,8,0)</f>
        <v>Краснодар</v>
      </c>
      <c r="D96" s="127"/>
      <c r="E96" s="127"/>
      <c r="F96" s="109">
        <v>8</v>
      </c>
      <c r="G96" s="109">
        <v>8</v>
      </c>
      <c r="H96" s="109">
        <v>8</v>
      </c>
      <c r="I96" s="109">
        <v>8</v>
      </c>
      <c r="J96" s="109">
        <v>8</v>
      </c>
      <c r="K96" s="127"/>
      <c r="L96" s="127"/>
      <c r="M96" s="109">
        <v>8</v>
      </c>
      <c r="N96" s="109">
        <v>8</v>
      </c>
      <c r="O96" s="109">
        <v>8</v>
      </c>
      <c r="P96" s="109">
        <v>8</v>
      </c>
      <c r="Q96" s="109">
        <v>8</v>
      </c>
      <c r="R96" s="127"/>
      <c r="S96" s="127"/>
      <c r="T96" s="109">
        <v>8</v>
      </c>
      <c r="U96" s="109">
        <v>8</v>
      </c>
      <c r="V96" s="109">
        <v>8</v>
      </c>
      <c r="W96" s="109">
        <v>8</v>
      </c>
      <c r="X96" s="109">
        <v>8</v>
      </c>
      <c r="Y96" s="127"/>
      <c r="Z96" s="127"/>
      <c r="AA96" s="109">
        <v>8</v>
      </c>
      <c r="AB96" s="109">
        <v>8</v>
      </c>
      <c r="AC96" s="109">
        <v>8</v>
      </c>
      <c r="AD96" s="109">
        <v>8</v>
      </c>
      <c r="AE96" s="109">
        <v>8</v>
      </c>
      <c r="AF96" s="127"/>
      <c r="AG96" s="127"/>
      <c r="AH96" s="109">
        <v>8</v>
      </c>
      <c r="AI96" s="107"/>
      <c r="AJ96" s="107"/>
      <c r="AK96" s="110">
        <f t="shared" si="14"/>
        <v>168</v>
      </c>
    </row>
    <row r="97" spans="1:37" x14ac:dyDescent="0.3">
      <c r="A97" s="102">
        <v>52</v>
      </c>
      <c r="B97" s="107" t="s">
        <v>156</v>
      </c>
      <c r="C97" s="107" t="str">
        <f>VLOOKUP($A97,Сотрудники!$A$3:$L$1206,8,0)</f>
        <v>Екатеринбург</v>
      </c>
      <c r="D97" s="127"/>
      <c r="E97" s="127"/>
      <c r="F97" s="109">
        <v>8</v>
      </c>
      <c r="G97" s="109">
        <v>8</v>
      </c>
      <c r="H97" s="109">
        <v>8</v>
      </c>
      <c r="I97" s="109">
        <v>8</v>
      </c>
      <c r="J97" s="109">
        <v>8</v>
      </c>
      <c r="K97" s="127"/>
      <c r="L97" s="127"/>
      <c r="M97" s="109">
        <v>8</v>
      </c>
      <c r="N97" s="109">
        <v>8</v>
      </c>
      <c r="O97" s="109">
        <v>8</v>
      </c>
      <c r="P97" s="109">
        <v>8</v>
      </c>
      <c r="Q97" s="109">
        <v>8</v>
      </c>
      <c r="R97" s="127"/>
      <c r="S97" s="127"/>
      <c r="T97" s="109">
        <v>8</v>
      </c>
      <c r="U97" s="109">
        <v>8</v>
      </c>
      <c r="V97" s="109">
        <v>8</v>
      </c>
      <c r="W97" s="109">
        <v>8</v>
      </c>
      <c r="X97" s="109">
        <v>8</v>
      </c>
      <c r="Y97" s="127"/>
      <c r="Z97" s="127"/>
      <c r="AA97" s="109">
        <v>8</v>
      </c>
      <c r="AB97" s="109">
        <v>8</v>
      </c>
      <c r="AC97" s="109">
        <v>8</v>
      </c>
      <c r="AD97" s="109">
        <v>8</v>
      </c>
      <c r="AE97" s="109">
        <v>8</v>
      </c>
      <c r="AF97" s="127"/>
      <c r="AG97" s="127"/>
      <c r="AH97" s="109">
        <v>8</v>
      </c>
      <c r="AI97" s="107"/>
      <c r="AJ97" s="107"/>
      <c r="AK97" s="110">
        <f t="shared" si="14"/>
        <v>168</v>
      </c>
    </row>
    <row r="98" spans="1:37" x14ac:dyDescent="0.3">
      <c r="A98" s="102">
        <v>53</v>
      </c>
      <c r="B98" s="107" t="s">
        <v>159</v>
      </c>
      <c r="C98" s="107" t="str">
        <f>VLOOKUP($A98,Сотрудники!$A$3:$L$1206,8,0)</f>
        <v>Москва</v>
      </c>
      <c r="D98" s="127"/>
      <c r="E98" s="127"/>
      <c r="F98" s="109">
        <v>8</v>
      </c>
      <c r="G98" s="109">
        <v>8</v>
      </c>
      <c r="H98" s="109">
        <v>8</v>
      </c>
      <c r="I98" s="109">
        <v>8</v>
      </c>
      <c r="J98" s="109">
        <v>8</v>
      </c>
      <c r="K98" s="127"/>
      <c r="L98" s="127"/>
      <c r="M98" s="109">
        <v>8</v>
      </c>
      <c r="N98" s="109">
        <v>8</v>
      </c>
      <c r="O98" s="109">
        <v>8</v>
      </c>
      <c r="P98" s="109">
        <v>8</v>
      </c>
      <c r="Q98" s="109">
        <v>8</v>
      </c>
      <c r="R98" s="127"/>
      <c r="S98" s="127"/>
      <c r="T98" s="109">
        <v>8</v>
      </c>
      <c r="U98" s="109">
        <v>8</v>
      </c>
      <c r="V98" s="109">
        <v>8</v>
      </c>
      <c r="W98" s="109">
        <v>8</v>
      </c>
      <c r="X98" s="109">
        <v>8</v>
      </c>
      <c r="Y98" s="127"/>
      <c r="Z98" s="127"/>
      <c r="AA98" s="109">
        <v>8</v>
      </c>
      <c r="AB98" s="109">
        <v>8</v>
      </c>
      <c r="AC98" s="109">
        <v>8</v>
      </c>
      <c r="AD98" s="109">
        <v>8</v>
      </c>
      <c r="AE98" s="109">
        <v>8</v>
      </c>
      <c r="AF98" s="127"/>
      <c r="AG98" s="127"/>
      <c r="AH98" s="109">
        <v>8</v>
      </c>
      <c r="AI98" s="107"/>
      <c r="AJ98" s="107"/>
      <c r="AK98" s="110">
        <f t="shared" si="14"/>
        <v>168</v>
      </c>
    </row>
    <row r="99" spans="1:37" x14ac:dyDescent="0.3">
      <c r="A99" s="102">
        <v>54</v>
      </c>
      <c r="B99" s="107" t="s">
        <v>161</v>
      </c>
      <c r="C99" s="107" t="str">
        <f>VLOOKUP($A99,Сотрудники!$A$3:$L$1206,8,0)</f>
        <v>Москва</v>
      </c>
      <c r="D99" s="127"/>
      <c r="E99" s="127"/>
      <c r="F99" s="109">
        <v>8</v>
      </c>
      <c r="G99" s="109">
        <v>8</v>
      </c>
      <c r="H99" s="109">
        <v>8</v>
      </c>
      <c r="I99" s="109">
        <v>8</v>
      </c>
      <c r="J99" s="109">
        <v>8</v>
      </c>
      <c r="K99" s="108"/>
      <c r="L99" s="127"/>
      <c r="M99" s="109">
        <v>8</v>
      </c>
      <c r="N99" s="109">
        <v>8</v>
      </c>
      <c r="O99" s="109">
        <v>8</v>
      </c>
      <c r="P99" s="109">
        <v>8</v>
      </c>
      <c r="Q99" s="109">
        <v>8</v>
      </c>
      <c r="R99" s="108"/>
      <c r="S99" s="127"/>
      <c r="T99" s="109">
        <v>8</v>
      </c>
      <c r="U99" s="109">
        <v>8</v>
      </c>
      <c r="V99" s="109">
        <v>8</v>
      </c>
      <c r="W99" s="109">
        <v>8</v>
      </c>
      <c r="X99" s="109">
        <v>8</v>
      </c>
      <c r="Y99" s="108"/>
      <c r="Z99" s="127"/>
      <c r="AA99" s="109">
        <v>8</v>
      </c>
      <c r="AB99" s="109">
        <v>8</v>
      </c>
      <c r="AC99" s="109">
        <v>8</v>
      </c>
      <c r="AD99" s="109">
        <v>8</v>
      </c>
      <c r="AE99" s="109">
        <v>8</v>
      </c>
      <c r="AF99" s="127"/>
      <c r="AG99" s="127"/>
      <c r="AH99" s="109">
        <v>8</v>
      </c>
      <c r="AI99" s="107"/>
      <c r="AJ99" s="107"/>
      <c r="AK99" s="110">
        <f t="shared" si="14"/>
        <v>168</v>
      </c>
    </row>
    <row r="100" spans="1:37" x14ac:dyDescent="0.3">
      <c r="A100" s="102">
        <v>55</v>
      </c>
      <c r="B100" s="107" t="s">
        <v>163</v>
      </c>
      <c r="C100" s="107" t="str">
        <f>VLOOKUP($A100,Сотрудники!$A$3:$L$1206,8,0)</f>
        <v>Курган</v>
      </c>
      <c r="D100" s="127"/>
      <c r="E100" s="127"/>
      <c r="F100" s="109"/>
      <c r="G100" s="107"/>
      <c r="H100" s="107"/>
      <c r="I100" s="107"/>
      <c r="J100" s="107"/>
      <c r="K100" s="108"/>
      <c r="L100" s="127"/>
      <c r="M100" s="107"/>
      <c r="N100" s="109">
        <v>8</v>
      </c>
      <c r="O100" s="109">
        <v>8</v>
      </c>
      <c r="P100" s="109">
        <v>8</v>
      </c>
      <c r="Q100" s="109">
        <v>8</v>
      </c>
      <c r="R100" s="108"/>
      <c r="S100" s="127"/>
      <c r="T100" s="109">
        <v>8</v>
      </c>
      <c r="U100" s="109">
        <v>8</v>
      </c>
      <c r="V100" s="109">
        <v>8</v>
      </c>
      <c r="W100" s="109">
        <v>8</v>
      </c>
      <c r="X100" s="109">
        <v>8</v>
      </c>
      <c r="Y100" s="127"/>
      <c r="Z100" s="127"/>
      <c r="AA100" s="109">
        <v>8</v>
      </c>
      <c r="AB100" s="109">
        <v>8</v>
      </c>
      <c r="AC100" s="109">
        <v>8</v>
      </c>
      <c r="AD100" s="109">
        <v>8</v>
      </c>
      <c r="AE100" s="109">
        <v>8</v>
      </c>
      <c r="AF100" s="127"/>
      <c r="AG100" s="127"/>
      <c r="AH100" s="109">
        <v>8</v>
      </c>
      <c r="AI100" s="107"/>
      <c r="AJ100" s="107"/>
      <c r="AK100" s="110">
        <f t="shared" si="14"/>
        <v>120</v>
      </c>
    </row>
    <row r="101" spans="1:37" x14ac:dyDescent="0.3">
      <c r="A101" s="102">
        <v>56</v>
      </c>
      <c r="B101" s="107" t="s">
        <v>166</v>
      </c>
      <c r="C101" s="107" t="str">
        <f>VLOOKUP($A101,Сотрудники!$A$3:$L$1206,8,0)</f>
        <v>Москва</v>
      </c>
      <c r="D101" s="127"/>
      <c r="E101" s="127"/>
      <c r="F101" s="109"/>
      <c r="G101" s="107"/>
      <c r="H101" s="107"/>
      <c r="I101" s="107"/>
      <c r="J101" s="107"/>
      <c r="K101" s="108"/>
      <c r="L101" s="127"/>
      <c r="M101" s="107"/>
      <c r="N101" s="109">
        <v>8</v>
      </c>
      <c r="O101" s="109">
        <v>8</v>
      </c>
      <c r="P101" s="109">
        <v>8</v>
      </c>
      <c r="Q101" s="109">
        <v>8</v>
      </c>
      <c r="R101" s="127"/>
      <c r="S101" s="127"/>
      <c r="T101" s="109">
        <v>8</v>
      </c>
      <c r="U101" s="109">
        <v>8</v>
      </c>
      <c r="V101" s="109">
        <v>8</v>
      </c>
      <c r="W101" s="109">
        <v>8</v>
      </c>
      <c r="X101" s="109">
        <v>8</v>
      </c>
      <c r="Y101" s="127"/>
      <c r="Z101" s="127"/>
      <c r="AA101" s="109">
        <v>8</v>
      </c>
      <c r="AB101" s="109">
        <v>8</v>
      </c>
      <c r="AC101" s="109">
        <v>8</v>
      </c>
      <c r="AD101" s="109">
        <v>8</v>
      </c>
      <c r="AE101" s="109">
        <v>8</v>
      </c>
      <c r="AF101" s="127"/>
      <c r="AG101" s="127"/>
      <c r="AH101" s="109">
        <v>8</v>
      </c>
      <c r="AI101" s="107"/>
      <c r="AJ101" s="107"/>
      <c r="AK101" s="110">
        <f t="shared" si="14"/>
        <v>120</v>
      </c>
    </row>
    <row r="102" spans="1:37" x14ac:dyDescent="0.3">
      <c r="A102" s="102">
        <v>57</v>
      </c>
      <c r="B102" s="107" t="s">
        <v>170</v>
      </c>
      <c r="C102" s="107" t="str">
        <f>VLOOKUP($A102,Сотрудники!$A$3:$L$1206,8,0)</f>
        <v>Москва</v>
      </c>
      <c r="D102" s="127"/>
      <c r="E102" s="127"/>
      <c r="F102" s="109"/>
      <c r="G102" s="107"/>
      <c r="H102" s="107"/>
      <c r="I102" s="107"/>
      <c r="J102" s="107"/>
      <c r="K102" s="108"/>
      <c r="L102" s="127"/>
      <c r="M102" s="107"/>
      <c r="N102" s="109"/>
      <c r="O102" s="109"/>
      <c r="P102" s="109">
        <v>8</v>
      </c>
      <c r="Q102" s="109">
        <v>8</v>
      </c>
      <c r="R102" s="108"/>
      <c r="S102" s="127"/>
      <c r="T102" s="109">
        <v>8</v>
      </c>
      <c r="U102" s="109">
        <v>8</v>
      </c>
      <c r="V102" s="109">
        <v>8</v>
      </c>
      <c r="W102" s="109">
        <v>8</v>
      </c>
      <c r="X102" s="109">
        <v>8</v>
      </c>
      <c r="Y102" s="127"/>
      <c r="Z102" s="127"/>
      <c r="AA102" s="109">
        <v>8</v>
      </c>
      <c r="AB102" s="109">
        <v>8</v>
      </c>
      <c r="AC102" s="109">
        <v>8</v>
      </c>
      <c r="AD102" s="109">
        <v>8</v>
      </c>
      <c r="AE102" s="109">
        <v>8</v>
      </c>
      <c r="AF102" s="127"/>
      <c r="AG102" s="127"/>
      <c r="AH102" s="109">
        <v>8</v>
      </c>
      <c r="AI102" s="107"/>
      <c r="AJ102" s="107"/>
      <c r="AK102" s="110">
        <f t="shared" si="14"/>
        <v>104</v>
      </c>
    </row>
    <row r="103" spans="1:37" x14ac:dyDescent="0.3">
      <c r="A103" s="102">
        <v>58</v>
      </c>
      <c r="B103" s="107" t="s">
        <v>173</v>
      </c>
      <c r="C103" s="107" t="str">
        <f>VLOOKUP($A103,Сотрудники!$A$3:$L$1206,8,0)</f>
        <v>СПБ</v>
      </c>
      <c r="D103" s="127"/>
      <c r="E103" s="127"/>
      <c r="F103" s="109"/>
      <c r="G103" s="107"/>
      <c r="H103" s="107"/>
      <c r="I103" s="107"/>
      <c r="J103" s="107"/>
      <c r="K103" s="108"/>
      <c r="L103" s="127"/>
      <c r="M103" s="107"/>
      <c r="N103" s="109"/>
      <c r="O103" s="109"/>
      <c r="P103" s="107"/>
      <c r="Q103" s="107"/>
      <c r="R103" s="108"/>
      <c r="S103" s="127"/>
      <c r="T103" s="109"/>
      <c r="U103" s="109"/>
      <c r="V103" s="109"/>
      <c r="W103" s="109"/>
      <c r="X103" s="107"/>
      <c r="Y103" s="108"/>
      <c r="Z103" s="127"/>
      <c r="AA103" s="109"/>
      <c r="AB103" s="109"/>
      <c r="AC103" s="109">
        <v>8</v>
      </c>
      <c r="AD103" s="109">
        <v>8</v>
      </c>
      <c r="AE103" s="109">
        <v>8</v>
      </c>
      <c r="AF103" s="127"/>
      <c r="AG103" s="127"/>
      <c r="AH103" s="109">
        <v>8</v>
      </c>
      <c r="AI103" s="107"/>
      <c r="AJ103" s="107"/>
      <c r="AK103" s="110">
        <f t="shared" si="14"/>
        <v>32</v>
      </c>
    </row>
    <row r="104" spans="1:37" x14ac:dyDescent="0.3">
      <c r="A104" s="102">
        <v>59</v>
      </c>
      <c r="B104" s="107" t="s">
        <v>176</v>
      </c>
      <c r="C104" s="107" t="str">
        <f>VLOOKUP($A104,Сотрудники!$A$3:$L$1206,8,0)</f>
        <v>СПБ</v>
      </c>
      <c r="D104" s="127"/>
      <c r="E104" s="127"/>
      <c r="F104" s="109"/>
      <c r="G104" s="107"/>
      <c r="H104" s="107"/>
      <c r="I104" s="107"/>
      <c r="J104" s="107"/>
      <c r="K104" s="108"/>
      <c r="L104" s="127"/>
      <c r="M104" s="107"/>
      <c r="N104" s="109"/>
      <c r="O104" s="109"/>
      <c r="P104" s="107"/>
      <c r="Q104" s="107"/>
      <c r="R104" s="108"/>
      <c r="S104" s="127"/>
      <c r="T104" s="109"/>
      <c r="U104" s="109"/>
      <c r="V104" s="109"/>
      <c r="W104" s="109"/>
      <c r="X104" s="107"/>
      <c r="Y104" s="108"/>
      <c r="Z104" s="127"/>
      <c r="AA104" s="109"/>
      <c r="AB104" s="109"/>
      <c r="AC104" s="109">
        <v>8</v>
      </c>
      <c r="AD104" s="109">
        <v>8</v>
      </c>
      <c r="AE104" s="109">
        <v>8</v>
      </c>
      <c r="AF104" s="127"/>
      <c r="AG104" s="127"/>
      <c r="AH104" s="109">
        <v>8</v>
      </c>
      <c r="AI104" s="107"/>
      <c r="AJ104" s="107"/>
      <c r="AK104" s="110">
        <f t="shared" si="14"/>
        <v>32</v>
      </c>
    </row>
    <row r="105" spans="1:37" x14ac:dyDescent="0.3">
      <c r="A105" s="102">
        <v>60</v>
      </c>
      <c r="B105" s="107" t="s">
        <v>177</v>
      </c>
      <c r="C105" s="107" t="str">
        <f>VLOOKUP($A105,Сотрудники!$A$3:$L$1206,8,0)</f>
        <v>Москва</v>
      </c>
      <c r="D105" s="127"/>
      <c r="E105" s="127"/>
      <c r="F105" s="109"/>
      <c r="G105" s="107"/>
      <c r="H105" s="107"/>
      <c r="I105" s="107"/>
      <c r="J105" s="107"/>
      <c r="K105" s="108"/>
      <c r="L105" s="127"/>
      <c r="M105" s="107"/>
      <c r="N105" s="109"/>
      <c r="O105" s="109"/>
      <c r="P105" s="107"/>
      <c r="Q105" s="107"/>
      <c r="R105" s="108"/>
      <c r="S105" s="127"/>
      <c r="T105" s="109"/>
      <c r="U105" s="109"/>
      <c r="V105" s="109"/>
      <c r="W105" s="109"/>
      <c r="X105" s="107"/>
      <c r="Y105" s="108"/>
      <c r="Z105" s="127"/>
      <c r="AA105" s="109"/>
      <c r="AB105" s="109"/>
      <c r="AC105" s="109"/>
      <c r="AD105" s="109"/>
      <c r="AE105" s="109"/>
      <c r="AF105" s="127"/>
      <c r="AG105" s="127"/>
      <c r="AH105" s="109">
        <v>8</v>
      </c>
      <c r="AI105" s="107"/>
      <c r="AJ105" s="107"/>
      <c r="AK105" s="110">
        <f t="shared" si="14"/>
        <v>8</v>
      </c>
    </row>
  </sheetData>
  <pageMargins left="0.7" right="0.7" top="0.75" bottom="0.75" header="0.3" footer="0.3"/>
  <pageSetup paperSize="9" firstPageNumber="2147483648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L55"/>
  <sheetViews>
    <sheetView zoomScale="85" workbookViewId="0">
      <selection activeCell="B54" sqref="B7:B54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664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Таблица2567891011121314[[#This Row],[Итого кол-во рабочих часов]]/8</f>
        <v>11</v>
      </c>
      <c r="G5" s="120">
        <v>12</v>
      </c>
      <c r="H5" s="120">
        <v>88</v>
      </c>
      <c r="I5" s="121" t="e">
        <f>VLOOKUP($A5,Сотрудники!$A$3:$L$1206,14,0)</f>
        <v>#REF!</v>
      </c>
      <c r="J5" s="122" t="e">
        <f t="shared" ref="J5:J54" si="0">I5/8</f>
        <v>#REF!</v>
      </c>
      <c r="K5" s="123" t="e">
        <f t="shared" ref="K5:K54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Таблица2567891011121314[[#This Row],[Итого кол-во рабочих часов]]/8</f>
        <v>21</v>
      </c>
      <c r="G6" s="120"/>
      <c r="H6" s="120">
        <v>168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Таблица2567891011121314[[#This Row],[Итого кол-во рабочих часов]]/8</f>
        <v>11</v>
      </c>
      <c r="G7" s="125">
        <v>14</v>
      </c>
      <c r="H7" s="120">
        <v>88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Таблица2567891011121314[[#This Row],[Итого кол-во рабочих часов]]/8</f>
        <v>21</v>
      </c>
      <c r="G8" s="125"/>
      <c r="H8" s="120">
        <v>168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21</v>
      </c>
      <c r="G9" s="125"/>
      <c r="H9" s="125">
        <v>168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54" si="2">H10/8</f>
        <v>21</v>
      </c>
      <c r="G10" s="125"/>
      <c r="H10" s="125">
        <v>168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21</v>
      </c>
      <c r="G11" s="125"/>
      <c r="H11" s="125">
        <v>168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21</v>
      </c>
      <c r="G12" s="125"/>
      <c r="H12" s="125">
        <v>168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13</v>
      </c>
      <c r="B13" s="119" t="str">
        <f>VLOOKUP($A13,Сотрудники!$A$3:$L$1206,2,0)</f>
        <v>Богданов Михаил</v>
      </c>
      <c r="C13" s="119" t="str">
        <f>VLOOKUP($A13,Сотрудники!$A$3:$L$1206,9,0)</f>
        <v>LM Риски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21</v>
      </c>
      <c r="G13" s="125"/>
      <c r="H13" s="125">
        <v>168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14</v>
      </c>
      <c r="B14" s="119" t="str">
        <f>VLOOKUP($A14,Сотрудники!$A$3:$L$1206,2,0)</f>
        <v>Смирнова Екатерина</v>
      </c>
      <c r="C14" s="119" t="str">
        <f>VLOOKUP($A14,Сотрудники!$A$3:$L$1206,9,0)</f>
        <v>Tableau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21</v>
      </c>
      <c r="G14" s="125"/>
      <c r="H14" s="125">
        <v>168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s="113" customFormat="1" ht="31.2" x14ac:dyDescent="0.3">
      <c r="A15" s="129">
        <v>15</v>
      </c>
      <c r="B15" s="119" t="str">
        <f>VLOOKUP($A15,Сотрудники!$A$3:$L$1206,2,0)</f>
        <v>Герасимова Елизавета</v>
      </c>
      <c r="C15" s="119" t="str">
        <f>VLOOKUP($A15,Сотрудники!$A$3:$L$1206,9,0)</f>
        <v>Ресурсное планирование</v>
      </c>
      <c r="D15" s="119">
        <f>VLOOKUP($A15,Сотрудники!$A$3:$L$1206,10,0)</f>
        <v>0.15</v>
      </c>
      <c r="E15" s="119">
        <f>VLOOKUP($A15,Сотрудники!$A$3:$L$1206,11,0)</f>
        <v>150000</v>
      </c>
      <c r="F15" s="120">
        <f t="shared" si="2"/>
        <v>21</v>
      </c>
      <c r="G15" s="125"/>
      <c r="H15" s="125">
        <v>168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16</v>
      </c>
      <c r="B16" s="119" t="str">
        <f>VLOOKUP($A16,Сотрудники!$A$3:$L$1206,2,0)</f>
        <v>Абдуллаева Анжелика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</v>
      </c>
      <c r="E16" s="119">
        <f>VLOOKUP($A16,Сотрудники!$A$3:$L$1206,11,0)</f>
        <v>0</v>
      </c>
      <c r="F16" s="120">
        <f t="shared" si="2"/>
        <v>21</v>
      </c>
      <c r="G16" s="125"/>
      <c r="H16" s="125">
        <v>168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62.4" x14ac:dyDescent="0.3">
      <c r="A17" s="129">
        <v>17</v>
      </c>
      <c r="B17" s="119" t="str">
        <f>VLOOKUP($A17,Сотрудники!$A$3:$L$1206,2,0)</f>
        <v>Наймушин Евгений</v>
      </c>
      <c r="C17" s="119" t="str">
        <f>VLOOKUP($A17,Сотрудники!$A$3:$L$1206,9,0)</f>
        <v>МАПЛ (Модуль автоматизации программ лояльности)</v>
      </c>
      <c r="D17" s="119">
        <f>VLOOKUP($A17,Сотрудники!$A$3:$L$1206,10,0)</f>
        <v>0</v>
      </c>
      <c r="E17" s="119">
        <f>VLOOKUP($A17,Сотрудники!$A$3:$L$1206,11,0)</f>
        <v>344900</v>
      </c>
      <c r="F17" s="120">
        <f t="shared" si="2"/>
        <v>20</v>
      </c>
      <c r="G17" s="125">
        <v>1</v>
      </c>
      <c r="H17" s="125">
        <v>160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s="113" customFormat="1" x14ac:dyDescent="0.3">
      <c r="A18" s="129">
        <v>19</v>
      </c>
      <c r="B18" s="119" t="str">
        <f>VLOOKUP($A18,Сотрудники!$A$3:$L$1206,2,0)</f>
        <v>Лопатин Максим</v>
      </c>
      <c r="C18" s="119">
        <f>VLOOKUP($A18,Сотрудники!$A$3:$L$1206,9,0)</f>
        <v>0</v>
      </c>
      <c r="D18" s="119">
        <f>VLOOKUP($A18,Сотрудники!$A$3:$L$1206,10,0)</f>
        <v>0</v>
      </c>
      <c r="E18" s="130">
        <f>VLOOKUP($A18,Сотрудники!$A$3:$L$1206,11,0)</f>
        <v>0</v>
      </c>
      <c r="F18" s="120">
        <f t="shared" si="2"/>
        <v>21</v>
      </c>
      <c r="G18" s="125"/>
      <c r="H18" s="125">
        <v>168</v>
      </c>
      <c r="I18" s="121" t="e">
        <f>VLOOKUP($A18,Сотрудники!$A$3:$L$1206,14,0)</f>
        <v>#REF!</v>
      </c>
      <c r="J18" s="122" t="e">
        <f t="shared" si="0"/>
        <v>#REF!</v>
      </c>
      <c r="K18" s="126" t="e">
        <f t="shared" si="1"/>
        <v>#REF!</v>
      </c>
    </row>
    <row r="19" spans="1:11" s="113" customFormat="1" x14ac:dyDescent="0.3">
      <c r="A19" s="129">
        <v>21</v>
      </c>
      <c r="B19" s="119" t="str">
        <f>VLOOKUP($A19,Сотрудники!$A$3:$L$1206,2,0)</f>
        <v>Шимберев Борис</v>
      </c>
      <c r="C19" s="119">
        <f>VLOOKUP($A19,Сотрудники!$A$3:$L$1206,9,0)</f>
        <v>0</v>
      </c>
      <c r="D19" s="119">
        <f>VLOOKUP($A19,Сотрудники!$A$3:$L$1206,10,0)</f>
        <v>0</v>
      </c>
      <c r="E19" s="119">
        <f>VLOOKUP($A19,Сотрудники!$A$3:$L$1206,11,0)</f>
        <v>0</v>
      </c>
      <c r="F19" s="120">
        <f t="shared" si="2"/>
        <v>21</v>
      </c>
      <c r="G19" s="125"/>
      <c r="H19" s="125">
        <v>168</v>
      </c>
      <c r="I19" s="121" t="e">
        <f>VLOOKUP($A19,Сотрудники!$A$3:$L$1206,14,0)</f>
        <v>#REF!</v>
      </c>
      <c r="J19" s="122" t="e">
        <f t="shared" si="0"/>
        <v>#REF!</v>
      </c>
      <c r="K19" s="126" t="e">
        <f t="shared" si="1"/>
        <v>#REF!</v>
      </c>
    </row>
    <row r="20" spans="1:11" s="113" customFormat="1" x14ac:dyDescent="0.3">
      <c r="A20" s="129">
        <v>22</v>
      </c>
      <c r="B20" s="119" t="str">
        <f>VLOOKUP($A20,Сотрудники!$A$3:$L$1206,2,0)</f>
        <v>Виштак Татьяна</v>
      </c>
      <c r="C20" s="119" t="str">
        <f>VLOOKUP($A20,Сотрудники!$A$3:$L$1206,9,0)</f>
        <v>приземление</v>
      </c>
      <c r="D20" s="119">
        <f>VLOOKUP($A20,Сотрудники!$A$3:$L$1206,10,0)</f>
        <v>0</v>
      </c>
      <c r="E20" s="119" t="str">
        <f>VLOOKUP($A20,Сотрудники!$A$3:$L$1206,11,0)</f>
        <v xml:space="preserve">310 400 </v>
      </c>
      <c r="F20" s="120">
        <f t="shared" si="2"/>
        <v>16</v>
      </c>
      <c r="G20" s="125">
        <v>5</v>
      </c>
      <c r="H20" s="125">
        <v>128</v>
      </c>
      <c r="I20" s="121" t="e">
        <f>VLOOKUP($A20,Сотрудники!$A$3:$L$1206,14,0)</f>
        <v>#REF!</v>
      </c>
      <c r="J20" s="122" t="e">
        <f t="shared" si="0"/>
        <v>#REF!</v>
      </c>
      <c r="K20" s="126" t="e">
        <f t="shared" si="1"/>
        <v>#REF!</v>
      </c>
    </row>
    <row r="21" spans="1:11" s="113" customFormat="1" x14ac:dyDescent="0.3">
      <c r="A21" s="129">
        <v>23</v>
      </c>
      <c r="B21" s="119" t="str">
        <f>VLOOKUP($A21,Сотрудники!$A$3:$L$1206,2,0)</f>
        <v>Путилов Александр</v>
      </c>
      <c r="C21" s="119">
        <f>VLOOKUP($A21,Сотрудники!$A$3:$L$1206,9,0)</f>
        <v>0</v>
      </c>
      <c r="D21" s="119">
        <f>VLOOKUP($A21,Сотрудники!$A$3:$L$1206,10,0)</f>
        <v>0</v>
      </c>
      <c r="E21" s="119">
        <f>VLOOKUP($A21,Сотрудники!$A$3:$L$1206,11,0)</f>
        <v>303500</v>
      </c>
      <c r="F21" s="120">
        <f t="shared" si="2"/>
        <v>21</v>
      </c>
      <c r="G21" s="125"/>
      <c r="H21" s="125">
        <v>168</v>
      </c>
      <c r="I21" s="121" t="e">
        <f>VLOOKUP($A21,Сотрудники!$A$3:$L$1206,14,0)</f>
        <v>#REF!</v>
      </c>
      <c r="J21" s="122" t="e">
        <f t="shared" si="0"/>
        <v>#REF!</v>
      </c>
      <c r="K21" s="126" t="e">
        <f t="shared" si="1"/>
        <v>#REF!</v>
      </c>
    </row>
    <row r="22" spans="1:11" s="113" customFormat="1" ht="31.2" x14ac:dyDescent="0.3">
      <c r="A22" s="129">
        <v>24</v>
      </c>
      <c r="B22" s="119" t="str">
        <f>VLOOKUP($A22,Сотрудники!$A$3:$L$1206,2,0)</f>
        <v>Цыганкова Анастасия</v>
      </c>
      <c r="C22" s="119" t="str">
        <f>VLOOKUP($A22,Сотрудники!$A$3:$L$1206,9,0)</f>
        <v>Ресурсное планирование</v>
      </c>
      <c r="D22" s="119">
        <f>VLOOKUP($A22,Сотрудники!$A$3:$L$1206,10,0)</f>
        <v>0.15</v>
      </c>
      <c r="E22" s="119">
        <f>VLOOKUP($A22,Сотрудники!$A$3:$L$1206,11,0)</f>
        <v>150000</v>
      </c>
      <c r="F22" s="120">
        <f t="shared" si="2"/>
        <v>21</v>
      </c>
      <c r="G22" s="125"/>
      <c r="H22" s="125">
        <v>168</v>
      </c>
      <c r="I22" s="121" t="e">
        <f>VLOOKUP($A22,Сотрудники!$A$3:$L$1206,14,0)</f>
        <v>#REF!</v>
      </c>
      <c r="J22" s="122" t="e">
        <f t="shared" si="0"/>
        <v>#REF!</v>
      </c>
      <c r="K22" s="126" t="e">
        <f t="shared" si="1"/>
        <v>#REF!</v>
      </c>
    </row>
    <row r="23" spans="1:11" s="113" customFormat="1" x14ac:dyDescent="0.3">
      <c r="A23" s="129">
        <v>25</v>
      </c>
      <c r="B23" s="119" t="str">
        <f>VLOOKUP($A23,Сотрудники!$A$3:$L$1206,2,0)</f>
        <v>Беседин Игорь</v>
      </c>
      <c r="C23" s="119" t="str">
        <f>VLOOKUP($A23,Сотрудники!$A$3:$L$1206,9,0)</f>
        <v>приземление</v>
      </c>
      <c r="D23" s="119">
        <f>VLOOKUP($A23,Сотрудники!$A$3:$L$1206,10,0)</f>
        <v>0</v>
      </c>
      <c r="E23" s="119">
        <f>VLOOKUP($A23,Сотрудники!$A$3:$L$1206,11,0)</f>
        <v>310000</v>
      </c>
      <c r="F23" s="120">
        <f t="shared" si="2"/>
        <v>21</v>
      </c>
      <c r="G23" s="125"/>
      <c r="H23" s="125">
        <v>168</v>
      </c>
      <c r="I23" s="121" t="e">
        <f>VLOOKUP($A23,Сотрудники!$A$3:$L$1206,14,0)</f>
        <v>#REF!</v>
      </c>
      <c r="J23" s="122" t="e">
        <f t="shared" si="0"/>
        <v>#REF!</v>
      </c>
      <c r="K23" s="126" t="e">
        <f t="shared" si="1"/>
        <v>#REF!</v>
      </c>
    </row>
    <row r="24" spans="1:11" s="113" customFormat="1" ht="31.2" x14ac:dyDescent="0.3">
      <c r="A24" s="129">
        <v>26</v>
      </c>
      <c r="B24" s="119" t="str">
        <f>VLOOKUP($A24,Сотрудники!$A$3:$L$1206,2,0)</f>
        <v>Молчанов Роман</v>
      </c>
      <c r="C24" s="119" t="str">
        <f>VLOOKUP($A24,Сотрудники!$A$3:$L$1206,9,0)</f>
        <v xml:space="preserve">Кредиты наличными </v>
      </c>
      <c r="D24" s="119">
        <f>VLOOKUP($A24,Сотрудники!$A$3:$L$1206,10,0)</f>
        <v>0</v>
      </c>
      <c r="E24" s="119">
        <f>VLOOKUP($A24,Сотрудники!$A$3:$L$1206,11,0)</f>
        <v>300000</v>
      </c>
      <c r="F24" s="120">
        <f t="shared" si="2"/>
        <v>11</v>
      </c>
      <c r="G24" s="125">
        <v>14</v>
      </c>
      <c r="H24" s="125">
        <v>88</v>
      </c>
      <c r="I24" s="121" t="e">
        <f>VLOOKUP($A24,Сотрудники!$A$3:$L$1206,14,0)</f>
        <v>#REF!</v>
      </c>
      <c r="J24" s="122" t="e">
        <f t="shared" si="0"/>
        <v>#REF!</v>
      </c>
      <c r="K24" s="126" t="e">
        <f t="shared" si="1"/>
        <v>#REF!</v>
      </c>
    </row>
    <row r="25" spans="1:11" s="113" customFormat="1" x14ac:dyDescent="0.3">
      <c r="A25" s="129">
        <v>27</v>
      </c>
      <c r="B25" s="119" t="str">
        <f>VLOOKUP($A25,Сотрудники!$A$3:$L$1206,2,0)</f>
        <v>Пузанов Андрей</v>
      </c>
      <c r="C25" s="119">
        <f>VLOOKUP($A25,Сотрудники!$A$3:$L$1206,9,0)</f>
        <v>0</v>
      </c>
      <c r="D25" s="119">
        <f>VLOOKUP($A25,Сотрудники!$A$3:$L$1206,10,0)</f>
        <v>0</v>
      </c>
      <c r="E25" s="119">
        <f>VLOOKUP($A25,Сотрудники!$A$3:$L$1206,11,0)</f>
        <v>0</v>
      </c>
      <c r="F25" s="120">
        <f t="shared" si="2"/>
        <v>21</v>
      </c>
      <c r="G25" s="125"/>
      <c r="H25" s="125">
        <v>168</v>
      </c>
      <c r="I25" s="121" t="e">
        <f>VLOOKUP($A25,Сотрудники!$A$3:$L$1206,14,0)</f>
        <v>#REF!</v>
      </c>
      <c r="J25" s="122" t="e">
        <f t="shared" si="0"/>
        <v>#REF!</v>
      </c>
      <c r="K25" s="126" t="e">
        <f t="shared" si="1"/>
        <v>#REF!</v>
      </c>
    </row>
    <row r="26" spans="1:11" s="113" customFormat="1" ht="62.4" x14ac:dyDescent="0.3">
      <c r="A26" s="129">
        <v>28</v>
      </c>
      <c r="B26" s="119" t="str">
        <f>VLOOKUP($A26,Сотрудники!$A$3:$L$1206,2,0)</f>
        <v>Хотулев Дмитрий</v>
      </c>
      <c r="C26" s="119" t="str">
        <f>VLOOKUP($A26,Сотрудники!$A$3:$L$1206,9,0)</f>
        <v>Платежи юридических лиц (Малый и средний бизнес)</v>
      </c>
      <c r="D26" s="119">
        <f>VLOOKUP($A26,Сотрудники!$A$3:$L$1206,10,0)</f>
        <v>0</v>
      </c>
      <c r="E26" s="119">
        <f>VLOOKUP($A26,Сотрудники!$A$3:$L$1206,11,0)</f>
        <v>0</v>
      </c>
      <c r="F26" s="120">
        <f t="shared" si="2"/>
        <v>11</v>
      </c>
      <c r="G26" s="125">
        <v>12</v>
      </c>
      <c r="H26" s="125">
        <v>88</v>
      </c>
      <c r="I26" s="121" t="e">
        <f>VLOOKUP($A26,Сотрудники!$A$3:$L$1206,14,0)</f>
        <v>#REF!</v>
      </c>
      <c r="J26" s="122" t="e">
        <f t="shared" si="0"/>
        <v>#REF!</v>
      </c>
      <c r="K26" s="126" t="e">
        <f t="shared" si="1"/>
        <v>#REF!</v>
      </c>
    </row>
    <row r="27" spans="1:11" s="113" customFormat="1" x14ac:dyDescent="0.3">
      <c r="A27" s="129">
        <v>30</v>
      </c>
      <c r="B27" s="119" t="str">
        <f>VLOOKUP($A27,Сотрудники!$A$3:$L$1206,2,0)</f>
        <v>Тарасов Алексей</v>
      </c>
      <c r="C27" s="119">
        <f>VLOOKUP($A27,Сотрудники!$A$3:$L$1206,9,0)</f>
        <v>0</v>
      </c>
      <c r="D27" s="119">
        <f>VLOOKUP($A27,Сотрудники!$A$3:$L$1206,10,0)</f>
        <v>0</v>
      </c>
      <c r="E27" s="119">
        <f>VLOOKUP($A27,Сотрудники!$A$3:$L$1206,11,0)</f>
        <v>248000</v>
      </c>
      <c r="F27" s="120">
        <f t="shared" si="2"/>
        <v>21</v>
      </c>
      <c r="G27" s="125"/>
      <c r="H27" s="125">
        <v>168</v>
      </c>
      <c r="I27" s="121" t="e">
        <f>VLOOKUP($A27,Сотрудники!$A$3:$L$1206,14,0)</f>
        <v>#REF!</v>
      </c>
      <c r="J27" s="122" t="e">
        <f t="shared" si="0"/>
        <v>#REF!</v>
      </c>
      <c r="K27" s="126" t="e">
        <f t="shared" si="1"/>
        <v>#REF!</v>
      </c>
    </row>
    <row r="28" spans="1:11" s="113" customFormat="1" x14ac:dyDescent="0.3">
      <c r="A28" s="129">
        <v>31</v>
      </c>
      <c r="B28" s="119" t="str">
        <f>VLOOKUP($A28,Сотрудники!$A$3:$L$1206,2,0)</f>
        <v>Саринков Андрей</v>
      </c>
      <c r="C28" s="119">
        <f>VLOOKUP($A28,Сотрудники!$A$3:$L$1206,9,0)</f>
        <v>0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21</v>
      </c>
      <c r="G28" s="125"/>
      <c r="H28" s="125">
        <v>168</v>
      </c>
      <c r="I28" s="121" t="e">
        <f>VLOOKUP($A28,Сотрудники!$A$3:$L$1206,14,0)</f>
        <v>#REF!</v>
      </c>
      <c r="J28" s="122" t="e">
        <f t="shared" si="0"/>
        <v>#REF!</v>
      </c>
      <c r="K28" s="126" t="e">
        <f t="shared" si="1"/>
        <v>#REF!</v>
      </c>
    </row>
    <row r="29" spans="1:11" s="113" customFormat="1" x14ac:dyDescent="0.3">
      <c r="A29" s="129">
        <v>33</v>
      </c>
      <c r="B29" s="119" t="str">
        <f>VLOOKUP($A29,Сотрудники!$A$3:$L$1206,2,0)</f>
        <v>Киевский Сергей</v>
      </c>
      <c r="C29" s="119">
        <f>VLOOKUP($A29,Сотрудники!$A$3:$L$1206,9,0)</f>
        <v>0</v>
      </c>
      <c r="D29" s="119">
        <f>VLOOKUP($A29,Сотрудники!$A$3:$L$1206,10,0)</f>
        <v>0</v>
      </c>
      <c r="E29" s="119">
        <f>VLOOKUP($A29,Сотрудники!$A$3:$L$1206,11,0)</f>
        <v>0</v>
      </c>
      <c r="F29" s="120">
        <f t="shared" si="2"/>
        <v>21</v>
      </c>
      <c r="G29" s="125"/>
      <c r="H29" s="125">
        <v>168</v>
      </c>
      <c r="I29" s="121" t="e">
        <f>VLOOKUP($A29,Сотрудники!$A$3:$L$1206,14,0)</f>
        <v>#REF!</v>
      </c>
      <c r="J29" s="122" t="e">
        <f t="shared" si="0"/>
        <v>#REF!</v>
      </c>
      <c r="K29" s="126" t="e">
        <f t="shared" si="1"/>
        <v>#REF!</v>
      </c>
    </row>
    <row r="30" spans="1:11" s="113" customFormat="1" x14ac:dyDescent="0.3">
      <c r="A30" s="129">
        <v>35</v>
      </c>
      <c r="B30" s="119" t="str">
        <f>VLOOKUP($A30,Сотрудники!$A$3:$L$1206,2,0)</f>
        <v>Дмитриев Николай</v>
      </c>
      <c r="C30" s="119">
        <f>VLOOKUP($A30,Сотрудники!$A$3:$L$1206,9,0)</f>
        <v>0</v>
      </c>
      <c r="D30" s="119">
        <f>VLOOKUP($A30,Сотрудники!$A$3:$L$1206,10,0)</f>
        <v>0</v>
      </c>
      <c r="E30" s="119">
        <f>VLOOKUP($A30,Сотрудники!$A$3:$L$1206,11,0)</f>
        <v>0</v>
      </c>
      <c r="F30" s="120">
        <f t="shared" si="2"/>
        <v>21</v>
      </c>
      <c r="G30" s="125"/>
      <c r="H30" s="125">
        <v>168</v>
      </c>
      <c r="I30" s="121" t="e">
        <f>VLOOKUP($A30,Сотрудники!$A$3:$L$1206,14,0)</f>
        <v>#REF!</v>
      </c>
      <c r="J30" s="122" t="e">
        <f t="shared" si="0"/>
        <v>#REF!</v>
      </c>
      <c r="K30" s="126" t="e">
        <f t="shared" si="1"/>
        <v>#REF!</v>
      </c>
    </row>
    <row r="31" spans="1:11" s="113" customFormat="1" x14ac:dyDescent="0.3">
      <c r="A31" s="129">
        <v>36</v>
      </c>
      <c r="B31" s="119" t="str">
        <f>VLOOKUP($A31,Сотрудники!$A$3:$L$1206,2,0)</f>
        <v>Юркин Николай</v>
      </c>
      <c r="C31" s="119">
        <f>VLOOKUP($A31,Сотрудники!$A$3:$L$1206,9,0)</f>
        <v>0</v>
      </c>
      <c r="D31" s="119">
        <f>VLOOKUP($A31,Сотрудники!$A$3:$L$1206,10,0)</f>
        <v>0</v>
      </c>
      <c r="E31" s="119">
        <f>VLOOKUP($A31,Сотрудники!$A$3:$L$1206,11,0)</f>
        <v>0</v>
      </c>
      <c r="F31" s="120">
        <f t="shared" si="2"/>
        <v>21</v>
      </c>
      <c r="G31" s="125"/>
      <c r="H31" s="125">
        <v>168</v>
      </c>
      <c r="I31" s="121" t="e">
        <f>VLOOKUP($A31,Сотрудники!$A$3:$L$1206,14,0)</f>
        <v>#REF!</v>
      </c>
      <c r="J31" s="122" t="e">
        <f t="shared" si="0"/>
        <v>#REF!</v>
      </c>
      <c r="K31" s="126" t="e">
        <f t="shared" si="1"/>
        <v>#REF!</v>
      </c>
    </row>
    <row r="32" spans="1:11" s="113" customFormat="1" x14ac:dyDescent="0.3">
      <c r="A32" s="129">
        <v>37</v>
      </c>
      <c r="B32" s="119" t="str">
        <f>VLOOKUP($A32,Сотрудники!$A$3:$L$1206,2,0)</f>
        <v>Ионов Евгений</v>
      </c>
      <c r="C32" s="119">
        <f>VLOOKUP($A32,Сотрудники!$A$3:$L$1206,9,0)</f>
        <v>0</v>
      </c>
      <c r="D32" s="119">
        <f>VLOOKUP($A32,Сотрудники!$A$3:$L$1206,10,0)</f>
        <v>0</v>
      </c>
      <c r="E32" s="119">
        <f>VLOOKUP($A32,Сотрудники!$A$3:$L$1206,11,0)</f>
        <v>0</v>
      </c>
      <c r="F32" s="120">
        <f t="shared" si="2"/>
        <v>15</v>
      </c>
      <c r="G32" s="125">
        <v>8</v>
      </c>
      <c r="H32" s="125">
        <v>120</v>
      </c>
      <c r="I32" s="121" t="e">
        <f>VLOOKUP($A32,Сотрудники!$A$3:$L$1206,14,0)</f>
        <v>#REF!</v>
      </c>
      <c r="J32" s="122" t="e">
        <f t="shared" si="0"/>
        <v>#REF!</v>
      </c>
      <c r="K32" s="126" t="e">
        <f t="shared" si="1"/>
        <v>#REF!</v>
      </c>
    </row>
    <row r="33" spans="1:11" s="113" customFormat="1" x14ac:dyDescent="0.3">
      <c r="A33" s="131">
        <v>38</v>
      </c>
      <c r="B33" s="119" t="str">
        <f>VLOOKUP($A33,Сотрудники!$A$3:$L$1206,2,0)</f>
        <v>Передков Константин</v>
      </c>
      <c r="C33" s="119">
        <f>VLOOKUP($A33,Сотрудники!$A$3:$L$1206,9,0)</f>
        <v>0</v>
      </c>
      <c r="D33" s="119">
        <f>VLOOKUP($A33,Сотрудники!$A$3:$L$1206,10,0)</f>
        <v>0</v>
      </c>
      <c r="E33" s="119">
        <f>VLOOKUP($A33,Сотрудники!$A$3:$L$1206,11,0)</f>
        <v>253000</v>
      </c>
      <c r="F33" s="120">
        <f t="shared" si="2"/>
        <v>21</v>
      </c>
      <c r="G33" s="125"/>
      <c r="H33" s="125">
        <v>168</v>
      </c>
      <c r="I33" s="121" t="e">
        <f>VLOOKUP($A33,Сотрудники!$A$3:$L$1206,14,0)</f>
        <v>#REF!</v>
      </c>
      <c r="J33" s="122" t="e">
        <f t="shared" si="0"/>
        <v>#REF!</v>
      </c>
      <c r="K33" s="126" t="e">
        <f t="shared" si="1"/>
        <v>#REF!</v>
      </c>
    </row>
    <row r="34" spans="1:11" s="113" customFormat="1" x14ac:dyDescent="0.3">
      <c r="A34" s="131">
        <v>40</v>
      </c>
      <c r="B34" s="119" t="str">
        <f>VLOOKUP($A34,Сотрудники!$A$3:$L$1206,2,0)</f>
        <v>Томских Виталий</v>
      </c>
      <c r="C34" s="119">
        <f>VLOOKUP($A34,Сотрудники!$A$3:$L$1206,9,0)</f>
        <v>0</v>
      </c>
      <c r="D34" s="119">
        <f>VLOOKUP($A34,Сотрудники!$A$3:$L$1206,10,0)</f>
        <v>0</v>
      </c>
      <c r="E34" s="119">
        <f>VLOOKUP($A34,Сотрудники!$A$3:$L$1206,11,0)</f>
        <v>0</v>
      </c>
      <c r="F34" s="120">
        <f t="shared" si="2"/>
        <v>13</v>
      </c>
      <c r="G34" s="125">
        <v>12</v>
      </c>
      <c r="H34" s="125">
        <v>104</v>
      </c>
      <c r="I34" s="121" t="e">
        <f>VLOOKUP($A34,Сотрудники!$A$3:$L$1206,14,0)</f>
        <v>#REF!</v>
      </c>
      <c r="J34" s="122" t="e">
        <f t="shared" si="0"/>
        <v>#REF!</v>
      </c>
      <c r="K34" s="126" t="e">
        <f t="shared" si="1"/>
        <v>#REF!</v>
      </c>
    </row>
    <row r="35" spans="1:11" s="113" customFormat="1" x14ac:dyDescent="0.3">
      <c r="A35" s="131">
        <v>41</v>
      </c>
      <c r="B35" s="119" t="str">
        <f>VLOOKUP($A35,Сотрудники!$A$3:$L$1206,2,0)</f>
        <v>Новиков Роман</v>
      </c>
      <c r="C35" s="119">
        <f>VLOOKUP($A35,Сотрудники!$A$3:$L$1206,9,0)</f>
        <v>0</v>
      </c>
      <c r="D35" s="119">
        <f>VLOOKUP($A35,Сотрудники!$A$3:$L$1206,10,0)</f>
        <v>0</v>
      </c>
      <c r="E35" s="119">
        <f>VLOOKUP($A35,Сотрудники!$A$3:$L$1206,11,0)</f>
        <v>0</v>
      </c>
      <c r="F35" s="120">
        <f t="shared" si="2"/>
        <v>19</v>
      </c>
      <c r="G35" s="125">
        <v>4</v>
      </c>
      <c r="H35" s="125">
        <v>152</v>
      </c>
      <c r="I35" s="121" t="e">
        <f>VLOOKUP($A35,Сотрудники!$A$3:$L$1206,14,0)</f>
        <v>#REF!</v>
      </c>
      <c r="J35" s="122" t="e">
        <f t="shared" si="0"/>
        <v>#REF!</v>
      </c>
      <c r="K35" s="126" t="e">
        <f t="shared" si="1"/>
        <v>#REF!</v>
      </c>
    </row>
    <row r="36" spans="1:11" s="113" customFormat="1" x14ac:dyDescent="0.3">
      <c r="A36" s="97">
        <v>42</v>
      </c>
      <c r="B36" s="119" t="str">
        <f>VLOOKUP($A36,Сотрудники!$A$3:$L$1206,2,0)</f>
        <v>Газизова Вероника</v>
      </c>
      <c r="C36" s="119" t="str">
        <f>VLOOKUP($A36,Сотрудники!$A$3:$L$1206,9,0)</f>
        <v>приземление</v>
      </c>
      <c r="D36" s="119">
        <f>VLOOKUP($A36,Сотрудники!$A$3:$L$1206,10,0)</f>
        <v>0.15</v>
      </c>
      <c r="E36" s="119">
        <f>VLOOKUP($A36,Сотрудники!$A$3:$L$1206,11,0)</f>
        <v>285000</v>
      </c>
      <c r="F36" s="120">
        <f t="shared" si="2"/>
        <v>21</v>
      </c>
      <c r="G36" s="125"/>
      <c r="H36" s="125">
        <v>168</v>
      </c>
      <c r="I36" s="121" t="e">
        <f>VLOOKUP($A36,Сотрудники!$A$3:$L$1206,14,0)</f>
        <v>#REF!</v>
      </c>
      <c r="J36" s="122" t="e">
        <f t="shared" si="0"/>
        <v>#REF!</v>
      </c>
      <c r="K36" s="126" t="e">
        <f t="shared" si="1"/>
        <v>#REF!</v>
      </c>
    </row>
    <row r="37" spans="1:11" s="113" customFormat="1" x14ac:dyDescent="0.3">
      <c r="A37" s="97">
        <v>43</v>
      </c>
      <c r="B37" s="119" t="str">
        <f>VLOOKUP($A37,Сотрудники!$A$3:$L$1206,2,0)</f>
        <v>Титова Наталия</v>
      </c>
      <c r="C37" s="119">
        <f>VLOOKUP($A37,Сотрудники!$A$3:$L$1206,9,0)</f>
        <v>0</v>
      </c>
      <c r="D37" s="119">
        <f>VLOOKUP($A37,Сотрудники!$A$3:$L$1206,10,0)</f>
        <v>0</v>
      </c>
      <c r="E37" s="119">
        <f>VLOOKUP($A37,Сотрудники!$A$3:$L$1206,11,0)</f>
        <v>0</v>
      </c>
      <c r="F37" s="120">
        <f t="shared" si="2"/>
        <v>21</v>
      </c>
      <c r="G37" s="125"/>
      <c r="H37" s="125">
        <v>168</v>
      </c>
      <c r="I37" s="121" t="e">
        <f>VLOOKUP($A37,Сотрудники!$A$3:$L$1206,14,0)</f>
        <v>#REF!</v>
      </c>
      <c r="J37" s="122" t="e">
        <f t="shared" si="0"/>
        <v>#REF!</v>
      </c>
      <c r="K37" s="126" t="e">
        <f t="shared" si="1"/>
        <v>#REF!</v>
      </c>
    </row>
    <row r="38" spans="1:11" s="113" customFormat="1" x14ac:dyDescent="0.3">
      <c r="A38" s="97">
        <v>44</v>
      </c>
      <c r="B38" s="119" t="str">
        <f>VLOOKUP($A38,Сотрудники!$A$3:$L$1206,2,0)</f>
        <v>Роман Иван</v>
      </c>
      <c r="C38" s="119">
        <f>VLOOKUP($A38,Сотрудники!$A$3:$L$1206,9,0)</f>
        <v>0</v>
      </c>
      <c r="D38" s="119">
        <f>VLOOKUP($A38,Сотрудники!$A$3:$L$1206,10,0)</f>
        <v>0</v>
      </c>
      <c r="E38" s="119">
        <f>VLOOKUP($A38,Сотрудники!$A$3:$L$1206,11,0)</f>
        <v>287400</v>
      </c>
      <c r="F38" s="120">
        <f t="shared" si="2"/>
        <v>21</v>
      </c>
      <c r="G38" s="125"/>
      <c r="H38" s="125">
        <v>168</v>
      </c>
      <c r="I38" s="121" t="e">
        <f>VLOOKUP($A38,Сотрудники!$A$3:$L$1206,14,0)</f>
        <v>#REF!</v>
      </c>
      <c r="J38" s="122" t="e">
        <f t="shared" si="0"/>
        <v>#REF!</v>
      </c>
      <c r="K38" s="126" t="e">
        <f t="shared" si="1"/>
        <v>#REF!</v>
      </c>
    </row>
    <row r="39" spans="1:11" s="113" customFormat="1" x14ac:dyDescent="0.3">
      <c r="A39" s="97">
        <v>45</v>
      </c>
      <c r="B39" s="119" t="str">
        <f>VLOOKUP($A39,Сотрудники!$A$3:$L$1206,2,0)</f>
        <v>Волошина Виктория</v>
      </c>
      <c r="C39" s="119">
        <f>VLOOKUP($A39,Сотрудники!$A$3:$L$1206,9,0)</f>
        <v>0</v>
      </c>
      <c r="D39" s="119">
        <f>VLOOKUP($A39,Сотрудники!$A$3:$L$1206,10,0)</f>
        <v>0</v>
      </c>
      <c r="E39" s="119">
        <f>VLOOKUP($A39,Сотрудники!$A$3:$L$1206,11,0)</f>
        <v>0</v>
      </c>
      <c r="F39" s="120">
        <f t="shared" si="2"/>
        <v>14</v>
      </c>
      <c r="G39" s="125">
        <v>9</v>
      </c>
      <c r="H39" s="125">
        <v>112</v>
      </c>
      <c r="I39" s="121" t="e">
        <f>VLOOKUP($A39,Сотрудники!$A$3:$L$1206,14,0)</f>
        <v>#REF!</v>
      </c>
      <c r="J39" s="122" t="e">
        <f t="shared" si="0"/>
        <v>#REF!</v>
      </c>
      <c r="K39" s="126" t="e">
        <f t="shared" si="1"/>
        <v>#REF!</v>
      </c>
    </row>
    <row r="40" spans="1:11" s="113" customFormat="1" x14ac:dyDescent="0.3">
      <c r="A40" s="97">
        <v>46</v>
      </c>
      <c r="B40" s="119" t="str">
        <f>VLOOKUP($A40,Сотрудники!$A$3:$L$1206,2,0)</f>
        <v>Мельников Александр</v>
      </c>
      <c r="C40" s="119">
        <f>VLOOKUP($A40,Сотрудники!$A$3:$L$1206,9,0)</f>
        <v>0</v>
      </c>
      <c r="D40" s="119">
        <f>VLOOKUP($A40,Сотрудники!$A$3:$L$1206,10,0)</f>
        <v>0</v>
      </c>
      <c r="E40" s="119">
        <f>VLOOKUP($A40,Сотрудники!$A$3:$L$1206,11,0)</f>
        <v>269000</v>
      </c>
      <c r="F40" s="120">
        <f t="shared" si="2"/>
        <v>21</v>
      </c>
      <c r="G40" s="125"/>
      <c r="H40" s="125">
        <v>168</v>
      </c>
      <c r="I40" s="121" t="e">
        <f>VLOOKUP($A40,Сотрудники!$A$3:$L$1206,14,0)</f>
        <v>#REF!</v>
      </c>
      <c r="J40" s="122" t="e">
        <f t="shared" si="0"/>
        <v>#REF!</v>
      </c>
      <c r="K40" s="126" t="e">
        <f t="shared" si="1"/>
        <v>#REF!</v>
      </c>
    </row>
    <row r="41" spans="1:11" s="113" customFormat="1" x14ac:dyDescent="0.3">
      <c r="A41" s="97">
        <v>47</v>
      </c>
      <c r="B41" s="119" t="str">
        <f>VLOOKUP($A41,Сотрудники!$A$3:$L$1206,2,0)</f>
        <v>Некрасов Антон</v>
      </c>
      <c r="C41" s="119">
        <f>VLOOKUP($A41,Сотрудники!$A$3:$L$1206,9,0)</f>
        <v>0</v>
      </c>
      <c r="D41" s="119">
        <f>VLOOKUP($A41,Сотрудники!$A$3:$L$1206,10,0)</f>
        <v>0</v>
      </c>
      <c r="E41" s="119">
        <f>VLOOKUP($A41,Сотрудники!$A$3:$L$1206,11,0)</f>
        <v>0</v>
      </c>
      <c r="F41" s="120">
        <f t="shared" si="2"/>
        <v>21</v>
      </c>
      <c r="G41" s="125"/>
      <c r="H41" s="125">
        <v>168</v>
      </c>
      <c r="I41" s="121" t="e">
        <f>VLOOKUP($A41,Сотрудники!$A$3:$L$1206,14,0)</f>
        <v>#REF!</v>
      </c>
      <c r="J41" s="122" t="e">
        <f t="shared" si="0"/>
        <v>#REF!</v>
      </c>
      <c r="K41" s="126" t="e">
        <f t="shared" si="1"/>
        <v>#REF!</v>
      </c>
    </row>
    <row r="42" spans="1:11" s="113" customFormat="1" x14ac:dyDescent="0.3">
      <c r="A42" s="97">
        <v>48</v>
      </c>
      <c r="B42" s="119" t="str">
        <f>VLOOKUP($A42,Сотрудники!$A$3:$L$1206,2,0)</f>
        <v>Ромашкин Никита</v>
      </c>
      <c r="C42" s="119" t="str">
        <f>VLOOKUP($A42,Сотрудники!$A$3:$L$1206,9,0)</f>
        <v>приземление</v>
      </c>
      <c r="D42" s="119">
        <f>VLOOKUP($A42,Сотрудники!$A$3:$L$1206,10,0)</f>
        <v>0.15</v>
      </c>
      <c r="E42" s="119">
        <f>VLOOKUP($A42,Сотрудники!$A$3:$L$1206,11,0)</f>
        <v>241500</v>
      </c>
      <c r="F42" s="120">
        <f t="shared" si="2"/>
        <v>21</v>
      </c>
      <c r="G42" s="125"/>
      <c r="H42" s="125">
        <v>168</v>
      </c>
      <c r="I42" s="121" t="e">
        <f>VLOOKUP($A42,Сотрудники!$A$3:$L$1206,14,0)</f>
        <v>#REF!</v>
      </c>
      <c r="J42" s="122" t="e">
        <f t="shared" si="0"/>
        <v>#REF!</v>
      </c>
      <c r="K42" s="126" t="e">
        <f t="shared" si="1"/>
        <v>#REF!</v>
      </c>
    </row>
    <row r="43" spans="1:11" s="113" customFormat="1" x14ac:dyDescent="0.3">
      <c r="A43" s="97">
        <v>49</v>
      </c>
      <c r="B43" s="119" t="str">
        <f>VLOOKUP($A43,Сотрудники!$A$3:$L$1206,2,0)</f>
        <v>Лагутин Иван</v>
      </c>
      <c r="C43" s="119">
        <f>VLOOKUP($A43,Сотрудники!$A$3:$L$1206,9,0)</f>
        <v>0</v>
      </c>
      <c r="D43" s="119">
        <f>VLOOKUP($A43,Сотрудники!$A$3:$L$1206,10,0)</f>
        <v>0</v>
      </c>
      <c r="E43" s="119">
        <f>VLOOKUP($A43,Сотрудники!$A$3:$L$1206,11,0)</f>
        <v>0</v>
      </c>
      <c r="F43" s="120">
        <f t="shared" si="2"/>
        <v>21</v>
      </c>
      <c r="G43" s="125"/>
      <c r="H43" s="125">
        <v>168</v>
      </c>
      <c r="I43" s="121" t="e">
        <f>VLOOKUP($A43,Сотрудники!$A$3:$L$1206,14,0)</f>
        <v>#REF!</v>
      </c>
      <c r="J43" s="122" t="e">
        <f t="shared" si="0"/>
        <v>#REF!</v>
      </c>
      <c r="K43" s="126" t="e">
        <f t="shared" si="1"/>
        <v>#REF!</v>
      </c>
    </row>
    <row r="44" spans="1:11" s="113" customFormat="1" x14ac:dyDescent="0.3">
      <c r="A44" s="97">
        <v>50</v>
      </c>
      <c r="B44" s="119" t="str">
        <f>VLOOKUP($A44,Сотрудники!$A$3:$L$1206,2,0)</f>
        <v>Жарницкий Давид</v>
      </c>
      <c r="C44" s="119">
        <f>VLOOKUP($A44,Сотрудники!$A$3:$L$1206,9,0)</f>
        <v>0</v>
      </c>
      <c r="D44" s="119">
        <f>VLOOKUP($A44,Сотрудники!$A$3:$L$1206,10,0)</f>
        <v>0</v>
      </c>
      <c r="E44" s="119">
        <f>VLOOKUP($A44,Сотрудники!$A$3:$L$1206,11,0)</f>
        <v>0</v>
      </c>
      <c r="F44" s="120">
        <f t="shared" si="2"/>
        <v>11</v>
      </c>
      <c r="G44" s="125">
        <v>12</v>
      </c>
      <c r="H44" s="125">
        <v>88</v>
      </c>
      <c r="I44" s="121" t="e">
        <f>VLOOKUP($A44,Сотрудники!$A$3:$L$1206,14,0)</f>
        <v>#REF!</v>
      </c>
      <c r="J44" s="122" t="e">
        <f t="shared" si="0"/>
        <v>#REF!</v>
      </c>
      <c r="K44" s="126" t="e">
        <f t="shared" si="1"/>
        <v>#REF!</v>
      </c>
    </row>
    <row r="45" spans="1:11" s="113" customFormat="1" x14ac:dyDescent="0.3">
      <c r="A45" s="97">
        <v>51</v>
      </c>
      <c r="B45" s="119" t="str">
        <f>VLOOKUP($A45,Сотрудники!$A$3:$L$1206,2,0)</f>
        <v>Колмогорова Анна</v>
      </c>
      <c r="C45" s="119">
        <f>VLOOKUP($A45,Сотрудники!$A$3:$L$1206,9,0)</f>
        <v>0</v>
      </c>
      <c r="D45" s="119">
        <f>VLOOKUP($A45,Сотрудники!$A$3:$L$1206,10,0)</f>
        <v>0</v>
      </c>
      <c r="E45" s="119">
        <f>VLOOKUP($A45,Сотрудники!$A$3:$L$1206,11,0)</f>
        <v>0</v>
      </c>
      <c r="F45" s="120">
        <f t="shared" si="2"/>
        <v>21</v>
      </c>
      <c r="G45" s="125"/>
      <c r="H45" s="125">
        <v>168</v>
      </c>
      <c r="I45" s="121" t="e">
        <f>VLOOKUP($A45,Сотрудники!$A$3:$L$1206,14,0)</f>
        <v>#REF!</v>
      </c>
      <c r="J45" s="122" t="e">
        <f t="shared" si="0"/>
        <v>#REF!</v>
      </c>
      <c r="K45" s="126" t="e">
        <f t="shared" si="1"/>
        <v>#REF!</v>
      </c>
    </row>
    <row r="46" spans="1:11" s="113" customFormat="1" x14ac:dyDescent="0.3">
      <c r="A46" s="97">
        <v>52</v>
      </c>
      <c r="B46" s="119" t="str">
        <f>VLOOKUP($A46,Сотрудники!$A$3:$L$1206,2,0)</f>
        <v>Головин Евгений</v>
      </c>
      <c r="C46" s="119">
        <f>VLOOKUP($A46,Сотрудники!$A$3:$L$1206,9,0)</f>
        <v>0</v>
      </c>
      <c r="D46" s="119">
        <f>VLOOKUP($A46,Сотрудники!$A$3:$L$1206,10,0)</f>
        <v>0</v>
      </c>
      <c r="E46" s="119">
        <f>VLOOKUP($A46,Сотрудники!$A$3:$L$1206,11,0)</f>
        <v>0</v>
      </c>
      <c r="F46" s="120">
        <f t="shared" si="2"/>
        <v>21</v>
      </c>
      <c r="G46" s="125"/>
      <c r="H46" s="125">
        <v>168</v>
      </c>
      <c r="I46" s="121" t="e">
        <f>VLOOKUP($A46,Сотрудники!$A$3:$L$1206,14,0)</f>
        <v>#REF!</v>
      </c>
      <c r="J46" s="122" t="e">
        <f t="shared" si="0"/>
        <v>#REF!</v>
      </c>
      <c r="K46" s="126" t="e">
        <f t="shared" si="1"/>
        <v>#REF!</v>
      </c>
    </row>
    <row r="47" spans="1:11" x14ac:dyDescent="0.3">
      <c r="A47" s="97">
        <v>53</v>
      </c>
      <c r="B47" s="119" t="str">
        <f>VLOOKUP($A47,Сотрудники!$A$3:$L$1206,2,0)</f>
        <v>Скаржинский Тимур</v>
      </c>
      <c r="C47" s="119">
        <f>VLOOKUP($A47,Сотрудники!$A$3:$L$1206,9,0)</f>
        <v>0</v>
      </c>
      <c r="D47" s="119">
        <f>VLOOKUP($A47,Сотрудники!$A$3:$L$1206,10,0)</f>
        <v>0</v>
      </c>
      <c r="E47" s="119">
        <f>VLOOKUP($A47,Сотрудники!$A$3:$L$1206,11,0)</f>
        <v>0</v>
      </c>
      <c r="F47" s="120">
        <f t="shared" si="2"/>
        <v>21</v>
      </c>
      <c r="G47" s="125"/>
      <c r="H47" s="125">
        <v>168</v>
      </c>
      <c r="I47" s="121" t="e">
        <f>VLOOKUP($A47,Сотрудники!$A$3:$L$1206,14,0)</f>
        <v>#REF!</v>
      </c>
      <c r="J47" s="122" t="e">
        <f t="shared" si="0"/>
        <v>#REF!</v>
      </c>
      <c r="K47" s="126" t="e">
        <f t="shared" si="1"/>
        <v>#REF!</v>
      </c>
    </row>
    <row r="48" spans="1:11" x14ac:dyDescent="0.3">
      <c r="A48" s="97">
        <v>54</v>
      </c>
      <c r="B48" s="119" t="str">
        <f>VLOOKUP($A48,Сотрудники!$A$3:$L$1206,2,0)</f>
        <v>Закрацкий Станислав</v>
      </c>
      <c r="C48" s="119" t="str">
        <f>VLOOKUP($A48,Сотрудники!$A$3:$L$1206,9,0)</f>
        <v>приземление</v>
      </c>
      <c r="D48" s="119">
        <f>VLOOKUP($A48,Сотрудники!$A$3:$L$1206,10,0)</f>
        <v>0</v>
      </c>
      <c r="E48" s="119">
        <f>VLOOKUP($A48,Сотрудники!$A$3:$L$1206,11,0)</f>
        <v>0</v>
      </c>
      <c r="F48" s="120">
        <f t="shared" si="2"/>
        <v>21</v>
      </c>
      <c r="G48" s="125"/>
      <c r="H48" s="125">
        <v>168</v>
      </c>
      <c r="I48" s="121" t="e">
        <f>VLOOKUP($A48,Сотрудники!$A$3:$L$1206,14,0)</f>
        <v>#REF!</v>
      </c>
      <c r="J48" s="122" t="e">
        <f t="shared" si="0"/>
        <v>#REF!</v>
      </c>
      <c r="K48" s="126" t="e">
        <f t="shared" si="1"/>
        <v>#REF!</v>
      </c>
    </row>
    <row r="49" spans="1:11" x14ac:dyDescent="0.3">
      <c r="A49" s="97">
        <v>55</v>
      </c>
      <c r="B49" s="119" t="str">
        <f>VLOOKUP($A49,Сотрудники!$A$3:$L$1206,2,0)</f>
        <v>Секисов Константин</v>
      </c>
      <c r="C49" s="119">
        <f>VLOOKUP($A49,Сотрудники!$A$3:$L$1206,9,0)</f>
        <v>0</v>
      </c>
      <c r="D49" s="119">
        <f>VLOOKUP($A49,Сотрудники!$A$3:$L$1206,10,0)</f>
        <v>0</v>
      </c>
      <c r="E49" s="119">
        <f>VLOOKUP($A49,Сотрудники!$A$3:$L$1206,11,0)</f>
        <v>0</v>
      </c>
      <c r="F49" s="120">
        <f t="shared" si="2"/>
        <v>15</v>
      </c>
      <c r="G49" s="125"/>
      <c r="H49" s="125">
        <v>120</v>
      </c>
      <c r="I49" s="121" t="e">
        <f>VLOOKUP($A49,Сотрудники!$A$3:$L$1206,14,0)</f>
        <v>#REF!</v>
      </c>
      <c r="J49" s="122" t="e">
        <f t="shared" si="0"/>
        <v>#REF!</v>
      </c>
      <c r="K49" s="126" t="e">
        <f t="shared" si="1"/>
        <v>#REF!</v>
      </c>
    </row>
    <row r="50" spans="1:11" x14ac:dyDescent="0.3">
      <c r="A50" s="97">
        <v>56</v>
      </c>
      <c r="B50" s="119" t="str">
        <f>VLOOKUP($A50,Сотрудники!$A$3:$L$1206,2,0)</f>
        <v>Русинов Михаил</v>
      </c>
      <c r="C50" s="119">
        <f>VLOOKUP($A50,Сотрудники!$A$3:$L$1206,9,0)</f>
        <v>0</v>
      </c>
      <c r="D50" s="119">
        <f>VLOOKUP($A50,Сотрудники!$A$3:$L$1206,10,0)</f>
        <v>0</v>
      </c>
      <c r="E50" s="119">
        <f>VLOOKUP($A50,Сотрудники!$A$3:$L$1206,11,0)</f>
        <v>0</v>
      </c>
      <c r="F50" s="120">
        <f t="shared" si="2"/>
        <v>15</v>
      </c>
      <c r="G50" s="125"/>
      <c r="H50" s="125">
        <v>120</v>
      </c>
      <c r="I50" s="121" t="e">
        <f>VLOOKUP($A50,Сотрудники!$A$3:$L$1206,14,0)</f>
        <v>#REF!</v>
      </c>
      <c r="J50" s="122" t="e">
        <f t="shared" si="0"/>
        <v>#REF!</v>
      </c>
      <c r="K50" s="126" t="e">
        <f t="shared" si="1"/>
        <v>#REF!</v>
      </c>
    </row>
    <row r="51" spans="1:11" x14ac:dyDescent="0.3">
      <c r="A51" s="97">
        <v>57</v>
      </c>
      <c r="B51" s="119" t="str">
        <f>VLOOKUP($A51,Сотрудники!$A$3:$L$1206,2,0)</f>
        <v>Кузякина Ирина</v>
      </c>
      <c r="C51" s="119" t="str">
        <f>VLOOKUP($A51,Сотрудники!$A$3:$L$1206,9,0)</f>
        <v>приземление</v>
      </c>
      <c r="D51" s="119">
        <f>VLOOKUP($A51,Сотрудники!$A$3:$L$1206,10,0)</f>
        <v>0</v>
      </c>
      <c r="E51" s="119">
        <f>VLOOKUP($A51,Сотрудники!$A$3:$L$1206,11,0)</f>
        <v>0</v>
      </c>
      <c r="F51" s="120">
        <f t="shared" si="2"/>
        <v>13</v>
      </c>
      <c r="G51" s="125"/>
      <c r="H51" s="125">
        <v>104</v>
      </c>
      <c r="I51" s="121" t="e">
        <f>VLOOKUP($A51,Сотрудники!$A$3:$L$1206,14,0)</f>
        <v>#REF!</v>
      </c>
      <c r="J51" s="122" t="e">
        <f t="shared" si="0"/>
        <v>#REF!</v>
      </c>
      <c r="K51" s="126" t="e">
        <f t="shared" si="1"/>
        <v>#REF!</v>
      </c>
    </row>
    <row r="52" spans="1:11" x14ac:dyDescent="0.3">
      <c r="A52" s="97">
        <v>58</v>
      </c>
      <c r="B52" s="119" t="str">
        <f>VLOOKUP($A52,Сотрудники!$A$3:$L$1206,2,0)</f>
        <v>Нгуен Дмитрий</v>
      </c>
      <c r="C52" s="119">
        <f>VLOOKUP($A52,Сотрудники!$A$3:$L$1206,9,0)</f>
        <v>0</v>
      </c>
      <c r="D52" s="119">
        <f>VLOOKUP($A52,Сотрудники!$A$3:$L$1206,10,0)</f>
        <v>0</v>
      </c>
      <c r="E52" s="119">
        <f>VLOOKUP($A52,Сотрудники!$A$3:$L$1206,11,0)</f>
        <v>252900</v>
      </c>
      <c r="F52" s="120">
        <f t="shared" si="2"/>
        <v>4</v>
      </c>
      <c r="G52" s="125"/>
      <c r="H52" s="125">
        <v>32</v>
      </c>
      <c r="I52" s="121" t="e">
        <f>VLOOKUP($A52,Сотрудники!$A$3:$L$1206,14,0)</f>
        <v>#REF!</v>
      </c>
      <c r="J52" s="122" t="e">
        <f t="shared" si="0"/>
        <v>#REF!</v>
      </c>
      <c r="K52" s="126" t="e">
        <f t="shared" si="1"/>
        <v>#REF!</v>
      </c>
    </row>
    <row r="53" spans="1:11" x14ac:dyDescent="0.3">
      <c r="A53" s="97">
        <v>59</v>
      </c>
      <c r="B53" s="119" t="str">
        <f>VLOOKUP($A53,Сотрудники!$A$3:$L$1206,2,0)</f>
        <v>Зырянов Николай</v>
      </c>
      <c r="C53" s="119" t="str">
        <f>VLOOKUP($A53,Сотрудники!$A$3:$L$1206,9,0)</f>
        <v xml:space="preserve">приземление </v>
      </c>
      <c r="D53" s="119">
        <f>VLOOKUP($A53,Сотрудники!$A$3:$L$1206,10,0)</f>
        <v>0.15</v>
      </c>
      <c r="E53" s="119">
        <f>VLOOKUP($A53,Сотрудники!$A$3:$L$1206,11,0)</f>
        <v>149500</v>
      </c>
      <c r="F53" s="120">
        <f t="shared" si="2"/>
        <v>4</v>
      </c>
      <c r="G53" s="125"/>
      <c r="H53" s="125">
        <v>32</v>
      </c>
      <c r="I53" s="121" t="e">
        <f>VLOOKUP($A53,Сотрудники!$A$3:$L$1206,14,0)</f>
        <v>#REF!</v>
      </c>
      <c r="J53" s="122" t="e">
        <f t="shared" si="0"/>
        <v>#REF!</v>
      </c>
      <c r="K53" s="126" t="e">
        <f t="shared" si="1"/>
        <v>#REF!</v>
      </c>
    </row>
    <row r="54" spans="1:11" x14ac:dyDescent="0.3">
      <c r="A54" s="97">
        <v>60</v>
      </c>
      <c r="B54" s="119" t="str">
        <f>VLOOKUP($A54,Сотрудники!$A$3:$L$1206,2,0)</f>
        <v>Гнусов Алексей</v>
      </c>
      <c r="C54" s="119">
        <f>VLOOKUP($A54,Сотрудники!$A$3:$L$1206,9,0)</f>
        <v>0</v>
      </c>
      <c r="D54" s="119">
        <f>VLOOKUP($A54,Сотрудники!$A$3:$L$1206,10,0)</f>
        <v>0</v>
      </c>
      <c r="E54" s="119">
        <f>VLOOKUP($A54,Сотрудники!$A$3:$L$1206,11,0)</f>
        <v>0</v>
      </c>
      <c r="F54" s="120">
        <f t="shared" si="2"/>
        <v>1</v>
      </c>
      <c r="G54" s="125"/>
      <c r="H54" s="125">
        <v>8</v>
      </c>
      <c r="I54" s="121" t="e">
        <f>VLOOKUP($A54,Сотрудники!$A$3:$L$1206,14,0)</f>
        <v>#REF!</v>
      </c>
      <c r="J54" s="122" t="e">
        <f t="shared" si="0"/>
        <v>#REF!</v>
      </c>
      <c r="K54" s="126" t="e">
        <f t="shared" si="1"/>
        <v>#REF!</v>
      </c>
    </row>
    <row r="55" spans="1:11" x14ac:dyDescent="0.3">
      <c r="K55" s="113" t="e">
        <f>SUM(K5:K54)</f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K123"/>
  <sheetViews>
    <sheetView zoomScale="69" workbookViewId="0">
      <pane xSplit="2" ySplit="2" topLeftCell="C3" activePane="bottomRight" state="frozen"/>
      <selection activeCell="A119" sqref="A119:XFD119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3984375" style="102" customWidth="1"/>
    <col min="2" max="2" width="29.3984375" style="102" bestFit="1" customWidth="1"/>
    <col min="3" max="3" width="29.19921875" style="102" customWidth="1"/>
    <col min="4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6">
        <v>44075</v>
      </c>
      <c r="E2" s="106">
        <f>D2+1</f>
        <v>44076</v>
      </c>
      <c r="F2" s="106">
        <f t="shared" ref="F2:G2" si="0">E2+1</f>
        <v>44077</v>
      </c>
      <c r="G2" s="106">
        <f t="shared" si="0"/>
        <v>44078</v>
      </c>
      <c r="H2" s="105">
        <f>G2+1</f>
        <v>44079</v>
      </c>
      <c r="I2" s="105">
        <f t="shared" ref="I2:AF2" si="1">H2+1</f>
        <v>44080</v>
      </c>
      <c r="J2" s="106">
        <f t="shared" si="1"/>
        <v>44081</v>
      </c>
      <c r="K2" s="106">
        <f t="shared" si="1"/>
        <v>44082</v>
      </c>
      <c r="L2" s="106">
        <f t="shared" si="1"/>
        <v>44083</v>
      </c>
      <c r="M2" s="106">
        <f t="shared" si="1"/>
        <v>44084</v>
      </c>
      <c r="N2" s="106">
        <f t="shared" si="1"/>
        <v>44085</v>
      </c>
      <c r="O2" s="105">
        <f t="shared" si="1"/>
        <v>44086</v>
      </c>
      <c r="P2" s="105">
        <f t="shared" si="1"/>
        <v>44087</v>
      </c>
      <c r="Q2" s="106">
        <f t="shared" si="1"/>
        <v>44088</v>
      </c>
      <c r="R2" s="106">
        <f t="shared" si="1"/>
        <v>44089</v>
      </c>
      <c r="S2" s="106">
        <f t="shared" si="1"/>
        <v>44090</v>
      </c>
      <c r="T2" s="106">
        <f t="shared" si="1"/>
        <v>44091</v>
      </c>
      <c r="U2" s="106">
        <f t="shared" si="1"/>
        <v>44092</v>
      </c>
      <c r="V2" s="105">
        <f t="shared" si="1"/>
        <v>44093</v>
      </c>
      <c r="W2" s="105">
        <f t="shared" si="1"/>
        <v>44094</v>
      </c>
      <c r="X2" s="106">
        <f t="shared" si="1"/>
        <v>44095</v>
      </c>
      <c r="Y2" s="106">
        <f t="shared" si="1"/>
        <v>44096</v>
      </c>
      <c r="Z2" s="106">
        <f t="shared" si="1"/>
        <v>44097</v>
      </c>
      <c r="AA2" s="106">
        <f t="shared" si="1"/>
        <v>44098</v>
      </c>
      <c r="AB2" s="106">
        <f t="shared" si="1"/>
        <v>44099</v>
      </c>
      <c r="AC2" s="105">
        <f t="shared" si="1"/>
        <v>44100</v>
      </c>
      <c r="AD2" s="105">
        <f t="shared" si="1"/>
        <v>44101</v>
      </c>
      <c r="AE2" s="106">
        <f t="shared" si="1"/>
        <v>44102</v>
      </c>
      <c r="AF2" s="106">
        <f t="shared" si="1"/>
        <v>44103</v>
      </c>
      <c r="AG2" s="106">
        <f>+AF2+1</f>
        <v>44104</v>
      </c>
      <c r="AH2" s="106">
        <f>+AG2+1</f>
        <v>44105</v>
      </c>
      <c r="AI2" s="106">
        <f>+AH2+1</f>
        <v>44106</v>
      </c>
      <c r="AJ2" s="106">
        <f>+AI2+1</f>
        <v>44107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9" t="str">
        <f t="shared" ref="D3:AJ10" si="2">IF(ISBLANK(D65),"",IF(D65=0,"Выходной",IF(D65&lt;&gt;0,"Работал","")))</f>
        <v>Работал</v>
      </c>
      <c r="E3" s="109" t="str">
        <f t="shared" si="2"/>
        <v>Работал</v>
      </c>
      <c r="F3" s="109" t="str">
        <f t="shared" si="2"/>
        <v>Работал</v>
      </c>
      <c r="G3" s="107" t="str">
        <f t="shared" si="2"/>
        <v>Работал</v>
      </c>
      <c r="H3" s="108" t="str">
        <f t="shared" si="2"/>
        <v/>
      </c>
      <c r="I3" s="127" t="str">
        <f t="shared" si="2"/>
        <v/>
      </c>
      <c r="J3" s="109" t="str">
        <f t="shared" si="2"/>
        <v>Работал</v>
      </c>
      <c r="K3" s="109" t="str">
        <f t="shared" si="2"/>
        <v>Работал</v>
      </c>
      <c r="L3" s="109" t="str">
        <f t="shared" si="2"/>
        <v>Работал</v>
      </c>
      <c r="M3" s="109" t="str">
        <f t="shared" si="2"/>
        <v>Работал</v>
      </c>
      <c r="N3" s="109" t="str">
        <f t="shared" si="2"/>
        <v>Работал</v>
      </c>
      <c r="O3" s="127" t="str">
        <f t="shared" si="2"/>
        <v/>
      </c>
      <c r="P3" s="127" t="str">
        <f t="shared" si="2"/>
        <v/>
      </c>
      <c r="Q3" s="109" t="str">
        <f t="shared" si="2"/>
        <v>Работал</v>
      </c>
      <c r="R3" s="109" t="str">
        <f t="shared" si="2"/>
        <v>Работал</v>
      </c>
      <c r="S3" s="109" t="str">
        <f t="shared" si="2"/>
        <v>Работал</v>
      </c>
      <c r="T3" s="109" t="str">
        <f t="shared" si="2"/>
        <v>Работал</v>
      </c>
      <c r="U3" s="109" t="str">
        <f t="shared" si="2"/>
        <v>Работал</v>
      </c>
      <c r="V3" s="127" t="str">
        <f t="shared" si="2"/>
        <v/>
      </c>
      <c r="W3" s="127" t="str">
        <f t="shared" si="2"/>
        <v/>
      </c>
      <c r="X3" s="109" t="str">
        <f t="shared" si="2"/>
        <v>Работал</v>
      </c>
      <c r="Y3" s="109" t="str">
        <f t="shared" si="2"/>
        <v>Работал</v>
      </c>
      <c r="Z3" s="109" t="str">
        <f t="shared" si="2"/>
        <v>Работал</v>
      </c>
      <c r="AA3" s="109" t="str">
        <f t="shared" si="2"/>
        <v>Работал</v>
      </c>
      <c r="AB3" s="109" t="str">
        <f t="shared" si="2"/>
        <v>Работал</v>
      </c>
      <c r="AC3" s="127" t="str">
        <f t="shared" si="2"/>
        <v/>
      </c>
      <c r="AD3" s="127" t="str">
        <f t="shared" si="2"/>
        <v/>
      </c>
      <c r="AE3" s="109" t="str">
        <f t="shared" si="2"/>
        <v>Работал</v>
      </c>
      <c r="AF3" s="109" t="str">
        <f t="shared" si="2"/>
        <v>Работал</v>
      </c>
      <c r="AG3" s="109" t="str">
        <f t="shared" si="2"/>
        <v>Работал</v>
      </c>
      <c r="AH3" s="109" t="str">
        <f t="shared" si="2"/>
        <v/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9" t="str">
        <f t="shared" si="2"/>
        <v>Работал</v>
      </c>
      <c r="E4" s="109" t="str">
        <f t="shared" si="2"/>
        <v>Работал</v>
      </c>
      <c r="F4" s="109" t="str">
        <f t="shared" si="2"/>
        <v>Работал</v>
      </c>
      <c r="G4" s="109" t="str">
        <f t="shared" si="2"/>
        <v>Работал</v>
      </c>
      <c r="H4" s="127" t="str">
        <f t="shared" si="2"/>
        <v/>
      </c>
      <c r="I4" s="127" t="str">
        <f t="shared" si="2"/>
        <v/>
      </c>
      <c r="J4" s="109" t="str">
        <f t="shared" si="2"/>
        <v>Работал</v>
      </c>
      <c r="K4" s="109" t="str">
        <f t="shared" si="2"/>
        <v>Работал</v>
      </c>
      <c r="L4" s="109" t="str">
        <f t="shared" si="2"/>
        <v>Работал</v>
      </c>
      <c r="M4" s="109" t="str">
        <f t="shared" si="2"/>
        <v>Работал</v>
      </c>
      <c r="N4" s="109" t="str">
        <f t="shared" si="2"/>
        <v>Работал</v>
      </c>
      <c r="O4" s="127" t="str">
        <f t="shared" si="2"/>
        <v/>
      </c>
      <c r="P4" s="127" t="str">
        <f t="shared" si="2"/>
        <v/>
      </c>
      <c r="Q4" s="109" t="str">
        <f t="shared" si="2"/>
        <v>Работал</v>
      </c>
      <c r="R4" s="109" t="str">
        <f t="shared" si="2"/>
        <v>Работал</v>
      </c>
      <c r="S4" s="109" t="str">
        <f t="shared" si="2"/>
        <v>Работал</v>
      </c>
      <c r="T4" s="109" t="str">
        <f t="shared" si="2"/>
        <v>Работал</v>
      </c>
      <c r="U4" s="109" t="str">
        <f t="shared" si="2"/>
        <v>Работал</v>
      </c>
      <c r="V4" s="127" t="str">
        <f t="shared" si="2"/>
        <v/>
      </c>
      <c r="W4" s="127" t="str">
        <f t="shared" si="2"/>
        <v/>
      </c>
      <c r="X4" s="109" t="str">
        <f t="shared" si="2"/>
        <v>Работал</v>
      </c>
      <c r="Y4" s="109" t="str">
        <f t="shared" si="2"/>
        <v>Работал</v>
      </c>
      <c r="Z4" s="109" t="str">
        <f t="shared" si="2"/>
        <v>Работал</v>
      </c>
      <c r="AA4" s="109" t="str">
        <f t="shared" si="2"/>
        <v>Работал</v>
      </c>
      <c r="AB4" s="109" t="str">
        <f t="shared" si="2"/>
        <v>Работал</v>
      </c>
      <c r="AC4" s="127" t="str">
        <f t="shared" si="2"/>
        <v/>
      </c>
      <c r="AD4" s="127" t="str">
        <f t="shared" si="2"/>
        <v/>
      </c>
      <c r="AE4" s="109" t="str">
        <f t="shared" si="2"/>
        <v>Работал</v>
      </c>
      <c r="AF4" s="109" t="str">
        <f t="shared" si="2"/>
        <v>Работал</v>
      </c>
      <c r="AG4" s="109" t="str">
        <f t="shared" si="2"/>
        <v>Работал</v>
      </c>
      <c r="AH4" s="109" t="str">
        <f t="shared" si="2"/>
        <v/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9" t="str">
        <f t="shared" si="2"/>
        <v>Работал</v>
      </c>
      <c r="E5" s="109" t="str">
        <f t="shared" si="2"/>
        <v>Работал</v>
      </c>
      <c r="F5" s="109" t="str">
        <f t="shared" si="2"/>
        <v>Работал</v>
      </c>
      <c r="G5" s="109" t="str">
        <f t="shared" si="2"/>
        <v>Работал</v>
      </c>
      <c r="H5" s="127" t="str">
        <f t="shared" si="2"/>
        <v/>
      </c>
      <c r="I5" s="127" t="str">
        <f t="shared" si="2"/>
        <v/>
      </c>
      <c r="J5" s="109" t="str">
        <f t="shared" si="2"/>
        <v>Работал</v>
      </c>
      <c r="K5" s="109" t="str">
        <f t="shared" si="2"/>
        <v>Работал</v>
      </c>
      <c r="L5" s="109" t="str">
        <f t="shared" si="2"/>
        <v>Работал</v>
      </c>
      <c r="M5" s="109" t="str">
        <f t="shared" si="2"/>
        <v>Работал</v>
      </c>
      <c r="N5" s="109" t="str">
        <f t="shared" si="2"/>
        <v>Работал</v>
      </c>
      <c r="O5" s="127" t="str">
        <f t="shared" si="2"/>
        <v/>
      </c>
      <c r="P5" s="127" t="str">
        <f t="shared" si="2"/>
        <v/>
      </c>
      <c r="Q5" s="109" t="str">
        <f t="shared" si="2"/>
        <v>Работал</v>
      </c>
      <c r="R5" s="109" t="str">
        <f t="shared" si="2"/>
        <v>Работал</v>
      </c>
      <c r="S5" s="109" t="str">
        <f t="shared" si="2"/>
        <v>Работал</v>
      </c>
      <c r="T5" s="109" t="str">
        <f t="shared" si="2"/>
        <v>Работал</v>
      </c>
      <c r="U5" s="109" t="str">
        <f t="shared" si="2"/>
        <v>Работал</v>
      </c>
      <c r="V5" s="127" t="str">
        <f t="shared" si="2"/>
        <v/>
      </c>
      <c r="W5" s="127" t="str">
        <f t="shared" si="2"/>
        <v/>
      </c>
      <c r="X5" s="109" t="str">
        <f t="shared" si="2"/>
        <v>Работал</v>
      </c>
      <c r="Y5" s="109" t="str">
        <f t="shared" si="2"/>
        <v>Работал</v>
      </c>
      <c r="Z5" s="109" t="str">
        <f t="shared" si="2"/>
        <v>Работал</v>
      </c>
      <c r="AA5" s="109" t="str">
        <f t="shared" si="2"/>
        <v>Работал</v>
      </c>
      <c r="AB5" s="109" t="str">
        <f t="shared" si="2"/>
        <v>Работал</v>
      </c>
      <c r="AC5" s="127" t="str">
        <f t="shared" si="2"/>
        <v/>
      </c>
      <c r="AD5" s="127" t="str">
        <f t="shared" si="2"/>
        <v/>
      </c>
      <c r="AE5" s="109" t="str">
        <f t="shared" si="2"/>
        <v>Работал</v>
      </c>
      <c r="AF5" s="109" t="str">
        <f t="shared" si="2"/>
        <v>Работал</v>
      </c>
      <c r="AG5" s="109" t="str">
        <f t="shared" si="2"/>
        <v>Работал</v>
      </c>
      <c r="AH5" s="109" t="str">
        <f t="shared" si="2"/>
        <v/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09" t="str">
        <f t="shared" si="2"/>
        <v>Работал</v>
      </c>
      <c r="E6" s="109" t="str">
        <f t="shared" si="2"/>
        <v>Работал</v>
      </c>
      <c r="F6" s="109" t="str">
        <f t="shared" si="2"/>
        <v>Работал</v>
      </c>
      <c r="G6" s="109" t="str">
        <f t="shared" si="2"/>
        <v>Работал</v>
      </c>
      <c r="H6" s="127" t="str">
        <f t="shared" si="2"/>
        <v/>
      </c>
      <c r="I6" s="127" t="str">
        <f t="shared" si="2"/>
        <v/>
      </c>
      <c r="J6" s="109" t="str">
        <f t="shared" si="2"/>
        <v>Работал</v>
      </c>
      <c r="K6" s="109" t="str">
        <f t="shared" si="2"/>
        <v>Работал</v>
      </c>
      <c r="L6" s="109" t="str">
        <f t="shared" si="2"/>
        <v>Работал</v>
      </c>
      <c r="M6" s="109" t="str">
        <f t="shared" si="2"/>
        <v>Работал</v>
      </c>
      <c r="N6" s="109" t="str">
        <f t="shared" si="2"/>
        <v>Работал</v>
      </c>
      <c r="O6" s="127" t="str">
        <f t="shared" si="2"/>
        <v/>
      </c>
      <c r="P6" s="127" t="str">
        <f t="shared" si="2"/>
        <v/>
      </c>
      <c r="Q6" s="109" t="str">
        <f t="shared" si="2"/>
        <v>Работал</v>
      </c>
      <c r="R6" s="109" t="str">
        <f t="shared" si="2"/>
        <v>Работал</v>
      </c>
      <c r="S6" s="109" t="str">
        <f t="shared" si="2"/>
        <v>Работал</v>
      </c>
      <c r="T6" s="109" t="str">
        <f t="shared" si="2"/>
        <v>Работал</v>
      </c>
      <c r="U6" s="109" t="str">
        <f t="shared" si="2"/>
        <v>Выходной</v>
      </c>
      <c r="V6" s="127" t="str">
        <f t="shared" si="2"/>
        <v/>
      </c>
      <c r="W6" s="127" t="str">
        <f t="shared" si="2"/>
        <v/>
      </c>
      <c r="X6" s="109" t="str">
        <f t="shared" si="2"/>
        <v>Работал</v>
      </c>
      <c r="Y6" s="109" t="str">
        <f t="shared" si="2"/>
        <v>Работал</v>
      </c>
      <c r="Z6" s="109" t="str">
        <f t="shared" si="2"/>
        <v>Работал</v>
      </c>
      <c r="AA6" s="109" t="str">
        <f t="shared" si="2"/>
        <v>Работал</v>
      </c>
      <c r="AB6" s="109" t="str">
        <f t="shared" si="2"/>
        <v>Работал</v>
      </c>
      <c r="AC6" s="127" t="str">
        <f t="shared" si="2"/>
        <v/>
      </c>
      <c r="AD6" s="127" t="str">
        <f t="shared" si="2"/>
        <v/>
      </c>
      <c r="AE6" s="109" t="str">
        <f t="shared" si="2"/>
        <v>Работал</v>
      </c>
      <c r="AF6" s="109" t="str">
        <f t="shared" si="2"/>
        <v>Работал</v>
      </c>
      <c r="AG6" s="109" t="str">
        <f t="shared" si="2"/>
        <v>Работал</v>
      </c>
      <c r="AH6" s="109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09" t="str">
        <f t="shared" si="2"/>
        <v>Работал</v>
      </c>
      <c r="E7" s="109" t="str">
        <f t="shared" si="2"/>
        <v>Работал</v>
      </c>
      <c r="F7" s="109" t="str">
        <f t="shared" si="2"/>
        <v>Работал</v>
      </c>
      <c r="G7" s="109" t="str">
        <f t="shared" si="2"/>
        <v>Работал</v>
      </c>
      <c r="H7" s="127" t="str">
        <f t="shared" si="2"/>
        <v/>
      </c>
      <c r="I7" s="127" t="str">
        <f t="shared" si="2"/>
        <v/>
      </c>
      <c r="J7" s="109" t="str">
        <f t="shared" si="2"/>
        <v>Работал</v>
      </c>
      <c r="K7" s="109" t="str">
        <f t="shared" si="2"/>
        <v>Работал</v>
      </c>
      <c r="L7" s="109" t="str">
        <f t="shared" si="2"/>
        <v>Работал</v>
      </c>
      <c r="M7" s="109" t="str">
        <f t="shared" si="2"/>
        <v>Работал</v>
      </c>
      <c r="N7" s="109" t="str">
        <f t="shared" si="2"/>
        <v>Работал</v>
      </c>
      <c r="O7" s="127" t="str">
        <f t="shared" si="2"/>
        <v/>
      </c>
      <c r="P7" s="127" t="str">
        <f t="shared" si="2"/>
        <v/>
      </c>
      <c r="Q7" s="109" t="str">
        <f t="shared" si="2"/>
        <v>Работал</v>
      </c>
      <c r="R7" s="109" t="str">
        <f t="shared" si="2"/>
        <v>Работал</v>
      </c>
      <c r="S7" s="109" t="str">
        <f t="shared" si="2"/>
        <v>Работал</v>
      </c>
      <c r="T7" s="109" t="str">
        <f t="shared" si="2"/>
        <v>Выходной</v>
      </c>
      <c r="U7" s="109" t="str">
        <f t="shared" si="2"/>
        <v>Выходной</v>
      </c>
      <c r="V7" s="127" t="str">
        <f t="shared" si="2"/>
        <v>Выходной</v>
      </c>
      <c r="W7" s="127" t="str">
        <f t="shared" si="2"/>
        <v>Выходной</v>
      </c>
      <c r="X7" s="109" t="str">
        <f t="shared" si="2"/>
        <v>Выходной</v>
      </c>
      <c r="Y7" s="109" t="str">
        <f t="shared" si="2"/>
        <v>Выходной</v>
      </c>
      <c r="Z7" s="109" t="str">
        <f t="shared" si="2"/>
        <v>Выходной</v>
      </c>
      <c r="AA7" s="109" t="str">
        <f t="shared" si="2"/>
        <v>Выходной</v>
      </c>
      <c r="AB7" s="109" t="str">
        <f t="shared" si="2"/>
        <v>Выходной</v>
      </c>
      <c r="AC7" s="127" t="str">
        <f t="shared" si="2"/>
        <v/>
      </c>
      <c r="AD7" s="127" t="str">
        <f t="shared" si="2"/>
        <v/>
      </c>
      <c r="AE7" s="109" t="str">
        <f t="shared" si="2"/>
        <v>Работал</v>
      </c>
      <c r="AF7" s="109" t="str">
        <f t="shared" si="2"/>
        <v>Работал</v>
      </c>
      <c r="AG7" s="109" t="str">
        <f t="shared" si="2"/>
        <v>Работал</v>
      </c>
      <c r="AH7" s="109" t="str">
        <f t="shared" si="2"/>
        <v/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09" t="str">
        <f t="shared" si="2"/>
        <v>Работал</v>
      </c>
      <c r="E8" s="109" t="str">
        <f t="shared" si="2"/>
        <v>Работал</v>
      </c>
      <c r="F8" s="109" t="str">
        <f t="shared" si="2"/>
        <v>Работал</v>
      </c>
      <c r="G8" s="109" t="str">
        <f t="shared" si="2"/>
        <v>Работал</v>
      </c>
      <c r="H8" s="127" t="str">
        <f t="shared" si="2"/>
        <v/>
      </c>
      <c r="I8" s="127" t="str">
        <f t="shared" si="2"/>
        <v/>
      </c>
      <c r="J8" s="109" t="str">
        <f t="shared" si="2"/>
        <v>Работал</v>
      </c>
      <c r="K8" s="109" t="str">
        <f t="shared" si="2"/>
        <v>Работал</v>
      </c>
      <c r="L8" s="109" t="str">
        <f t="shared" si="2"/>
        <v>Работал</v>
      </c>
      <c r="M8" s="109" t="str">
        <f t="shared" si="2"/>
        <v>Работал</v>
      </c>
      <c r="N8" s="109" t="str">
        <f t="shared" si="2"/>
        <v>Работал</v>
      </c>
      <c r="O8" s="127" t="str">
        <f t="shared" si="2"/>
        <v/>
      </c>
      <c r="P8" s="127" t="str">
        <f t="shared" si="2"/>
        <v/>
      </c>
      <c r="Q8" s="109" t="str">
        <f t="shared" si="2"/>
        <v>Работал</v>
      </c>
      <c r="R8" s="109" t="str">
        <f t="shared" si="2"/>
        <v>Работал</v>
      </c>
      <c r="S8" s="109" t="str">
        <f t="shared" si="2"/>
        <v>Работал</v>
      </c>
      <c r="T8" s="109" t="str">
        <f t="shared" si="2"/>
        <v>Работал</v>
      </c>
      <c r="U8" s="109" t="str">
        <f t="shared" si="2"/>
        <v>Работал</v>
      </c>
      <c r="V8" s="127" t="str">
        <f t="shared" si="2"/>
        <v/>
      </c>
      <c r="W8" s="127" t="str">
        <f t="shared" si="2"/>
        <v/>
      </c>
      <c r="X8" s="109" t="str">
        <f t="shared" si="2"/>
        <v>Выходной</v>
      </c>
      <c r="Y8" s="109" t="str">
        <f t="shared" si="2"/>
        <v>Выходной</v>
      </c>
      <c r="Z8" s="109" t="str">
        <f t="shared" si="2"/>
        <v>Выходной</v>
      </c>
      <c r="AA8" s="109" t="str">
        <f t="shared" si="2"/>
        <v>Выходной</v>
      </c>
      <c r="AB8" s="109" t="str">
        <f t="shared" si="2"/>
        <v>Выходной</v>
      </c>
      <c r="AC8" s="127" t="str">
        <f t="shared" si="2"/>
        <v>Выходной</v>
      </c>
      <c r="AD8" s="127" t="str">
        <f t="shared" si="2"/>
        <v>Выходной</v>
      </c>
      <c r="AE8" s="109" t="str">
        <f t="shared" si="2"/>
        <v>Выходной</v>
      </c>
      <c r="AF8" s="109" t="str">
        <f t="shared" si="2"/>
        <v>Выходной</v>
      </c>
      <c r="AG8" s="109" t="str">
        <f t="shared" si="2"/>
        <v>Выходной</v>
      </c>
      <c r="AH8" s="109" t="str">
        <f t="shared" si="2"/>
        <v/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09" t="str">
        <f t="shared" si="2"/>
        <v>Работал</v>
      </c>
      <c r="E9" s="109" t="str">
        <f t="shared" si="2"/>
        <v>Выходной</v>
      </c>
      <c r="F9" s="109" t="str">
        <f t="shared" si="2"/>
        <v>Выходной</v>
      </c>
      <c r="G9" s="109" t="str">
        <f t="shared" si="2"/>
        <v>Выходной</v>
      </c>
      <c r="H9" s="127" t="str">
        <f t="shared" si="2"/>
        <v>Выходной</v>
      </c>
      <c r="I9" s="127" t="str">
        <f t="shared" si="2"/>
        <v>Выходной</v>
      </c>
      <c r="J9" s="109" t="str">
        <f t="shared" si="2"/>
        <v>Выходной</v>
      </c>
      <c r="K9" s="109" t="str">
        <f t="shared" si="2"/>
        <v>Выходной</v>
      </c>
      <c r="L9" s="109" t="str">
        <f t="shared" si="2"/>
        <v>Выходной</v>
      </c>
      <c r="M9" s="109" t="str">
        <f t="shared" si="2"/>
        <v>Выходной</v>
      </c>
      <c r="N9" s="109" t="str">
        <f t="shared" si="2"/>
        <v>Выходной</v>
      </c>
      <c r="O9" s="127" t="str">
        <f t="shared" si="2"/>
        <v/>
      </c>
      <c r="P9" s="127" t="str">
        <f t="shared" si="2"/>
        <v/>
      </c>
      <c r="Q9" s="109" t="str">
        <f t="shared" si="2"/>
        <v>Работал</v>
      </c>
      <c r="R9" s="109" t="str">
        <f t="shared" si="2"/>
        <v>Работал</v>
      </c>
      <c r="S9" s="109" t="str">
        <f t="shared" si="2"/>
        <v>Работал</v>
      </c>
      <c r="T9" s="109" t="str">
        <f t="shared" si="2"/>
        <v>Работал</v>
      </c>
      <c r="U9" s="109" t="str">
        <f t="shared" si="2"/>
        <v>Работал</v>
      </c>
      <c r="V9" s="127" t="str">
        <f t="shared" si="2"/>
        <v/>
      </c>
      <c r="W9" s="127" t="str">
        <f t="shared" si="2"/>
        <v/>
      </c>
      <c r="X9" s="109" t="str">
        <f t="shared" si="2"/>
        <v>Работал</v>
      </c>
      <c r="Y9" s="109" t="str">
        <f t="shared" si="2"/>
        <v>Работал</v>
      </c>
      <c r="Z9" s="109" t="str">
        <f t="shared" si="2"/>
        <v>Работал</v>
      </c>
      <c r="AA9" s="109" t="str">
        <f t="shared" si="2"/>
        <v>Работал</v>
      </c>
      <c r="AB9" s="109" t="str">
        <f t="shared" si="2"/>
        <v>Работал</v>
      </c>
      <c r="AC9" s="127" t="str">
        <f t="shared" si="2"/>
        <v/>
      </c>
      <c r="AD9" s="127" t="str">
        <f t="shared" si="2"/>
        <v/>
      </c>
      <c r="AE9" s="109" t="str">
        <f t="shared" si="2"/>
        <v>Работал</v>
      </c>
      <c r="AF9" s="109" t="str">
        <f t="shared" si="2"/>
        <v>Работал</v>
      </c>
      <c r="AG9" s="109" t="str">
        <f t="shared" si="2"/>
        <v>Работал</v>
      </c>
      <c r="AH9" s="109" t="str">
        <f t="shared" si="2"/>
        <v/>
      </c>
      <c r="AI9" s="109" t="str">
        <f t="shared" si="2"/>
        <v/>
      </c>
      <c r="AJ9" s="109" t="str">
        <f t="shared" si="2"/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09" t="str">
        <f t="shared" si="2"/>
        <v>Работал</v>
      </c>
      <c r="E10" s="109" t="str">
        <f t="shared" si="2"/>
        <v>Работал</v>
      </c>
      <c r="F10" s="109" t="str">
        <f t="shared" si="2"/>
        <v>Работал</v>
      </c>
      <c r="G10" s="109" t="str">
        <f t="shared" si="2"/>
        <v>Работал</v>
      </c>
      <c r="H10" s="127" t="str">
        <f t="shared" si="2"/>
        <v/>
      </c>
      <c r="I10" s="127" t="str">
        <f t="shared" si="2"/>
        <v/>
      </c>
      <c r="J10" s="109" t="str">
        <f t="shared" si="2"/>
        <v>Работал</v>
      </c>
      <c r="K10" s="109" t="str">
        <f t="shared" si="2"/>
        <v>Работал</v>
      </c>
      <c r="L10" s="109" t="str">
        <f t="shared" si="2"/>
        <v>Работал</v>
      </c>
      <c r="M10" s="109" t="str">
        <f t="shared" si="2"/>
        <v>Работал</v>
      </c>
      <c r="N10" s="109" t="str">
        <f t="shared" si="2"/>
        <v>Работал</v>
      </c>
      <c r="O10" s="127" t="str">
        <f t="shared" si="2"/>
        <v/>
      </c>
      <c r="P10" s="127" t="str">
        <f t="shared" si="2"/>
        <v/>
      </c>
      <c r="Q10" s="109" t="str">
        <f t="shared" si="2"/>
        <v>Работал</v>
      </c>
      <c r="R10" s="109" t="str">
        <f t="shared" si="2"/>
        <v>Работал</v>
      </c>
      <c r="S10" s="109" t="str">
        <f t="shared" si="2"/>
        <v>Работал</v>
      </c>
      <c r="T10" s="109" t="str">
        <f t="shared" si="2"/>
        <v>Работал</v>
      </c>
      <c r="U10" s="109" t="str">
        <f t="shared" si="2"/>
        <v>Работал</v>
      </c>
      <c r="V10" s="127" t="str">
        <f t="shared" si="2"/>
        <v/>
      </c>
      <c r="W10" s="127" t="str">
        <f t="shared" si="2"/>
        <v/>
      </c>
      <c r="X10" s="109" t="str">
        <f t="shared" si="2"/>
        <v>Работал</v>
      </c>
      <c r="Y10" s="109" t="str">
        <f t="shared" si="2"/>
        <v>Работал</v>
      </c>
      <c r="Z10" s="109" t="str">
        <f t="shared" si="2"/>
        <v>Работал</v>
      </c>
      <c r="AA10" s="109" t="str">
        <f t="shared" si="2"/>
        <v>Работал</v>
      </c>
      <c r="AB10" s="109" t="str">
        <f t="shared" ref="AB10:AJ10" si="3">IF(ISBLANK(AB72),"",IF(AB72=0,"Выходной",IF(AB72&lt;&gt;0,"Работал","")))</f>
        <v>Работал</v>
      </c>
      <c r="AC10" s="127" t="str">
        <f t="shared" si="3"/>
        <v/>
      </c>
      <c r="AD10" s="127" t="str">
        <f t="shared" si="3"/>
        <v/>
      </c>
      <c r="AE10" s="109" t="str">
        <f t="shared" si="3"/>
        <v>Работал</v>
      </c>
      <c r="AF10" s="109" t="str">
        <f t="shared" si="3"/>
        <v>Работал</v>
      </c>
      <c r="AG10" s="109" t="str">
        <f t="shared" si="3"/>
        <v>Работал</v>
      </c>
      <c r="AH10" s="109" t="str">
        <f t="shared" si="3"/>
        <v/>
      </c>
      <c r="AI10" s="109" t="str">
        <f t="shared" si="3"/>
        <v/>
      </c>
      <c r="AJ10" s="109" t="str">
        <f t="shared" si="3"/>
        <v/>
      </c>
    </row>
    <row r="11" spans="1:36" x14ac:dyDescent="0.3">
      <c r="A11" s="102">
        <v>13</v>
      </c>
      <c r="B11" s="107" t="str">
        <f>VLOOKUP($A11,Сотрудники!$A$3:$L$1206,2,0)</f>
        <v>Богданов Михаил</v>
      </c>
      <c r="C11" s="107" t="str">
        <f>VLOOKUP($A11,Сотрудники!$A$3:$L$1206,8,0)</f>
        <v>СПБ</v>
      </c>
      <c r="D11" s="109" t="str">
        <f t="shared" ref="D11:AJ18" si="4">IF(ISBLANK(D73),"",IF(D73=0,"Выходной",IF(D73&lt;&gt;0,"Работал","")))</f>
        <v>Работал</v>
      </c>
      <c r="E11" s="109" t="str">
        <f t="shared" si="4"/>
        <v>Работал</v>
      </c>
      <c r="F11" s="109" t="str">
        <f t="shared" si="4"/>
        <v>Работал</v>
      </c>
      <c r="G11" s="109" t="str">
        <f t="shared" si="4"/>
        <v>Работал</v>
      </c>
      <c r="H11" s="127" t="str">
        <f t="shared" si="4"/>
        <v/>
      </c>
      <c r="I11" s="127" t="str">
        <f t="shared" si="4"/>
        <v/>
      </c>
      <c r="J11" s="109" t="str">
        <f t="shared" si="4"/>
        <v>Работал</v>
      </c>
      <c r="K11" s="109" t="str">
        <f t="shared" si="4"/>
        <v>Работал</v>
      </c>
      <c r="L11" s="109" t="str">
        <f t="shared" si="4"/>
        <v>Работал</v>
      </c>
      <c r="M11" s="109" t="str">
        <f t="shared" si="4"/>
        <v>Работал</v>
      </c>
      <c r="N11" s="109" t="str">
        <f t="shared" si="4"/>
        <v>Работал</v>
      </c>
      <c r="O11" s="127" t="str">
        <f t="shared" si="4"/>
        <v/>
      </c>
      <c r="P11" s="127" t="str">
        <f t="shared" si="4"/>
        <v/>
      </c>
      <c r="Q11" s="109" t="str">
        <f t="shared" si="4"/>
        <v>Работал</v>
      </c>
      <c r="R11" s="109" t="str">
        <f t="shared" si="4"/>
        <v>Работал</v>
      </c>
      <c r="S11" s="109" t="str">
        <f t="shared" si="4"/>
        <v>Работал</v>
      </c>
      <c r="T11" s="109" t="str">
        <f t="shared" si="4"/>
        <v>Работал</v>
      </c>
      <c r="U11" s="109" t="str">
        <f t="shared" si="4"/>
        <v>Работал</v>
      </c>
      <c r="V11" s="127" t="str">
        <f t="shared" si="4"/>
        <v/>
      </c>
      <c r="W11" s="127" t="str">
        <f t="shared" si="4"/>
        <v/>
      </c>
      <c r="X11" s="109" t="str">
        <f t="shared" si="4"/>
        <v>Работал</v>
      </c>
      <c r="Y11" s="109" t="str">
        <f t="shared" si="4"/>
        <v>Работал</v>
      </c>
      <c r="Z11" s="109" t="str">
        <f t="shared" si="4"/>
        <v>Работал</v>
      </c>
      <c r="AA11" s="109" t="str">
        <f t="shared" si="4"/>
        <v>Работал</v>
      </c>
      <c r="AB11" s="109" t="str">
        <f t="shared" si="4"/>
        <v>Работал</v>
      </c>
      <c r="AC11" s="127" t="str">
        <f t="shared" si="4"/>
        <v/>
      </c>
      <c r="AD11" s="127" t="str">
        <f t="shared" si="4"/>
        <v/>
      </c>
      <c r="AE11" s="109" t="str">
        <f t="shared" si="4"/>
        <v>Работал</v>
      </c>
      <c r="AF11" s="109" t="str">
        <f t="shared" si="4"/>
        <v>Работал</v>
      </c>
      <c r="AG11" s="109" t="str">
        <f t="shared" si="4"/>
        <v>Работал</v>
      </c>
      <c r="AH11" s="109" t="str">
        <f t="shared" si="4"/>
        <v/>
      </c>
      <c r="AI11" s="109" t="str">
        <f t="shared" si="4"/>
        <v/>
      </c>
      <c r="AJ11" s="109" t="str">
        <f t="shared" si="4"/>
        <v/>
      </c>
    </row>
    <row r="12" spans="1:36" x14ac:dyDescent="0.3">
      <c r="A12" s="102">
        <v>14</v>
      </c>
      <c r="B12" s="107" t="str">
        <f>VLOOKUP($A12,Сотрудники!$A$3:$L$1206,2,0)</f>
        <v>Смирнова Екатерина</v>
      </c>
      <c r="C12" s="107" t="str">
        <f>VLOOKUP($A12,Сотрудники!$A$3:$L$1206,8,0)</f>
        <v>Москва</v>
      </c>
      <c r="D12" s="109" t="str">
        <f t="shared" si="4"/>
        <v>Работал</v>
      </c>
      <c r="E12" s="109" t="str">
        <f t="shared" si="4"/>
        <v>Работал</v>
      </c>
      <c r="F12" s="109" t="str">
        <f t="shared" si="4"/>
        <v>Работал</v>
      </c>
      <c r="G12" s="109" t="str">
        <f t="shared" si="4"/>
        <v>Работал</v>
      </c>
      <c r="H12" s="127" t="str">
        <f t="shared" si="4"/>
        <v/>
      </c>
      <c r="I12" s="127" t="str">
        <f t="shared" si="4"/>
        <v/>
      </c>
      <c r="J12" s="109" t="str">
        <f t="shared" si="4"/>
        <v>Работал</v>
      </c>
      <c r="K12" s="109" t="str">
        <f t="shared" si="4"/>
        <v>Работал</v>
      </c>
      <c r="L12" s="109" t="str">
        <f t="shared" si="4"/>
        <v>Работал</v>
      </c>
      <c r="M12" s="109" t="str">
        <f t="shared" si="4"/>
        <v>Работал</v>
      </c>
      <c r="N12" s="109" t="str">
        <f t="shared" si="4"/>
        <v>Работал</v>
      </c>
      <c r="O12" s="127" t="str">
        <f t="shared" si="4"/>
        <v/>
      </c>
      <c r="P12" s="127" t="str">
        <f t="shared" si="4"/>
        <v/>
      </c>
      <c r="Q12" s="109" t="str">
        <f t="shared" si="4"/>
        <v>Работал</v>
      </c>
      <c r="R12" s="109" t="str">
        <f t="shared" si="4"/>
        <v>Работал</v>
      </c>
      <c r="S12" s="109" t="str">
        <f t="shared" si="4"/>
        <v>Работал</v>
      </c>
      <c r="T12" s="109" t="str">
        <f t="shared" si="4"/>
        <v>Работал</v>
      </c>
      <c r="U12" s="109" t="str">
        <f t="shared" si="4"/>
        <v>Работал</v>
      </c>
      <c r="V12" s="127" t="str">
        <f t="shared" si="4"/>
        <v/>
      </c>
      <c r="W12" s="127" t="str">
        <f t="shared" si="4"/>
        <v/>
      </c>
      <c r="X12" s="109" t="str">
        <f t="shared" si="4"/>
        <v>Работал</v>
      </c>
      <c r="Y12" s="109" t="str">
        <f t="shared" si="4"/>
        <v>Работал</v>
      </c>
      <c r="Z12" s="109" t="str">
        <f t="shared" si="4"/>
        <v>Работал</v>
      </c>
      <c r="AA12" s="109" t="str">
        <f t="shared" si="4"/>
        <v>Работал</v>
      </c>
      <c r="AB12" s="109" t="str">
        <f t="shared" si="4"/>
        <v>Работал</v>
      </c>
      <c r="AC12" s="127" t="str">
        <f t="shared" si="4"/>
        <v/>
      </c>
      <c r="AD12" s="127" t="str">
        <f t="shared" si="4"/>
        <v/>
      </c>
      <c r="AE12" s="109" t="str">
        <f t="shared" si="4"/>
        <v>Работал</v>
      </c>
      <c r="AF12" s="109" t="str">
        <f t="shared" si="4"/>
        <v>Работал</v>
      </c>
      <c r="AG12" s="109" t="str">
        <f t="shared" si="4"/>
        <v>Работал</v>
      </c>
      <c r="AH12" s="109" t="str">
        <f t="shared" si="4"/>
        <v/>
      </c>
      <c r="AI12" s="109" t="str">
        <f t="shared" si="4"/>
        <v/>
      </c>
      <c r="AJ12" s="109" t="str">
        <f t="shared" si="4"/>
        <v/>
      </c>
    </row>
    <row r="13" spans="1:36" x14ac:dyDescent="0.3">
      <c r="A13" s="102">
        <v>15</v>
      </c>
      <c r="B13" s="107" t="str">
        <f>VLOOKUP($A13,Сотрудники!$A$3:$L$1206,2,0)</f>
        <v>Герасимова Елизавета</v>
      </c>
      <c r="C13" s="107" t="str">
        <f>VLOOKUP($A13,Сотрудники!$A$3:$L$1206,8,0)</f>
        <v>Москва</v>
      </c>
      <c r="D13" s="109" t="str">
        <f t="shared" si="4"/>
        <v>Работал</v>
      </c>
      <c r="E13" s="109" t="str">
        <f t="shared" si="4"/>
        <v>Работал</v>
      </c>
      <c r="F13" s="109" t="str">
        <f t="shared" si="4"/>
        <v>Работал</v>
      </c>
      <c r="G13" s="109" t="str">
        <f t="shared" si="4"/>
        <v>Работал</v>
      </c>
      <c r="H13" s="127" t="str">
        <f t="shared" si="4"/>
        <v/>
      </c>
      <c r="I13" s="127" t="str">
        <f t="shared" si="4"/>
        <v/>
      </c>
      <c r="J13" s="109" t="str">
        <f t="shared" si="4"/>
        <v>Работал</v>
      </c>
      <c r="K13" s="109" t="str">
        <f t="shared" si="4"/>
        <v>Работал</v>
      </c>
      <c r="L13" s="109" t="str">
        <f t="shared" si="4"/>
        <v>Работал</v>
      </c>
      <c r="M13" s="109" t="str">
        <f t="shared" si="4"/>
        <v>Работал</v>
      </c>
      <c r="N13" s="109" t="str">
        <f t="shared" si="4"/>
        <v>Работал</v>
      </c>
      <c r="O13" s="127" t="str">
        <f t="shared" si="4"/>
        <v/>
      </c>
      <c r="P13" s="127" t="str">
        <f t="shared" si="4"/>
        <v/>
      </c>
      <c r="Q13" s="109" t="str">
        <f t="shared" si="4"/>
        <v>Работал</v>
      </c>
      <c r="R13" s="109" t="str">
        <f t="shared" si="4"/>
        <v>Работал</v>
      </c>
      <c r="S13" s="109" t="str">
        <f t="shared" si="4"/>
        <v>Работал</v>
      </c>
      <c r="T13" s="109" t="str">
        <f t="shared" si="4"/>
        <v>Работал</v>
      </c>
      <c r="U13" s="109" t="str">
        <f t="shared" si="4"/>
        <v>Работал</v>
      </c>
      <c r="V13" s="127" t="str">
        <f t="shared" si="4"/>
        <v/>
      </c>
      <c r="W13" s="127" t="str">
        <f t="shared" si="4"/>
        <v/>
      </c>
      <c r="X13" s="109" t="str">
        <f t="shared" si="4"/>
        <v>Работал</v>
      </c>
      <c r="Y13" s="109" t="str">
        <f t="shared" si="4"/>
        <v>Работал</v>
      </c>
      <c r="Z13" s="109" t="str">
        <f t="shared" si="4"/>
        <v>Работал</v>
      </c>
      <c r="AA13" s="109" t="str">
        <f t="shared" si="4"/>
        <v>Работал</v>
      </c>
      <c r="AB13" s="109" t="str">
        <f t="shared" si="4"/>
        <v>Работал</v>
      </c>
      <c r="AC13" s="127" t="str">
        <f t="shared" si="4"/>
        <v/>
      </c>
      <c r="AD13" s="127" t="str">
        <f t="shared" si="4"/>
        <v/>
      </c>
      <c r="AE13" s="109" t="str">
        <f t="shared" si="4"/>
        <v>Работал</v>
      </c>
      <c r="AF13" s="109" t="str">
        <f t="shared" si="4"/>
        <v>Работал</v>
      </c>
      <c r="AG13" s="109" t="str">
        <f t="shared" si="4"/>
        <v>Работал</v>
      </c>
      <c r="AH13" s="109" t="str">
        <f t="shared" si="4"/>
        <v/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16</v>
      </c>
      <c r="B14" s="107" t="str">
        <f>VLOOKUP($A14,Сотрудники!$A$3:$L$1206,2,0)</f>
        <v>Абдуллаева Анжелика</v>
      </c>
      <c r="C14" s="107" t="str">
        <f>VLOOKUP($A14,Сотрудники!$A$3:$L$1206,8,0)</f>
        <v>Москва</v>
      </c>
      <c r="D14" s="109" t="str">
        <f t="shared" si="4"/>
        <v>Работал</v>
      </c>
      <c r="E14" s="109" t="str">
        <f t="shared" si="4"/>
        <v>Работал</v>
      </c>
      <c r="F14" s="109" t="str">
        <f t="shared" si="4"/>
        <v>Работал</v>
      </c>
      <c r="G14" s="109" t="str">
        <f t="shared" si="4"/>
        <v>Работал</v>
      </c>
      <c r="H14" s="127" t="str">
        <f t="shared" si="4"/>
        <v/>
      </c>
      <c r="I14" s="127" t="str">
        <f t="shared" si="4"/>
        <v/>
      </c>
      <c r="J14" s="109" t="str">
        <f t="shared" si="4"/>
        <v>Работал</v>
      </c>
      <c r="K14" s="109" t="str">
        <f t="shared" si="4"/>
        <v>Работал</v>
      </c>
      <c r="L14" s="109" t="str">
        <f t="shared" si="4"/>
        <v>Работал</v>
      </c>
      <c r="M14" s="109" t="str">
        <f t="shared" si="4"/>
        <v>Работал</v>
      </c>
      <c r="N14" s="109" t="str">
        <f t="shared" si="4"/>
        <v>Работал</v>
      </c>
      <c r="O14" s="127" t="str">
        <f t="shared" si="4"/>
        <v/>
      </c>
      <c r="P14" s="127" t="str">
        <f t="shared" si="4"/>
        <v/>
      </c>
      <c r="Q14" s="109" t="str">
        <f t="shared" si="4"/>
        <v>Работал</v>
      </c>
      <c r="R14" s="109" t="str">
        <f t="shared" si="4"/>
        <v>Работал</v>
      </c>
      <c r="S14" s="109" t="str">
        <f t="shared" si="4"/>
        <v>Работал</v>
      </c>
      <c r="T14" s="109" t="str">
        <f t="shared" si="4"/>
        <v>Работал</v>
      </c>
      <c r="U14" s="109" t="str">
        <f t="shared" si="4"/>
        <v>Работал</v>
      </c>
      <c r="V14" s="127" t="str">
        <f t="shared" si="4"/>
        <v/>
      </c>
      <c r="W14" s="127" t="str">
        <f t="shared" si="4"/>
        <v/>
      </c>
      <c r="X14" s="109" t="str">
        <f t="shared" si="4"/>
        <v>Работал</v>
      </c>
      <c r="Y14" s="109" t="str">
        <f t="shared" si="4"/>
        <v>Работал</v>
      </c>
      <c r="Z14" s="109" t="str">
        <f t="shared" si="4"/>
        <v>Работал</v>
      </c>
      <c r="AA14" s="109" t="str">
        <f t="shared" si="4"/>
        <v>Работал</v>
      </c>
      <c r="AB14" s="109" t="str">
        <f t="shared" si="4"/>
        <v>Работал</v>
      </c>
      <c r="AC14" s="127" t="str">
        <f t="shared" si="4"/>
        <v/>
      </c>
      <c r="AD14" s="127" t="str">
        <f t="shared" si="4"/>
        <v/>
      </c>
      <c r="AE14" s="109" t="str">
        <f t="shared" si="4"/>
        <v>Работал</v>
      </c>
      <c r="AF14" s="109" t="str">
        <f t="shared" si="4"/>
        <v>Работал</v>
      </c>
      <c r="AG14" s="109" t="str">
        <f t="shared" si="4"/>
        <v>Работал</v>
      </c>
      <c r="AH14" s="109" t="str">
        <f t="shared" si="4"/>
        <v/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17</v>
      </c>
      <c r="B15" s="107" t="str">
        <f>VLOOKUP($A15,Сотрудники!$A$3:$L$1206,2,0)</f>
        <v>Наймушин Евгений</v>
      </c>
      <c r="C15" s="107" t="str">
        <f>VLOOKUP($A15,Сотрудники!$A$3:$L$1206,8,0)</f>
        <v>Екатеринбург</v>
      </c>
      <c r="D15" s="109" t="str">
        <f t="shared" si="4"/>
        <v>Выходной</v>
      </c>
      <c r="E15" s="109" t="str">
        <f t="shared" si="4"/>
        <v>Выходной</v>
      </c>
      <c r="F15" s="109" t="str">
        <f t="shared" si="4"/>
        <v>Выходной</v>
      </c>
      <c r="G15" s="109" t="str">
        <f t="shared" si="4"/>
        <v>Выходной</v>
      </c>
      <c r="H15" s="127" t="str">
        <f t="shared" si="4"/>
        <v>Выходной</v>
      </c>
      <c r="I15" s="127" t="str">
        <f t="shared" si="4"/>
        <v>Выходной</v>
      </c>
      <c r="J15" s="109" t="str">
        <f t="shared" si="4"/>
        <v>Работал</v>
      </c>
      <c r="K15" s="109" t="str">
        <f t="shared" si="4"/>
        <v>Работал</v>
      </c>
      <c r="L15" s="109" t="str">
        <f t="shared" si="4"/>
        <v>Работал</v>
      </c>
      <c r="M15" s="109" t="str">
        <f t="shared" si="4"/>
        <v>Работал</v>
      </c>
      <c r="N15" s="109" t="str">
        <f t="shared" si="4"/>
        <v>Работал</v>
      </c>
      <c r="O15" s="127" t="str">
        <f t="shared" si="4"/>
        <v/>
      </c>
      <c r="P15" s="127" t="str">
        <f t="shared" si="4"/>
        <v/>
      </c>
      <c r="Q15" s="109" t="str">
        <f t="shared" si="4"/>
        <v>Работал</v>
      </c>
      <c r="R15" s="109" t="str">
        <f t="shared" si="4"/>
        <v>Работал</v>
      </c>
      <c r="S15" s="109" t="str">
        <f t="shared" si="4"/>
        <v>Работал</v>
      </c>
      <c r="T15" s="109" t="str">
        <f t="shared" si="4"/>
        <v>Работал</v>
      </c>
      <c r="U15" s="109" t="str">
        <f t="shared" si="4"/>
        <v>Работал</v>
      </c>
      <c r="V15" s="127" t="str">
        <f t="shared" si="4"/>
        <v/>
      </c>
      <c r="W15" s="127" t="str">
        <f t="shared" si="4"/>
        <v/>
      </c>
      <c r="X15" s="109" t="str">
        <f t="shared" si="4"/>
        <v>Работал</v>
      </c>
      <c r="Y15" s="109" t="str">
        <f t="shared" si="4"/>
        <v>Работал</v>
      </c>
      <c r="Z15" s="109" t="str">
        <f t="shared" si="4"/>
        <v>Работал</v>
      </c>
      <c r="AA15" s="109" t="str">
        <f t="shared" si="4"/>
        <v>Работал</v>
      </c>
      <c r="AB15" s="109" t="str">
        <f t="shared" si="4"/>
        <v>Работал</v>
      </c>
      <c r="AC15" s="127" t="str">
        <f t="shared" si="4"/>
        <v/>
      </c>
      <c r="AD15" s="127" t="str">
        <f t="shared" si="4"/>
        <v/>
      </c>
      <c r="AE15" s="109" t="str">
        <f t="shared" si="4"/>
        <v>Работал</v>
      </c>
      <c r="AF15" s="109" t="str">
        <f t="shared" si="4"/>
        <v>Работал</v>
      </c>
      <c r="AG15" s="109" t="str">
        <f t="shared" si="4"/>
        <v>Работал</v>
      </c>
      <c r="AH15" s="109" t="str">
        <f t="shared" si="4"/>
        <v/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19</v>
      </c>
      <c r="B16" s="107" t="str">
        <f>VLOOKUP($A16,Сотрудники!$A$3:$L$1206,2,0)</f>
        <v>Лопатин Максим</v>
      </c>
      <c r="C16" s="107" t="str">
        <f>VLOOKUP($A16,Сотрудники!$A$3:$L$1206,8,0)</f>
        <v>Москва</v>
      </c>
      <c r="D16" s="109" t="str">
        <f t="shared" si="4"/>
        <v>Работал</v>
      </c>
      <c r="E16" s="109" t="str">
        <f t="shared" si="4"/>
        <v>Работал</v>
      </c>
      <c r="F16" s="109" t="str">
        <f t="shared" si="4"/>
        <v>Работал</v>
      </c>
      <c r="G16" s="109" t="str">
        <f t="shared" si="4"/>
        <v>Работал</v>
      </c>
      <c r="H16" s="127" t="str">
        <f t="shared" si="4"/>
        <v/>
      </c>
      <c r="I16" s="127" t="str">
        <f t="shared" si="4"/>
        <v/>
      </c>
      <c r="J16" s="109" t="str">
        <f t="shared" si="4"/>
        <v>Работал</v>
      </c>
      <c r="K16" s="109" t="str">
        <f t="shared" si="4"/>
        <v>Работал</v>
      </c>
      <c r="L16" s="109" t="str">
        <f t="shared" si="4"/>
        <v>Работал</v>
      </c>
      <c r="M16" s="109" t="str">
        <f t="shared" si="4"/>
        <v>Работал</v>
      </c>
      <c r="N16" s="109" t="str">
        <f t="shared" si="4"/>
        <v>Работал</v>
      </c>
      <c r="O16" s="127" t="str">
        <f t="shared" si="4"/>
        <v/>
      </c>
      <c r="P16" s="127" t="str">
        <f t="shared" si="4"/>
        <v/>
      </c>
      <c r="Q16" s="109" t="str">
        <f t="shared" si="4"/>
        <v>Работал</v>
      </c>
      <c r="R16" s="109" t="str">
        <f t="shared" si="4"/>
        <v>Работал</v>
      </c>
      <c r="S16" s="109" t="str">
        <f t="shared" si="4"/>
        <v>Работал</v>
      </c>
      <c r="T16" s="109" t="str">
        <f t="shared" si="4"/>
        <v>Работал</v>
      </c>
      <c r="U16" s="109" t="str">
        <f t="shared" si="4"/>
        <v>Работал</v>
      </c>
      <c r="V16" s="127" t="str">
        <f t="shared" si="4"/>
        <v/>
      </c>
      <c r="W16" s="127" t="str">
        <f t="shared" si="4"/>
        <v/>
      </c>
      <c r="X16" s="109" t="str">
        <f t="shared" si="4"/>
        <v>Работал</v>
      </c>
      <c r="Y16" s="109" t="str">
        <f t="shared" si="4"/>
        <v>Работал</v>
      </c>
      <c r="Z16" s="109" t="str">
        <f t="shared" si="4"/>
        <v>Работал</v>
      </c>
      <c r="AA16" s="109" t="str">
        <f t="shared" si="4"/>
        <v>Работал</v>
      </c>
      <c r="AB16" s="109" t="str">
        <f t="shared" si="4"/>
        <v>Работал</v>
      </c>
      <c r="AC16" s="127" t="str">
        <f t="shared" si="4"/>
        <v/>
      </c>
      <c r="AD16" s="127" t="str">
        <f t="shared" si="4"/>
        <v/>
      </c>
      <c r="AE16" s="109" t="str">
        <f t="shared" si="4"/>
        <v>Работал</v>
      </c>
      <c r="AF16" s="109" t="str">
        <f t="shared" si="4"/>
        <v>Работал</v>
      </c>
      <c r="AG16" s="109" t="str">
        <f t="shared" si="4"/>
        <v>Работал</v>
      </c>
      <c r="AH16" s="109" t="str">
        <f t="shared" si="4"/>
        <v/>
      </c>
      <c r="AI16" s="109" t="str">
        <f t="shared" si="4"/>
        <v/>
      </c>
      <c r="AJ16" s="109" t="str">
        <f t="shared" si="4"/>
        <v/>
      </c>
    </row>
    <row r="17" spans="1:36" x14ac:dyDescent="0.3">
      <c r="A17" s="102">
        <v>21</v>
      </c>
      <c r="B17" s="107" t="str">
        <f>VLOOKUP($A17,Сотрудники!$A$3:$L$1206,2,0)</f>
        <v>Шимберев Борис</v>
      </c>
      <c r="C17" s="107" t="str">
        <f>VLOOKUP($A17,Сотрудники!$A$3:$L$1206,8,0)</f>
        <v>СПБ</v>
      </c>
      <c r="D17" s="109" t="str">
        <f t="shared" si="4"/>
        <v>Работал</v>
      </c>
      <c r="E17" s="109" t="str">
        <f t="shared" si="4"/>
        <v>Работал</v>
      </c>
      <c r="F17" s="109" t="str">
        <f t="shared" si="4"/>
        <v>Работал</v>
      </c>
      <c r="G17" s="109" t="str">
        <f t="shared" si="4"/>
        <v>Работал</v>
      </c>
      <c r="H17" s="127" t="str">
        <f t="shared" si="4"/>
        <v/>
      </c>
      <c r="I17" s="127" t="str">
        <f t="shared" si="4"/>
        <v/>
      </c>
      <c r="J17" s="109" t="str">
        <f t="shared" si="4"/>
        <v>Работал</v>
      </c>
      <c r="K17" s="109" t="str">
        <f t="shared" si="4"/>
        <v>Работал</v>
      </c>
      <c r="L17" s="109" t="str">
        <f t="shared" si="4"/>
        <v>Работал</v>
      </c>
      <c r="M17" s="109" t="str">
        <f t="shared" si="4"/>
        <v>Работал</v>
      </c>
      <c r="N17" s="109" t="str">
        <f t="shared" si="4"/>
        <v>Работал</v>
      </c>
      <c r="O17" s="127" t="str">
        <f t="shared" si="4"/>
        <v/>
      </c>
      <c r="P17" s="127" t="str">
        <f t="shared" si="4"/>
        <v/>
      </c>
      <c r="Q17" s="109" t="str">
        <f t="shared" si="4"/>
        <v>Выходной</v>
      </c>
      <c r="R17" s="109" t="str">
        <f t="shared" si="4"/>
        <v>Выходной</v>
      </c>
      <c r="S17" s="109" t="str">
        <f t="shared" si="4"/>
        <v>Выходной</v>
      </c>
      <c r="T17" s="109" t="str">
        <f t="shared" si="4"/>
        <v>Выходной</v>
      </c>
      <c r="U17" s="109" t="str">
        <f t="shared" si="4"/>
        <v>Выходной</v>
      </c>
      <c r="V17" s="127" t="str">
        <f t="shared" si="4"/>
        <v/>
      </c>
      <c r="W17" s="127" t="str">
        <f t="shared" si="4"/>
        <v/>
      </c>
      <c r="X17" s="109" t="str">
        <f t="shared" si="4"/>
        <v>Работал</v>
      </c>
      <c r="Y17" s="109" t="str">
        <f t="shared" si="4"/>
        <v>Работал</v>
      </c>
      <c r="Z17" s="109" t="str">
        <f t="shared" si="4"/>
        <v>Работал</v>
      </c>
      <c r="AA17" s="109" t="str">
        <f t="shared" si="4"/>
        <v>Работал</v>
      </c>
      <c r="AB17" s="109" t="str">
        <f t="shared" si="4"/>
        <v>Работал</v>
      </c>
      <c r="AC17" s="127" t="str">
        <f t="shared" si="4"/>
        <v/>
      </c>
      <c r="AD17" s="127" t="str">
        <f t="shared" si="4"/>
        <v/>
      </c>
      <c r="AE17" s="109" t="str">
        <f t="shared" si="4"/>
        <v>Работал</v>
      </c>
      <c r="AF17" s="109" t="str">
        <f t="shared" si="4"/>
        <v>Работал</v>
      </c>
      <c r="AG17" s="109" t="str">
        <f t="shared" si="4"/>
        <v>Работал</v>
      </c>
      <c r="AH17" s="109" t="str">
        <f t="shared" si="4"/>
        <v/>
      </c>
      <c r="AI17" s="109" t="str">
        <f t="shared" si="4"/>
        <v/>
      </c>
      <c r="AJ17" s="109" t="str">
        <f t="shared" si="4"/>
        <v/>
      </c>
    </row>
    <row r="18" spans="1:36" x14ac:dyDescent="0.3">
      <c r="A18" s="102">
        <v>22</v>
      </c>
      <c r="B18" s="107" t="str">
        <f>VLOOKUP($A18,Сотрудники!$A$3:$L$1206,2,0)</f>
        <v>Виштак Татьяна</v>
      </c>
      <c r="C18" s="107" t="str">
        <f>VLOOKUP($A18,Сотрудники!$A$3:$L$1206,8,0)</f>
        <v>Москва</v>
      </c>
      <c r="D18" s="109" t="str">
        <f t="shared" si="4"/>
        <v>Работал</v>
      </c>
      <c r="E18" s="109" t="str">
        <f t="shared" si="4"/>
        <v>Работал</v>
      </c>
      <c r="F18" s="109" t="str">
        <f t="shared" si="4"/>
        <v>Работал</v>
      </c>
      <c r="G18" s="109" t="str">
        <f t="shared" si="4"/>
        <v>Работал</v>
      </c>
      <c r="H18" s="127" t="str">
        <f t="shared" si="4"/>
        <v/>
      </c>
      <c r="I18" s="127" t="str">
        <f t="shared" si="4"/>
        <v/>
      </c>
      <c r="J18" s="109" t="str">
        <f t="shared" si="4"/>
        <v>Работал</v>
      </c>
      <c r="K18" s="109" t="str">
        <f t="shared" si="4"/>
        <v>Работал</v>
      </c>
      <c r="L18" s="109" t="str">
        <f t="shared" si="4"/>
        <v>Работал</v>
      </c>
      <c r="M18" s="109" t="str">
        <f t="shared" si="4"/>
        <v>Работал</v>
      </c>
      <c r="N18" s="109" t="str">
        <f t="shared" si="4"/>
        <v>Работал</v>
      </c>
      <c r="O18" s="127" t="str">
        <f t="shared" si="4"/>
        <v/>
      </c>
      <c r="P18" s="127" t="str">
        <f t="shared" si="4"/>
        <v/>
      </c>
      <c r="Q18" s="109" t="str">
        <f t="shared" si="4"/>
        <v>Работал</v>
      </c>
      <c r="R18" s="109" t="str">
        <f t="shared" si="4"/>
        <v>Работал</v>
      </c>
      <c r="S18" s="109" t="str">
        <f t="shared" si="4"/>
        <v>Работал</v>
      </c>
      <c r="T18" s="109" t="str">
        <f t="shared" si="4"/>
        <v>Работал</v>
      </c>
      <c r="U18" s="109" t="str">
        <f t="shared" si="4"/>
        <v>Работал</v>
      </c>
      <c r="V18" s="127" t="str">
        <f t="shared" si="4"/>
        <v/>
      </c>
      <c r="W18" s="127" t="str">
        <f t="shared" si="4"/>
        <v/>
      </c>
      <c r="X18" s="109" t="str">
        <f t="shared" si="4"/>
        <v>Работал</v>
      </c>
      <c r="Y18" s="109" t="str">
        <f t="shared" si="4"/>
        <v>Работал</v>
      </c>
      <c r="Z18" s="109" t="str">
        <f t="shared" si="4"/>
        <v>Работал</v>
      </c>
      <c r="AA18" s="109" t="str">
        <f t="shared" si="4"/>
        <v>Работал</v>
      </c>
      <c r="AB18" s="109" t="str">
        <f t="shared" ref="D18:AJ26" si="5">IF(ISBLANK(AB80),"",IF(AB80=0,"Выходной",IF(AB80&lt;&gt;0,"Работал","")))</f>
        <v>Работал</v>
      </c>
      <c r="AC18" s="127" t="str">
        <f t="shared" si="5"/>
        <v/>
      </c>
      <c r="AD18" s="127" t="str">
        <f t="shared" si="5"/>
        <v/>
      </c>
      <c r="AE18" s="109" t="str">
        <f t="shared" si="5"/>
        <v>Работал</v>
      </c>
      <c r="AF18" s="109" t="str">
        <f t="shared" si="5"/>
        <v>Работал</v>
      </c>
      <c r="AG18" s="109" t="str">
        <f t="shared" si="5"/>
        <v>Работал</v>
      </c>
      <c r="AH18" s="109" t="str">
        <f t="shared" si="5"/>
        <v/>
      </c>
      <c r="AI18" s="109" t="str">
        <f t="shared" si="5"/>
        <v/>
      </c>
      <c r="AJ18" s="109" t="str">
        <f t="shared" si="5"/>
        <v/>
      </c>
    </row>
    <row r="19" spans="1:36" x14ac:dyDescent="0.3">
      <c r="A19" s="102">
        <v>23</v>
      </c>
      <c r="B19" s="107" t="str">
        <f>VLOOKUP($A19,Сотрудники!$A$3:$L$1206,2,0)</f>
        <v>Путилов Александр</v>
      </c>
      <c r="C19" s="107" t="str">
        <f>VLOOKUP($A19,Сотрудники!$A$3:$L$1206,8,0)</f>
        <v>Екатеринбург</v>
      </c>
      <c r="D19" s="109" t="str">
        <f t="shared" si="5"/>
        <v>Работал</v>
      </c>
      <c r="E19" s="109" t="str">
        <f t="shared" si="5"/>
        <v>Работал</v>
      </c>
      <c r="F19" s="109" t="str">
        <f t="shared" si="5"/>
        <v>Работал</v>
      </c>
      <c r="G19" s="109" t="str">
        <f t="shared" si="5"/>
        <v>Работал</v>
      </c>
      <c r="H19" s="127" t="str">
        <f t="shared" si="5"/>
        <v/>
      </c>
      <c r="I19" s="127" t="str">
        <f t="shared" si="5"/>
        <v/>
      </c>
      <c r="J19" s="109" t="str">
        <f t="shared" si="5"/>
        <v>Работал</v>
      </c>
      <c r="K19" s="109" t="str">
        <f t="shared" si="5"/>
        <v>Работал</v>
      </c>
      <c r="L19" s="109" t="str">
        <f t="shared" si="5"/>
        <v>Работал</v>
      </c>
      <c r="M19" s="109" t="str">
        <f t="shared" si="5"/>
        <v>Работал</v>
      </c>
      <c r="N19" s="109" t="str">
        <f t="shared" si="5"/>
        <v>Работал</v>
      </c>
      <c r="O19" s="127" t="str">
        <f t="shared" si="5"/>
        <v/>
      </c>
      <c r="P19" s="127" t="str">
        <f t="shared" si="5"/>
        <v/>
      </c>
      <c r="Q19" s="109" t="str">
        <f t="shared" si="5"/>
        <v>Работал</v>
      </c>
      <c r="R19" s="109" t="str">
        <f t="shared" si="5"/>
        <v>Работал</v>
      </c>
      <c r="S19" s="109" t="str">
        <f t="shared" si="5"/>
        <v>Работал</v>
      </c>
      <c r="T19" s="109" t="str">
        <f t="shared" si="5"/>
        <v>Работал</v>
      </c>
      <c r="U19" s="109" t="str">
        <f t="shared" si="5"/>
        <v>Работал</v>
      </c>
      <c r="V19" s="127" t="str">
        <f t="shared" si="5"/>
        <v/>
      </c>
      <c r="W19" s="127" t="str">
        <f t="shared" si="5"/>
        <v/>
      </c>
      <c r="X19" s="109" t="str">
        <f t="shared" si="5"/>
        <v>Работал</v>
      </c>
      <c r="Y19" s="109" t="str">
        <f t="shared" si="5"/>
        <v>Работал</v>
      </c>
      <c r="Z19" s="109" t="str">
        <f t="shared" si="5"/>
        <v>Работал</v>
      </c>
      <c r="AA19" s="109" t="str">
        <f t="shared" si="5"/>
        <v>Работал</v>
      </c>
      <c r="AB19" s="109" t="str">
        <f t="shared" si="5"/>
        <v>Работал</v>
      </c>
      <c r="AC19" s="127" t="str">
        <f t="shared" si="5"/>
        <v/>
      </c>
      <c r="AD19" s="127" t="str">
        <f t="shared" si="5"/>
        <v/>
      </c>
      <c r="AE19" s="109" t="str">
        <f t="shared" si="5"/>
        <v>Работал</v>
      </c>
      <c r="AF19" s="109" t="str">
        <f t="shared" si="5"/>
        <v>Работал</v>
      </c>
      <c r="AG19" s="109" t="str">
        <f t="shared" si="5"/>
        <v>Работал</v>
      </c>
      <c r="AH19" s="109" t="str">
        <f t="shared" si="5"/>
        <v/>
      </c>
      <c r="AI19" s="109" t="str">
        <f t="shared" si="5"/>
        <v/>
      </c>
      <c r="AJ19" s="109" t="str">
        <f t="shared" si="5"/>
        <v/>
      </c>
    </row>
    <row r="20" spans="1:36" x14ac:dyDescent="0.3">
      <c r="A20" s="102">
        <v>24</v>
      </c>
      <c r="B20" s="107" t="str">
        <f>VLOOKUP($A20,Сотрудники!$A$3:$L$1206,2,0)</f>
        <v>Цыганкова Анастасия</v>
      </c>
      <c r="C20" s="107" t="str">
        <f>VLOOKUP($A20,Сотрудники!$A$3:$L$1206,8,0)</f>
        <v>Москва</v>
      </c>
      <c r="D20" s="109" t="str">
        <f t="shared" si="5"/>
        <v>Работал</v>
      </c>
      <c r="E20" s="109" t="str">
        <f t="shared" si="5"/>
        <v>Работал</v>
      </c>
      <c r="F20" s="109" t="str">
        <f t="shared" si="5"/>
        <v>Работал</v>
      </c>
      <c r="G20" s="109" t="str">
        <f t="shared" si="5"/>
        <v>Работал</v>
      </c>
      <c r="H20" s="127" t="str">
        <f t="shared" si="5"/>
        <v/>
      </c>
      <c r="I20" s="127" t="str">
        <f t="shared" si="5"/>
        <v/>
      </c>
      <c r="J20" s="109" t="str">
        <f t="shared" si="5"/>
        <v>Работал</v>
      </c>
      <c r="K20" s="109" t="str">
        <f t="shared" si="5"/>
        <v>Работал</v>
      </c>
      <c r="L20" s="109" t="str">
        <f t="shared" si="5"/>
        <v>Работал</v>
      </c>
      <c r="M20" s="109" t="str">
        <f t="shared" si="5"/>
        <v>Работал</v>
      </c>
      <c r="N20" s="109" t="str">
        <f t="shared" si="5"/>
        <v>Работал</v>
      </c>
      <c r="O20" s="127" t="str">
        <f t="shared" si="5"/>
        <v/>
      </c>
      <c r="P20" s="127" t="str">
        <f t="shared" si="5"/>
        <v/>
      </c>
      <c r="Q20" s="109" t="str">
        <f t="shared" si="5"/>
        <v>Работал</v>
      </c>
      <c r="R20" s="109" t="str">
        <f t="shared" si="5"/>
        <v>Работал</v>
      </c>
      <c r="S20" s="109" t="str">
        <f t="shared" si="5"/>
        <v>Работал</v>
      </c>
      <c r="T20" s="109" t="str">
        <f t="shared" si="5"/>
        <v>Работал</v>
      </c>
      <c r="U20" s="109" t="str">
        <f t="shared" si="5"/>
        <v>Работал</v>
      </c>
      <c r="V20" s="127" t="str">
        <f t="shared" si="5"/>
        <v/>
      </c>
      <c r="W20" s="127" t="str">
        <f t="shared" si="5"/>
        <v/>
      </c>
      <c r="X20" s="109" t="str">
        <f t="shared" si="5"/>
        <v>Работал</v>
      </c>
      <c r="Y20" s="109" t="str">
        <f t="shared" si="5"/>
        <v>Работал</v>
      </c>
      <c r="Z20" s="109" t="str">
        <f t="shared" si="5"/>
        <v>Работал</v>
      </c>
      <c r="AA20" s="109" t="str">
        <f t="shared" si="5"/>
        <v>Работал</v>
      </c>
      <c r="AB20" s="109" t="str">
        <f t="shared" si="5"/>
        <v>Работал</v>
      </c>
      <c r="AC20" s="127" t="str">
        <f t="shared" si="5"/>
        <v/>
      </c>
      <c r="AD20" s="127" t="str">
        <f t="shared" si="5"/>
        <v/>
      </c>
      <c r="AE20" s="109" t="str">
        <f t="shared" si="5"/>
        <v>Работал</v>
      </c>
      <c r="AF20" s="109" t="str">
        <f t="shared" si="5"/>
        <v>Работал</v>
      </c>
      <c r="AG20" s="109" t="str">
        <f t="shared" si="5"/>
        <v>Работал</v>
      </c>
      <c r="AH20" s="109" t="str">
        <f t="shared" si="5"/>
        <v/>
      </c>
      <c r="AI20" s="109" t="str">
        <f t="shared" si="5"/>
        <v/>
      </c>
      <c r="AJ20" s="109" t="str">
        <f t="shared" si="5"/>
        <v/>
      </c>
    </row>
    <row r="21" spans="1:36" x14ac:dyDescent="0.3">
      <c r="A21" s="102">
        <v>25</v>
      </c>
      <c r="B21" s="107" t="str">
        <f>VLOOKUP($A21,Сотрудники!$A$3:$L$1206,2,0)</f>
        <v>Беседин Игорь</v>
      </c>
      <c r="C21" s="107" t="str">
        <f>VLOOKUP($A21,Сотрудники!$A$3:$L$1206,8,0)</f>
        <v>Нижний Новгород</v>
      </c>
      <c r="D21" s="109" t="str">
        <f t="shared" si="5"/>
        <v>Работал</v>
      </c>
      <c r="E21" s="109" t="str">
        <f t="shared" si="5"/>
        <v>Работал</v>
      </c>
      <c r="F21" s="109" t="str">
        <f t="shared" si="5"/>
        <v>Работал</v>
      </c>
      <c r="G21" s="109" t="str">
        <f t="shared" si="5"/>
        <v>Работал</v>
      </c>
      <c r="H21" s="127" t="str">
        <f t="shared" si="5"/>
        <v/>
      </c>
      <c r="I21" s="127" t="str">
        <f t="shared" si="5"/>
        <v/>
      </c>
      <c r="J21" s="109" t="str">
        <f t="shared" si="5"/>
        <v>Работал</v>
      </c>
      <c r="K21" s="109" t="str">
        <f t="shared" si="5"/>
        <v>Работал</v>
      </c>
      <c r="L21" s="109" t="str">
        <f t="shared" si="5"/>
        <v>Работал</v>
      </c>
      <c r="M21" s="109" t="str">
        <f t="shared" si="5"/>
        <v>Работал</v>
      </c>
      <c r="N21" s="109" t="str">
        <f t="shared" si="5"/>
        <v>Работал</v>
      </c>
      <c r="O21" s="127" t="str">
        <f t="shared" si="5"/>
        <v/>
      </c>
      <c r="P21" s="127" t="str">
        <f t="shared" si="5"/>
        <v/>
      </c>
      <c r="Q21" s="109" t="str">
        <f t="shared" si="5"/>
        <v>Работал</v>
      </c>
      <c r="R21" s="109" t="str">
        <f t="shared" si="5"/>
        <v>Работал</v>
      </c>
      <c r="S21" s="109" t="str">
        <f t="shared" si="5"/>
        <v>Работал</v>
      </c>
      <c r="T21" s="109" t="str">
        <f t="shared" si="5"/>
        <v>Работал</v>
      </c>
      <c r="U21" s="109" t="str">
        <f t="shared" si="5"/>
        <v>Работал</v>
      </c>
      <c r="V21" s="127" t="str">
        <f t="shared" si="5"/>
        <v/>
      </c>
      <c r="W21" s="127" t="str">
        <f t="shared" si="5"/>
        <v/>
      </c>
      <c r="X21" s="109" t="str">
        <f t="shared" si="5"/>
        <v>Работал</v>
      </c>
      <c r="Y21" s="109" t="str">
        <f t="shared" si="5"/>
        <v>Работал</v>
      </c>
      <c r="Z21" s="109" t="str">
        <f t="shared" si="5"/>
        <v>Работал</v>
      </c>
      <c r="AA21" s="109" t="str">
        <f t="shared" si="5"/>
        <v>Работал</v>
      </c>
      <c r="AB21" s="109" t="str">
        <f t="shared" si="5"/>
        <v>Работал</v>
      </c>
      <c r="AC21" s="127" t="str">
        <f t="shared" si="5"/>
        <v/>
      </c>
      <c r="AD21" s="127" t="str">
        <f t="shared" si="5"/>
        <v/>
      </c>
      <c r="AE21" s="109" t="str">
        <f t="shared" si="5"/>
        <v>Работал</v>
      </c>
      <c r="AF21" s="109" t="str">
        <f t="shared" si="5"/>
        <v>Работал</v>
      </c>
      <c r="AG21" s="109" t="str">
        <f t="shared" si="5"/>
        <v>Работал</v>
      </c>
      <c r="AH21" s="109" t="str">
        <f t="shared" si="5"/>
        <v/>
      </c>
      <c r="AI21" s="109" t="str">
        <f t="shared" si="5"/>
        <v/>
      </c>
      <c r="AJ21" s="109" t="str">
        <f t="shared" si="5"/>
        <v/>
      </c>
    </row>
    <row r="22" spans="1:36" x14ac:dyDescent="0.3">
      <c r="A22" s="102">
        <v>26</v>
      </c>
      <c r="B22" s="107" t="str">
        <f>VLOOKUP($A22,Сотрудники!$A$3:$L$1206,2,0)</f>
        <v>Молчанов Роман</v>
      </c>
      <c r="C22" s="107" t="str">
        <f>VLOOKUP($A22,Сотрудники!$A$3:$L$1206,8,0)</f>
        <v>Москва</v>
      </c>
      <c r="D22" s="109" t="str">
        <f t="shared" si="5"/>
        <v>Работал</v>
      </c>
      <c r="E22" s="109" t="str">
        <f t="shared" si="5"/>
        <v>Работал</v>
      </c>
      <c r="F22" s="109" t="str">
        <f t="shared" si="5"/>
        <v>Работал</v>
      </c>
      <c r="G22" s="109" t="str">
        <f t="shared" si="5"/>
        <v>Работал</v>
      </c>
      <c r="H22" s="127" t="str">
        <f t="shared" si="5"/>
        <v/>
      </c>
      <c r="I22" s="127" t="str">
        <f t="shared" si="5"/>
        <v/>
      </c>
      <c r="J22" s="109" t="str">
        <f t="shared" si="5"/>
        <v>Работал</v>
      </c>
      <c r="K22" s="109" t="str">
        <f t="shared" si="5"/>
        <v>Работал</v>
      </c>
      <c r="L22" s="109" t="str">
        <f t="shared" si="5"/>
        <v>Работал</v>
      </c>
      <c r="M22" s="109" t="str">
        <f t="shared" si="5"/>
        <v>Работал</v>
      </c>
      <c r="N22" s="109" t="str">
        <f t="shared" si="5"/>
        <v>Работал</v>
      </c>
      <c r="O22" s="127" t="str">
        <f t="shared" si="5"/>
        <v/>
      </c>
      <c r="P22" s="127" t="str">
        <f t="shared" si="5"/>
        <v/>
      </c>
      <c r="Q22" s="109" t="str">
        <f t="shared" si="5"/>
        <v>Работал</v>
      </c>
      <c r="R22" s="109" t="str">
        <f t="shared" si="5"/>
        <v>Работал</v>
      </c>
      <c r="S22" s="109" t="str">
        <f t="shared" si="5"/>
        <v>Работал</v>
      </c>
      <c r="T22" s="109" t="str">
        <f t="shared" si="5"/>
        <v>Работал</v>
      </c>
      <c r="U22" s="109" t="str">
        <f t="shared" si="5"/>
        <v>Работал</v>
      </c>
      <c r="V22" s="127" t="str">
        <f t="shared" si="5"/>
        <v/>
      </c>
      <c r="W22" s="127" t="str">
        <f t="shared" si="5"/>
        <v/>
      </c>
      <c r="X22" s="109" t="str">
        <f t="shared" si="5"/>
        <v>Работал</v>
      </c>
      <c r="Y22" s="109" t="str">
        <f t="shared" si="5"/>
        <v>Работал</v>
      </c>
      <c r="Z22" s="109" t="str">
        <f t="shared" si="5"/>
        <v>Работал</v>
      </c>
      <c r="AA22" s="109" t="str">
        <f t="shared" si="5"/>
        <v>Работал</v>
      </c>
      <c r="AB22" s="109" t="str">
        <f t="shared" si="5"/>
        <v>Работал</v>
      </c>
      <c r="AC22" s="127" t="str">
        <f t="shared" si="5"/>
        <v/>
      </c>
      <c r="AD22" s="127" t="str">
        <f t="shared" si="5"/>
        <v/>
      </c>
      <c r="AE22" s="109" t="str">
        <f t="shared" si="5"/>
        <v>Работал</v>
      </c>
      <c r="AF22" s="109" t="str">
        <f t="shared" si="5"/>
        <v>Работал</v>
      </c>
      <c r="AG22" s="109" t="str">
        <f t="shared" si="5"/>
        <v>Работал</v>
      </c>
      <c r="AH22" s="109" t="str">
        <f t="shared" si="5"/>
        <v/>
      </c>
      <c r="AI22" s="109" t="str">
        <f t="shared" si="5"/>
        <v/>
      </c>
      <c r="AJ22" s="109" t="str">
        <f t="shared" si="5"/>
        <v/>
      </c>
    </row>
    <row r="23" spans="1:36" x14ac:dyDescent="0.3">
      <c r="A23" s="102">
        <v>27</v>
      </c>
      <c r="B23" s="107" t="str">
        <f>VLOOKUP($A23,Сотрудники!$A$3:$L$1206,2,0)</f>
        <v>Пузанов Андрей</v>
      </c>
      <c r="C23" s="107" t="str">
        <f>VLOOKUP($A23,Сотрудники!$A$3:$L$1206,8,0)</f>
        <v>Москва</v>
      </c>
      <c r="D23" s="109" t="str">
        <f t="shared" si="5"/>
        <v>Работал</v>
      </c>
      <c r="E23" s="109" t="str">
        <f t="shared" si="5"/>
        <v>Работал</v>
      </c>
      <c r="F23" s="109" t="str">
        <f t="shared" si="5"/>
        <v>Работал</v>
      </c>
      <c r="G23" s="109" t="str">
        <f t="shared" si="5"/>
        <v>Работал</v>
      </c>
      <c r="H23" s="127" t="str">
        <f t="shared" si="5"/>
        <v/>
      </c>
      <c r="I23" s="127" t="str">
        <f t="shared" si="5"/>
        <v/>
      </c>
      <c r="J23" s="109" t="str">
        <f t="shared" si="5"/>
        <v>Работал</v>
      </c>
      <c r="K23" s="109" t="str">
        <f t="shared" si="5"/>
        <v>Работал</v>
      </c>
      <c r="L23" s="109" t="str">
        <f t="shared" si="5"/>
        <v>Работал</v>
      </c>
      <c r="M23" s="109" t="str">
        <f t="shared" si="5"/>
        <v>Работал</v>
      </c>
      <c r="N23" s="109" t="str">
        <f t="shared" si="5"/>
        <v>Работал</v>
      </c>
      <c r="O23" s="127" t="str">
        <f t="shared" si="5"/>
        <v/>
      </c>
      <c r="P23" s="127" t="str">
        <f t="shared" si="5"/>
        <v/>
      </c>
      <c r="Q23" s="109" t="str">
        <f t="shared" si="5"/>
        <v>Работал</v>
      </c>
      <c r="R23" s="109" t="str">
        <f t="shared" si="5"/>
        <v>Работал</v>
      </c>
      <c r="S23" s="109" t="str">
        <f t="shared" si="5"/>
        <v>Работал</v>
      </c>
      <c r="T23" s="109" t="str">
        <f t="shared" si="5"/>
        <v>Работал</v>
      </c>
      <c r="U23" s="109" t="str">
        <f t="shared" si="5"/>
        <v>Работал</v>
      </c>
      <c r="V23" s="127" t="str">
        <f t="shared" si="5"/>
        <v/>
      </c>
      <c r="W23" s="127" t="str">
        <f t="shared" si="5"/>
        <v/>
      </c>
      <c r="X23" s="109" t="str">
        <f t="shared" si="5"/>
        <v>Работал</v>
      </c>
      <c r="Y23" s="109" t="str">
        <f t="shared" si="5"/>
        <v>Работал</v>
      </c>
      <c r="Z23" s="109" t="str">
        <f t="shared" si="5"/>
        <v>Работал</v>
      </c>
      <c r="AA23" s="109" t="str">
        <f t="shared" si="5"/>
        <v>Работал</v>
      </c>
      <c r="AB23" s="109" t="str">
        <f t="shared" si="5"/>
        <v>Работал</v>
      </c>
      <c r="AC23" s="127" t="str">
        <f t="shared" si="5"/>
        <v/>
      </c>
      <c r="AD23" s="127" t="str">
        <f t="shared" si="5"/>
        <v/>
      </c>
      <c r="AE23" s="109" t="str">
        <f t="shared" si="5"/>
        <v>Работал</v>
      </c>
      <c r="AF23" s="109" t="str">
        <f t="shared" si="5"/>
        <v>Работал</v>
      </c>
      <c r="AG23" s="109" t="str">
        <f t="shared" si="5"/>
        <v>Работал</v>
      </c>
      <c r="AH23" s="109" t="str">
        <f t="shared" si="5"/>
        <v/>
      </c>
      <c r="AI23" s="109" t="str">
        <f t="shared" si="5"/>
        <v/>
      </c>
      <c r="AJ23" s="109" t="str">
        <f t="shared" si="5"/>
        <v/>
      </c>
    </row>
    <row r="24" spans="1:36" x14ac:dyDescent="0.3">
      <c r="A24" s="102">
        <v>28</v>
      </c>
      <c r="B24" s="107" t="str">
        <f>VLOOKUP($A24,Сотрудники!$A$3:$L$1206,2,0)</f>
        <v>Хотулев Дмитрий</v>
      </c>
      <c r="C24" s="107" t="str">
        <f>VLOOKUP($A24,Сотрудники!$A$3:$L$1206,8,0)</f>
        <v>Саратов</v>
      </c>
      <c r="D24" s="109" t="str">
        <f t="shared" si="5"/>
        <v>Работал</v>
      </c>
      <c r="E24" s="109" t="str">
        <f t="shared" si="5"/>
        <v>Работал</v>
      </c>
      <c r="F24" s="109" t="str">
        <f t="shared" si="5"/>
        <v>Работал</v>
      </c>
      <c r="G24" s="109" t="str">
        <f t="shared" si="5"/>
        <v>Работал</v>
      </c>
      <c r="H24" s="127" t="str">
        <f t="shared" si="5"/>
        <v/>
      </c>
      <c r="I24" s="127" t="str">
        <f t="shared" si="5"/>
        <v/>
      </c>
      <c r="J24" s="109" t="str">
        <f t="shared" si="5"/>
        <v>Работал</v>
      </c>
      <c r="K24" s="109" t="str">
        <f t="shared" si="5"/>
        <v>Работал</v>
      </c>
      <c r="L24" s="109" t="str">
        <f t="shared" si="5"/>
        <v>Работал</v>
      </c>
      <c r="M24" s="109" t="str">
        <f t="shared" si="5"/>
        <v>Работал</v>
      </c>
      <c r="N24" s="109" t="str">
        <f t="shared" si="5"/>
        <v>Работал</v>
      </c>
      <c r="O24" s="127" t="str">
        <f t="shared" si="5"/>
        <v/>
      </c>
      <c r="P24" s="127" t="str">
        <f t="shared" si="5"/>
        <v/>
      </c>
      <c r="Q24" s="109" t="str">
        <f t="shared" si="5"/>
        <v>Работал</v>
      </c>
      <c r="R24" s="109" t="str">
        <f t="shared" si="5"/>
        <v>Работал</v>
      </c>
      <c r="S24" s="109" t="str">
        <f t="shared" si="5"/>
        <v>Работал</v>
      </c>
      <c r="T24" s="109" t="str">
        <f t="shared" si="5"/>
        <v>Работал</v>
      </c>
      <c r="U24" s="109" t="str">
        <f t="shared" si="5"/>
        <v>Работал</v>
      </c>
      <c r="V24" s="127" t="str">
        <f t="shared" si="5"/>
        <v/>
      </c>
      <c r="W24" s="127" t="str">
        <f t="shared" si="5"/>
        <v/>
      </c>
      <c r="X24" s="109" t="str">
        <f t="shared" si="5"/>
        <v>Работал</v>
      </c>
      <c r="Y24" s="109" t="str">
        <f t="shared" si="5"/>
        <v>Работал</v>
      </c>
      <c r="Z24" s="109" t="str">
        <f t="shared" si="5"/>
        <v>Работал</v>
      </c>
      <c r="AA24" s="109" t="str">
        <f t="shared" si="5"/>
        <v>Работал</v>
      </c>
      <c r="AB24" s="109" t="str">
        <f t="shared" si="5"/>
        <v>Работал</v>
      </c>
      <c r="AC24" s="127" t="str">
        <f t="shared" si="5"/>
        <v/>
      </c>
      <c r="AD24" s="127" t="str">
        <f t="shared" si="5"/>
        <v/>
      </c>
      <c r="AE24" s="109" t="str">
        <f t="shared" si="5"/>
        <v>Работал</v>
      </c>
      <c r="AF24" s="109" t="str">
        <f t="shared" si="5"/>
        <v>Работал</v>
      </c>
      <c r="AG24" s="109" t="str">
        <f t="shared" si="5"/>
        <v>Работал</v>
      </c>
      <c r="AH24" s="109" t="str">
        <f t="shared" si="5"/>
        <v/>
      </c>
      <c r="AI24" s="109" t="str">
        <f t="shared" si="5"/>
        <v/>
      </c>
      <c r="AJ24" s="109" t="str">
        <f t="shared" si="5"/>
        <v/>
      </c>
    </row>
    <row r="25" spans="1:36" x14ac:dyDescent="0.3">
      <c r="A25" s="102">
        <v>30</v>
      </c>
      <c r="B25" s="107" t="str">
        <f>VLOOKUP($A25,Сотрудники!$A$3:$L$1206,2,0)</f>
        <v>Тарасов Алексей</v>
      </c>
      <c r="C25" s="107" t="str">
        <f>VLOOKUP($A25,Сотрудники!$A$3:$L$1206,8,0)</f>
        <v>СПБ</v>
      </c>
      <c r="D25" s="109" t="str">
        <f t="shared" si="5"/>
        <v>Работал</v>
      </c>
      <c r="E25" s="109" t="str">
        <f t="shared" si="5"/>
        <v>Работал</v>
      </c>
      <c r="F25" s="109" t="str">
        <f t="shared" si="5"/>
        <v>Работал</v>
      </c>
      <c r="G25" s="109" t="str">
        <f t="shared" si="5"/>
        <v>Работал</v>
      </c>
      <c r="H25" s="127" t="str">
        <f t="shared" si="5"/>
        <v/>
      </c>
      <c r="I25" s="127" t="str">
        <f t="shared" si="5"/>
        <v/>
      </c>
      <c r="J25" s="109" t="str">
        <f t="shared" si="5"/>
        <v>Работал</v>
      </c>
      <c r="K25" s="109" t="str">
        <f t="shared" si="5"/>
        <v>Работал</v>
      </c>
      <c r="L25" s="109" t="str">
        <f t="shared" si="5"/>
        <v>Работал</v>
      </c>
      <c r="M25" s="109" t="str">
        <f t="shared" si="5"/>
        <v>Работал</v>
      </c>
      <c r="N25" s="109" t="str">
        <f t="shared" si="5"/>
        <v>Работал</v>
      </c>
      <c r="O25" s="127" t="str">
        <f t="shared" si="5"/>
        <v/>
      </c>
      <c r="P25" s="127" t="str">
        <f t="shared" si="5"/>
        <v/>
      </c>
      <c r="Q25" s="109" t="str">
        <f t="shared" si="5"/>
        <v>Работал</v>
      </c>
      <c r="R25" s="109" t="str">
        <f t="shared" si="5"/>
        <v>Работал</v>
      </c>
      <c r="S25" s="109" t="str">
        <f t="shared" si="5"/>
        <v>Работал</v>
      </c>
      <c r="T25" s="109" t="str">
        <f t="shared" si="5"/>
        <v>Работал</v>
      </c>
      <c r="U25" s="109" t="str">
        <f t="shared" si="5"/>
        <v>Работал</v>
      </c>
      <c r="V25" s="127" t="str">
        <f t="shared" si="5"/>
        <v/>
      </c>
      <c r="W25" s="127" t="str">
        <f t="shared" si="5"/>
        <v/>
      </c>
      <c r="X25" s="109" t="str">
        <f t="shared" si="5"/>
        <v>Работал</v>
      </c>
      <c r="Y25" s="109" t="str">
        <f t="shared" si="5"/>
        <v>Работал</v>
      </c>
      <c r="Z25" s="109" t="str">
        <f t="shared" si="5"/>
        <v>Работал</v>
      </c>
      <c r="AA25" s="109" t="str">
        <f t="shared" si="5"/>
        <v>Работал</v>
      </c>
      <c r="AB25" s="109" t="str">
        <f t="shared" si="5"/>
        <v>Работал</v>
      </c>
      <c r="AC25" s="127" t="str">
        <f t="shared" si="5"/>
        <v/>
      </c>
      <c r="AD25" s="127" t="str">
        <f t="shared" si="5"/>
        <v/>
      </c>
      <c r="AE25" s="109" t="str">
        <f t="shared" si="5"/>
        <v>Работал</v>
      </c>
      <c r="AF25" s="109" t="str">
        <f t="shared" si="5"/>
        <v>Работал</v>
      </c>
      <c r="AG25" s="109" t="str">
        <f t="shared" si="5"/>
        <v>Работал</v>
      </c>
      <c r="AH25" s="109" t="str">
        <f t="shared" si="5"/>
        <v/>
      </c>
      <c r="AI25" s="109" t="str">
        <f t="shared" si="5"/>
        <v/>
      </c>
      <c r="AJ25" s="109" t="str">
        <f t="shared" si="5"/>
        <v/>
      </c>
    </row>
    <row r="26" spans="1:36" x14ac:dyDescent="0.3">
      <c r="A26" s="102">
        <v>31</v>
      </c>
      <c r="B26" s="107" t="str">
        <f>VLOOKUP($A26,Сотрудники!$A$3:$L$1206,2,0)</f>
        <v>Саринков Андрей</v>
      </c>
      <c r="C26" s="107" t="str">
        <f>VLOOKUP($A26,Сотрудники!$A$3:$L$1206,8,0)</f>
        <v>Москва</v>
      </c>
      <c r="D26" s="109" t="str">
        <f t="shared" si="5"/>
        <v>Работал</v>
      </c>
      <c r="E26" s="109" t="str">
        <f t="shared" si="5"/>
        <v>Работал</v>
      </c>
      <c r="F26" s="109" t="str">
        <f t="shared" si="5"/>
        <v>Работал</v>
      </c>
      <c r="G26" s="109" t="str">
        <f t="shared" si="5"/>
        <v>Работал</v>
      </c>
      <c r="H26" s="127" t="str">
        <f t="shared" si="5"/>
        <v/>
      </c>
      <c r="I26" s="127" t="str">
        <f t="shared" si="5"/>
        <v/>
      </c>
      <c r="J26" s="109" t="str">
        <f t="shared" si="5"/>
        <v>Работал</v>
      </c>
      <c r="K26" s="109" t="str">
        <f t="shared" si="5"/>
        <v>Работал</v>
      </c>
      <c r="L26" s="109" t="str">
        <f t="shared" si="5"/>
        <v>Работал</v>
      </c>
      <c r="M26" s="109" t="str">
        <f t="shared" si="5"/>
        <v>Работал</v>
      </c>
      <c r="N26" s="109" t="str">
        <f t="shared" si="5"/>
        <v>Работал</v>
      </c>
      <c r="O26" s="127" t="str">
        <f t="shared" si="5"/>
        <v/>
      </c>
      <c r="P26" s="127" t="str">
        <f t="shared" si="5"/>
        <v/>
      </c>
      <c r="Q26" s="109" t="str">
        <f t="shared" si="5"/>
        <v>Работал</v>
      </c>
      <c r="R26" s="109" t="str">
        <f t="shared" si="5"/>
        <v>Работал</v>
      </c>
      <c r="S26" s="109" t="str">
        <f t="shared" ref="S26:AJ26" si="6">IF(ISBLANK(S88),"",IF(S88=0,"Выходной",IF(S88&lt;&gt;0,"Работал","")))</f>
        <v>Работал</v>
      </c>
      <c r="T26" s="109" t="str">
        <f t="shared" si="6"/>
        <v>Работал</v>
      </c>
      <c r="U26" s="109" t="str">
        <f t="shared" si="6"/>
        <v>Работал</v>
      </c>
      <c r="V26" s="127" t="str">
        <f t="shared" si="6"/>
        <v/>
      </c>
      <c r="W26" s="127" t="str">
        <f t="shared" si="6"/>
        <v/>
      </c>
      <c r="X26" s="109" t="str">
        <f t="shared" si="6"/>
        <v>Работал</v>
      </c>
      <c r="Y26" s="109" t="str">
        <f t="shared" si="6"/>
        <v>Работал</v>
      </c>
      <c r="Z26" s="109" t="str">
        <f t="shared" si="6"/>
        <v>Работал</v>
      </c>
      <c r="AA26" s="109" t="str">
        <f t="shared" si="6"/>
        <v>Работал</v>
      </c>
      <c r="AB26" s="109" t="str">
        <f t="shared" si="6"/>
        <v>Работал</v>
      </c>
      <c r="AC26" s="127" t="str">
        <f t="shared" si="6"/>
        <v/>
      </c>
      <c r="AD26" s="127" t="str">
        <f t="shared" si="6"/>
        <v/>
      </c>
      <c r="AE26" s="109" t="str">
        <f t="shared" si="6"/>
        <v>Работал</v>
      </c>
      <c r="AF26" s="109" t="str">
        <f t="shared" si="6"/>
        <v>Работал</v>
      </c>
      <c r="AG26" s="109" t="str">
        <f t="shared" si="6"/>
        <v>Работал</v>
      </c>
      <c r="AH26" s="109" t="str">
        <f t="shared" si="6"/>
        <v/>
      </c>
      <c r="AI26" s="109" t="str">
        <f t="shared" si="6"/>
        <v/>
      </c>
      <c r="AJ26" s="109" t="str">
        <f t="shared" si="6"/>
        <v/>
      </c>
    </row>
    <row r="27" spans="1:36" x14ac:dyDescent="0.3">
      <c r="A27" s="102">
        <v>33</v>
      </c>
      <c r="B27" s="107" t="str">
        <f>VLOOKUP($A27,Сотрудники!$A$3:$L$1206,2,0)</f>
        <v>Киевский Сергей</v>
      </c>
      <c r="C27" s="107" t="str">
        <f>VLOOKUP($A27,Сотрудники!$A$3:$L$1206,8,0)</f>
        <v>Москва</v>
      </c>
      <c r="D27" s="109" t="str">
        <f t="shared" ref="D27:AJ34" si="7">IF(ISBLANK(D89),"",IF(D89=0,"Выходной",IF(D89&lt;&gt;0,"Работал","")))</f>
        <v>Работал</v>
      </c>
      <c r="E27" s="109" t="str">
        <f t="shared" si="7"/>
        <v>Работал</v>
      </c>
      <c r="F27" s="109" t="str">
        <f t="shared" si="7"/>
        <v>Работал</v>
      </c>
      <c r="G27" s="109" t="str">
        <f t="shared" si="7"/>
        <v>Работал</v>
      </c>
      <c r="H27" s="127" t="str">
        <f t="shared" si="7"/>
        <v/>
      </c>
      <c r="I27" s="127" t="str">
        <f t="shared" si="7"/>
        <v/>
      </c>
      <c r="J27" s="109" t="str">
        <f t="shared" si="7"/>
        <v>Работал</v>
      </c>
      <c r="K27" s="109" t="str">
        <f t="shared" si="7"/>
        <v>Работал</v>
      </c>
      <c r="L27" s="109" t="str">
        <f t="shared" si="7"/>
        <v>Работал</v>
      </c>
      <c r="M27" s="109" t="str">
        <f t="shared" si="7"/>
        <v>Работал</v>
      </c>
      <c r="N27" s="109" t="str">
        <f t="shared" si="7"/>
        <v>Работал</v>
      </c>
      <c r="O27" s="127" t="str">
        <f t="shared" si="7"/>
        <v/>
      </c>
      <c r="P27" s="127" t="str">
        <f t="shared" si="7"/>
        <v/>
      </c>
      <c r="Q27" s="109" t="str">
        <f t="shared" si="7"/>
        <v>Работал</v>
      </c>
      <c r="R27" s="109" t="str">
        <f t="shared" si="7"/>
        <v>Работал</v>
      </c>
      <c r="S27" s="109" t="str">
        <f t="shared" si="7"/>
        <v>Работал</v>
      </c>
      <c r="T27" s="109" t="str">
        <f t="shared" si="7"/>
        <v>Работал</v>
      </c>
      <c r="U27" s="109" t="str">
        <f t="shared" si="7"/>
        <v>Работал</v>
      </c>
      <c r="V27" s="127" t="str">
        <f t="shared" si="7"/>
        <v/>
      </c>
      <c r="W27" s="127" t="str">
        <f t="shared" si="7"/>
        <v/>
      </c>
      <c r="X27" s="109" t="str">
        <f t="shared" si="7"/>
        <v>Работал</v>
      </c>
      <c r="Y27" s="109" t="str">
        <f t="shared" si="7"/>
        <v>Работал</v>
      </c>
      <c r="Z27" s="109" t="str">
        <f t="shared" si="7"/>
        <v>Работал</v>
      </c>
      <c r="AA27" s="109" t="str">
        <f t="shared" si="7"/>
        <v>Работал</v>
      </c>
      <c r="AB27" s="109" t="str">
        <f t="shared" si="7"/>
        <v>Работал</v>
      </c>
      <c r="AC27" s="127" t="str">
        <f t="shared" si="7"/>
        <v/>
      </c>
      <c r="AD27" s="127" t="str">
        <f t="shared" si="7"/>
        <v/>
      </c>
      <c r="AE27" s="109" t="str">
        <f t="shared" si="7"/>
        <v>Работал</v>
      </c>
      <c r="AF27" s="109" t="str">
        <f t="shared" si="7"/>
        <v>Работал</v>
      </c>
      <c r="AG27" s="109" t="str">
        <f t="shared" si="7"/>
        <v>Работал</v>
      </c>
      <c r="AH27" s="109" t="str">
        <f t="shared" si="7"/>
        <v/>
      </c>
      <c r="AI27" s="109" t="str">
        <f t="shared" si="7"/>
        <v/>
      </c>
      <c r="AJ27" s="109" t="str">
        <f t="shared" si="7"/>
        <v/>
      </c>
    </row>
    <row r="28" spans="1:36" x14ac:dyDescent="0.3">
      <c r="A28" s="102">
        <v>35</v>
      </c>
      <c r="B28" s="107" t="str">
        <f>VLOOKUP($A28,Сотрудники!$A$3:$L$1206,2,0)</f>
        <v>Дмитриев Николай</v>
      </c>
      <c r="C28" s="107" t="str">
        <f>VLOOKUP($A28,Сотрудники!$A$3:$L$1206,8,0)</f>
        <v>Москва</v>
      </c>
      <c r="D28" s="109" t="str">
        <f t="shared" si="7"/>
        <v>Работал</v>
      </c>
      <c r="E28" s="109" t="str">
        <f t="shared" si="7"/>
        <v>Работал</v>
      </c>
      <c r="F28" s="109" t="str">
        <f t="shared" si="7"/>
        <v>Работал</v>
      </c>
      <c r="G28" s="109" t="str">
        <f t="shared" si="7"/>
        <v>Работал</v>
      </c>
      <c r="H28" s="127" t="str">
        <f t="shared" si="7"/>
        <v/>
      </c>
      <c r="I28" s="127" t="str">
        <f t="shared" si="7"/>
        <v/>
      </c>
      <c r="J28" s="109" t="str">
        <f t="shared" si="7"/>
        <v>Работал</v>
      </c>
      <c r="K28" s="109" t="str">
        <f t="shared" si="7"/>
        <v>Работал</v>
      </c>
      <c r="L28" s="109" t="str">
        <f t="shared" si="7"/>
        <v>Работал</v>
      </c>
      <c r="M28" s="109" t="str">
        <f t="shared" si="7"/>
        <v>Работал</v>
      </c>
      <c r="N28" s="109" t="str">
        <f t="shared" si="7"/>
        <v>Работал</v>
      </c>
      <c r="O28" s="127" t="str">
        <f t="shared" si="7"/>
        <v/>
      </c>
      <c r="P28" s="127" t="str">
        <f t="shared" si="7"/>
        <v/>
      </c>
      <c r="Q28" s="109" t="str">
        <f t="shared" si="7"/>
        <v>Работал</v>
      </c>
      <c r="R28" s="109" t="str">
        <f t="shared" si="7"/>
        <v>Работал</v>
      </c>
      <c r="S28" s="109" t="str">
        <f t="shared" si="7"/>
        <v>Работал</v>
      </c>
      <c r="T28" s="109" t="str">
        <f t="shared" si="7"/>
        <v>Работал</v>
      </c>
      <c r="U28" s="109" t="str">
        <f t="shared" si="7"/>
        <v>Работал</v>
      </c>
      <c r="V28" s="127" t="str">
        <f t="shared" si="7"/>
        <v/>
      </c>
      <c r="W28" s="127" t="str">
        <f t="shared" si="7"/>
        <v/>
      </c>
      <c r="X28" s="109" t="str">
        <f t="shared" si="7"/>
        <v>Работал</v>
      </c>
      <c r="Y28" s="109" t="str">
        <f t="shared" si="7"/>
        <v>Работал</v>
      </c>
      <c r="Z28" s="109" t="str">
        <f t="shared" si="7"/>
        <v>Работал</v>
      </c>
      <c r="AA28" s="109" t="str">
        <f t="shared" si="7"/>
        <v>Работал</v>
      </c>
      <c r="AB28" s="109" t="str">
        <f t="shared" si="7"/>
        <v>Работал</v>
      </c>
      <c r="AC28" s="127" t="str">
        <f t="shared" si="7"/>
        <v/>
      </c>
      <c r="AD28" s="127" t="str">
        <f t="shared" si="7"/>
        <v/>
      </c>
      <c r="AE28" s="109" t="str">
        <f t="shared" si="7"/>
        <v>Работал</v>
      </c>
      <c r="AF28" s="109" t="str">
        <f t="shared" si="7"/>
        <v>Работал</v>
      </c>
      <c r="AG28" s="109" t="str">
        <f t="shared" si="7"/>
        <v>Работал</v>
      </c>
      <c r="AH28" s="109" t="str">
        <f t="shared" si="7"/>
        <v/>
      </c>
      <c r="AI28" s="109" t="str">
        <f t="shared" si="7"/>
        <v/>
      </c>
      <c r="AJ28" s="109" t="str">
        <f t="shared" si="7"/>
        <v/>
      </c>
    </row>
    <row r="29" spans="1:36" x14ac:dyDescent="0.3">
      <c r="A29" s="102">
        <v>36</v>
      </c>
      <c r="B29" s="107" t="str">
        <f>VLOOKUP($A29,Сотрудники!$A$3:$L$1206,2,0)</f>
        <v>Юркин Николай</v>
      </c>
      <c r="C29" s="107" t="str">
        <f>VLOOKUP($A29,Сотрудники!$A$3:$L$1206,8,0)</f>
        <v>Москва</v>
      </c>
      <c r="D29" s="109" t="str">
        <f t="shared" si="7"/>
        <v>Работал</v>
      </c>
      <c r="E29" s="109" t="str">
        <f t="shared" si="7"/>
        <v>Работал</v>
      </c>
      <c r="F29" s="109" t="str">
        <f t="shared" si="7"/>
        <v>Работал</v>
      </c>
      <c r="G29" s="109" t="str">
        <f t="shared" si="7"/>
        <v>Работал</v>
      </c>
      <c r="H29" s="127" t="str">
        <f t="shared" si="7"/>
        <v/>
      </c>
      <c r="I29" s="127" t="str">
        <f t="shared" si="7"/>
        <v/>
      </c>
      <c r="J29" s="109" t="str">
        <f t="shared" si="7"/>
        <v>Работал</v>
      </c>
      <c r="K29" s="109" t="str">
        <f t="shared" si="7"/>
        <v>Работал</v>
      </c>
      <c r="L29" s="109" t="str">
        <f t="shared" si="7"/>
        <v>Работал</v>
      </c>
      <c r="M29" s="109" t="str">
        <f t="shared" si="7"/>
        <v>Работал</v>
      </c>
      <c r="N29" s="109" t="str">
        <f t="shared" si="7"/>
        <v>Работал</v>
      </c>
      <c r="O29" s="127" t="str">
        <f t="shared" si="7"/>
        <v/>
      </c>
      <c r="P29" s="127" t="str">
        <f t="shared" si="7"/>
        <v/>
      </c>
      <c r="Q29" s="109" t="str">
        <f t="shared" si="7"/>
        <v>Работал</v>
      </c>
      <c r="R29" s="109" t="str">
        <f t="shared" si="7"/>
        <v>Работал</v>
      </c>
      <c r="S29" s="109" t="str">
        <f t="shared" si="7"/>
        <v>Работал</v>
      </c>
      <c r="T29" s="109" t="str">
        <f t="shared" si="7"/>
        <v>Работал</v>
      </c>
      <c r="U29" s="109" t="str">
        <f t="shared" si="7"/>
        <v>Работал</v>
      </c>
      <c r="V29" s="127" t="str">
        <f t="shared" si="7"/>
        <v/>
      </c>
      <c r="W29" s="127" t="str">
        <f t="shared" si="7"/>
        <v/>
      </c>
      <c r="X29" s="109" t="str">
        <f t="shared" si="7"/>
        <v>Работал</v>
      </c>
      <c r="Y29" s="109" t="str">
        <f t="shared" si="7"/>
        <v>Работал</v>
      </c>
      <c r="Z29" s="109" t="str">
        <f t="shared" si="7"/>
        <v>Работал</v>
      </c>
      <c r="AA29" s="109" t="str">
        <f t="shared" si="7"/>
        <v>Работал</v>
      </c>
      <c r="AB29" s="109" t="str">
        <f t="shared" si="7"/>
        <v>Работал</v>
      </c>
      <c r="AC29" s="127" t="str">
        <f t="shared" si="7"/>
        <v/>
      </c>
      <c r="AD29" s="127" t="str">
        <f t="shared" si="7"/>
        <v/>
      </c>
      <c r="AE29" s="109" t="str">
        <f t="shared" si="7"/>
        <v>Работал</v>
      </c>
      <c r="AF29" s="109" t="str">
        <f t="shared" si="7"/>
        <v>Работал</v>
      </c>
      <c r="AG29" s="109" t="str">
        <f t="shared" si="7"/>
        <v>Работал</v>
      </c>
      <c r="AH29" s="109" t="str">
        <f t="shared" si="7"/>
        <v/>
      </c>
      <c r="AI29" s="109" t="str">
        <f t="shared" si="7"/>
        <v/>
      </c>
      <c r="AJ29" s="109" t="str">
        <f t="shared" si="7"/>
        <v/>
      </c>
    </row>
    <row r="30" spans="1:36" x14ac:dyDescent="0.3">
      <c r="A30" s="102">
        <v>37</v>
      </c>
      <c r="B30" s="107" t="str">
        <f>VLOOKUP($A30,Сотрудники!$A$3:$L$1206,2,0)</f>
        <v>Ионов Евгений</v>
      </c>
      <c r="C30" s="107" t="str">
        <f>VLOOKUP($A30,Сотрудники!$A$3:$L$1206,8,0)</f>
        <v>Москва</v>
      </c>
      <c r="D30" s="109" t="str">
        <f t="shared" si="7"/>
        <v>Выходной</v>
      </c>
      <c r="E30" s="109" t="str">
        <f t="shared" si="7"/>
        <v>Выходной</v>
      </c>
      <c r="F30" s="109" t="str">
        <f t="shared" si="7"/>
        <v>Выходной</v>
      </c>
      <c r="G30" s="109" t="str">
        <f t="shared" si="7"/>
        <v>Выходной</v>
      </c>
      <c r="H30" s="127" t="str">
        <f t="shared" si="7"/>
        <v>Выходной</v>
      </c>
      <c r="I30" s="127" t="str">
        <f t="shared" si="7"/>
        <v>Выходной</v>
      </c>
      <c r="J30" s="109" t="str">
        <f t="shared" si="7"/>
        <v>Выходной</v>
      </c>
      <c r="K30" s="109" t="str">
        <f t="shared" si="7"/>
        <v>Выходной</v>
      </c>
      <c r="L30" s="109" t="str">
        <f t="shared" si="7"/>
        <v>Выходной</v>
      </c>
      <c r="M30" s="109" t="str">
        <f t="shared" si="7"/>
        <v>Выходной</v>
      </c>
      <c r="N30" s="109" t="str">
        <f t="shared" si="7"/>
        <v>Выходной</v>
      </c>
      <c r="O30" s="127" t="str">
        <f t="shared" si="7"/>
        <v>Выходной</v>
      </c>
      <c r="P30" s="127" t="str">
        <f t="shared" si="7"/>
        <v>Выходной</v>
      </c>
      <c r="Q30" s="109" t="str">
        <f t="shared" si="7"/>
        <v>Работал</v>
      </c>
      <c r="R30" s="109" t="str">
        <f t="shared" si="7"/>
        <v>Работал</v>
      </c>
      <c r="S30" s="109" t="str">
        <f t="shared" si="7"/>
        <v>Работал</v>
      </c>
      <c r="T30" s="109" t="str">
        <f t="shared" si="7"/>
        <v>Работал</v>
      </c>
      <c r="U30" s="109" t="str">
        <f t="shared" si="7"/>
        <v>Работал</v>
      </c>
      <c r="V30" s="127" t="str">
        <f t="shared" si="7"/>
        <v/>
      </c>
      <c r="W30" s="127" t="str">
        <f t="shared" si="7"/>
        <v/>
      </c>
      <c r="X30" s="109" t="str">
        <f t="shared" si="7"/>
        <v>Работал</v>
      </c>
      <c r="Y30" s="109" t="str">
        <f t="shared" si="7"/>
        <v>Работал</v>
      </c>
      <c r="Z30" s="109" t="str">
        <f t="shared" si="7"/>
        <v>Работал</v>
      </c>
      <c r="AA30" s="109" t="str">
        <f t="shared" si="7"/>
        <v>Работал</v>
      </c>
      <c r="AB30" s="109" t="str">
        <f t="shared" si="7"/>
        <v>Работал</v>
      </c>
      <c r="AC30" s="127" t="str">
        <f t="shared" si="7"/>
        <v/>
      </c>
      <c r="AD30" s="127" t="str">
        <f t="shared" si="7"/>
        <v/>
      </c>
      <c r="AE30" s="109" t="str">
        <f t="shared" si="7"/>
        <v>Работал</v>
      </c>
      <c r="AF30" s="109" t="str">
        <f t="shared" si="7"/>
        <v>Работал</v>
      </c>
      <c r="AG30" s="109" t="str">
        <f t="shared" si="7"/>
        <v>Работал</v>
      </c>
      <c r="AH30" s="109" t="str">
        <f t="shared" si="7"/>
        <v/>
      </c>
      <c r="AI30" s="109" t="str">
        <f t="shared" si="7"/>
        <v/>
      </c>
      <c r="AJ30" s="109" t="str">
        <f t="shared" si="7"/>
        <v/>
      </c>
    </row>
    <row r="31" spans="1:36" x14ac:dyDescent="0.3">
      <c r="A31" s="102">
        <v>38</v>
      </c>
      <c r="B31" s="107" t="s">
        <v>129</v>
      </c>
      <c r="C31" s="107" t="str">
        <f>VLOOKUP($A31,Сотрудники!$A$3:$L$1206,8,0)</f>
        <v>Москва</v>
      </c>
      <c r="D31" s="109" t="str">
        <f t="shared" si="7"/>
        <v>Работал</v>
      </c>
      <c r="E31" s="109" t="str">
        <f t="shared" si="7"/>
        <v>Работал</v>
      </c>
      <c r="F31" s="109" t="str">
        <f t="shared" si="7"/>
        <v>Работал</v>
      </c>
      <c r="G31" s="109" t="str">
        <f t="shared" si="7"/>
        <v>Работал</v>
      </c>
      <c r="H31" s="127" t="str">
        <f t="shared" si="7"/>
        <v/>
      </c>
      <c r="I31" s="127" t="str">
        <f t="shared" si="7"/>
        <v/>
      </c>
      <c r="J31" s="109" t="str">
        <f t="shared" si="7"/>
        <v>Работал</v>
      </c>
      <c r="K31" s="109" t="str">
        <f t="shared" si="7"/>
        <v>Работал</v>
      </c>
      <c r="L31" s="109" t="str">
        <f t="shared" si="7"/>
        <v>Работал</v>
      </c>
      <c r="M31" s="109" t="str">
        <f t="shared" si="7"/>
        <v>Работал</v>
      </c>
      <c r="N31" s="109" t="str">
        <f t="shared" si="7"/>
        <v>Работал</v>
      </c>
      <c r="O31" s="127" t="str">
        <f t="shared" si="7"/>
        <v/>
      </c>
      <c r="P31" s="127" t="str">
        <f t="shared" si="7"/>
        <v/>
      </c>
      <c r="Q31" s="109" t="str">
        <f t="shared" si="7"/>
        <v>Работал</v>
      </c>
      <c r="R31" s="109" t="str">
        <f t="shared" si="7"/>
        <v>Работал</v>
      </c>
      <c r="S31" s="109" t="str">
        <f t="shared" si="7"/>
        <v>Работал</v>
      </c>
      <c r="T31" s="109" t="str">
        <f t="shared" si="7"/>
        <v>Работал</v>
      </c>
      <c r="U31" s="109" t="str">
        <f t="shared" si="7"/>
        <v>Работал</v>
      </c>
      <c r="V31" s="127" t="str">
        <f t="shared" si="7"/>
        <v/>
      </c>
      <c r="W31" s="127" t="str">
        <f t="shared" si="7"/>
        <v/>
      </c>
      <c r="X31" s="109" t="str">
        <f t="shared" si="7"/>
        <v>Выходной</v>
      </c>
      <c r="Y31" s="109" t="str">
        <f t="shared" si="7"/>
        <v>Выходной</v>
      </c>
      <c r="Z31" s="109" t="str">
        <f t="shared" si="7"/>
        <v>Выходной</v>
      </c>
      <c r="AA31" s="109" t="str">
        <f t="shared" si="7"/>
        <v>Выходной</v>
      </c>
      <c r="AB31" s="109" t="str">
        <f t="shared" si="7"/>
        <v>Выходной</v>
      </c>
      <c r="AC31" s="127" t="str">
        <f t="shared" si="7"/>
        <v>Выходной</v>
      </c>
      <c r="AD31" s="127" t="str">
        <f t="shared" si="7"/>
        <v>Выходной</v>
      </c>
      <c r="AE31" s="109" t="str">
        <f t="shared" si="7"/>
        <v>Выходной</v>
      </c>
      <c r="AF31" s="109" t="str">
        <f t="shared" si="7"/>
        <v>Выходной</v>
      </c>
      <c r="AG31" s="109" t="str">
        <f t="shared" si="7"/>
        <v>Выходной</v>
      </c>
      <c r="AH31" s="109" t="str">
        <f t="shared" si="7"/>
        <v/>
      </c>
      <c r="AI31" s="109" t="str">
        <f t="shared" si="7"/>
        <v/>
      </c>
      <c r="AJ31" s="109" t="str">
        <f t="shared" si="7"/>
        <v/>
      </c>
    </row>
    <row r="32" spans="1:36" x14ac:dyDescent="0.3">
      <c r="A32" s="102">
        <v>40</v>
      </c>
      <c r="B32" s="107" t="s">
        <v>130</v>
      </c>
      <c r="C32" s="107" t="str">
        <f>VLOOKUP($A32,Сотрудники!$A$3:$L$1206,8,0)</f>
        <v>Москва</v>
      </c>
      <c r="D32" s="109" t="str">
        <f t="shared" si="7"/>
        <v>Работал</v>
      </c>
      <c r="E32" s="109" t="str">
        <f t="shared" si="7"/>
        <v>Работал</v>
      </c>
      <c r="F32" s="109" t="str">
        <f t="shared" si="7"/>
        <v>Работал</v>
      </c>
      <c r="G32" s="109" t="str">
        <f t="shared" si="7"/>
        <v>Работал</v>
      </c>
      <c r="H32" s="127" t="str">
        <f t="shared" si="7"/>
        <v/>
      </c>
      <c r="I32" s="127" t="str">
        <f t="shared" si="7"/>
        <v/>
      </c>
      <c r="J32" s="109" t="str">
        <f t="shared" si="7"/>
        <v>Работал</v>
      </c>
      <c r="K32" s="109" t="str">
        <f t="shared" si="7"/>
        <v>Работал</v>
      </c>
      <c r="L32" s="109" t="str">
        <f t="shared" si="7"/>
        <v>Работал</v>
      </c>
      <c r="M32" s="109" t="str">
        <f t="shared" si="7"/>
        <v>Работал</v>
      </c>
      <c r="N32" s="109" t="str">
        <f t="shared" si="7"/>
        <v>Работал</v>
      </c>
      <c r="O32" s="127" t="str">
        <f t="shared" si="7"/>
        <v/>
      </c>
      <c r="P32" s="127" t="str">
        <f t="shared" si="7"/>
        <v/>
      </c>
      <c r="Q32" s="109" t="str">
        <f t="shared" si="7"/>
        <v>Работал</v>
      </c>
      <c r="R32" s="109" t="str">
        <f t="shared" si="7"/>
        <v>Работал</v>
      </c>
      <c r="S32" s="109" t="str">
        <f t="shared" si="7"/>
        <v>Работал</v>
      </c>
      <c r="T32" s="109" t="str">
        <f t="shared" si="7"/>
        <v>Работал</v>
      </c>
      <c r="U32" s="109" t="str">
        <f t="shared" si="7"/>
        <v>Работал</v>
      </c>
      <c r="V32" s="127" t="str">
        <f t="shared" si="7"/>
        <v/>
      </c>
      <c r="W32" s="127" t="str">
        <f t="shared" si="7"/>
        <v/>
      </c>
      <c r="X32" s="109" t="str">
        <f t="shared" si="7"/>
        <v>Работал</v>
      </c>
      <c r="Y32" s="109" t="str">
        <f t="shared" si="7"/>
        <v>Работал</v>
      </c>
      <c r="Z32" s="109" t="str">
        <f t="shared" si="7"/>
        <v>Работал</v>
      </c>
      <c r="AA32" s="109" t="str">
        <f t="shared" si="7"/>
        <v>Работал</v>
      </c>
      <c r="AB32" s="109" t="str">
        <f t="shared" si="7"/>
        <v>Работал</v>
      </c>
      <c r="AC32" s="127" t="str">
        <f t="shared" si="7"/>
        <v/>
      </c>
      <c r="AD32" s="127" t="str">
        <f t="shared" si="7"/>
        <v/>
      </c>
      <c r="AE32" s="109" t="str">
        <f t="shared" si="7"/>
        <v>Работал</v>
      </c>
      <c r="AF32" s="109" t="str">
        <f t="shared" si="7"/>
        <v>Работал</v>
      </c>
      <c r="AG32" s="109" t="str">
        <f t="shared" si="7"/>
        <v>Работал</v>
      </c>
      <c r="AH32" s="109" t="str">
        <f t="shared" si="7"/>
        <v/>
      </c>
      <c r="AI32" s="109" t="str">
        <f t="shared" si="7"/>
        <v/>
      </c>
      <c r="AJ32" s="109" t="str">
        <f t="shared" si="7"/>
        <v/>
      </c>
    </row>
    <row r="33" spans="1:36" x14ac:dyDescent="0.3">
      <c r="A33" s="102">
        <v>41</v>
      </c>
      <c r="B33" s="107" t="s">
        <v>132</v>
      </c>
      <c r="C33" s="107" t="str">
        <f>VLOOKUP($A33,Сотрудники!$A$3:$L$1206,8,0)</f>
        <v>Москва</v>
      </c>
      <c r="D33" s="109" t="str">
        <f t="shared" si="7"/>
        <v>Работал</v>
      </c>
      <c r="E33" s="109" t="str">
        <f t="shared" si="7"/>
        <v>Работал</v>
      </c>
      <c r="F33" s="109" t="str">
        <f t="shared" si="7"/>
        <v>Работал</v>
      </c>
      <c r="G33" s="109" t="str">
        <f t="shared" si="7"/>
        <v>Работал</v>
      </c>
      <c r="H33" s="127" t="str">
        <f t="shared" si="7"/>
        <v/>
      </c>
      <c r="I33" s="127" t="str">
        <f t="shared" si="7"/>
        <v/>
      </c>
      <c r="J33" s="109" t="str">
        <f t="shared" si="7"/>
        <v>Работал</v>
      </c>
      <c r="K33" s="109" t="str">
        <f t="shared" si="7"/>
        <v>Работал</v>
      </c>
      <c r="L33" s="109" t="str">
        <f t="shared" si="7"/>
        <v>Работал</v>
      </c>
      <c r="M33" s="109" t="str">
        <f t="shared" si="7"/>
        <v>Работал</v>
      </c>
      <c r="N33" s="109" t="str">
        <f t="shared" si="7"/>
        <v>Работал</v>
      </c>
      <c r="O33" s="127" t="str">
        <f t="shared" si="7"/>
        <v/>
      </c>
      <c r="P33" s="127" t="str">
        <f t="shared" si="7"/>
        <v/>
      </c>
      <c r="Q33" s="109" t="str">
        <f t="shared" si="7"/>
        <v>Работал</v>
      </c>
      <c r="R33" s="109" t="str">
        <f t="shared" si="7"/>
        <v>Работал</v>
      </c>
      <c r="S33" s="109" t="str">
        <f t="shared" si="7"/>
        <v>Работал</v>
      </c>
      <c r="T33" s="109" t="str">
        <f t="shared" si="7"/>
        <v>Работал</v>
      </c>
      <c r="U33" s="109" t="str">
        <f t="shared" si="7"/>
        <v>Работал</v>
      </c>
      <c r="V33" s="127" t="str">
        <f t="shared" si="7"/>
        <v/>
      </c>
      <c r="W33" s="127" t="str">
        <f t="shared" si="7"/>
        <v/>
      </c>
      <c r="X33" s="109" t="str">
        <f t="shared" si="7"/>
        <v>Работал</v>
      </c>
      <c r="Y33" s="109" t="str">
        <f t="shared" si="7"/>
        <v>Работал</v>
      </c>
      <c r="Z33" s="109" t="str">
        <f t="shared" si="7"/>
        <v>Работал</v>
      </c>
      <c r="AA33" s="109" t="str">
        <f t="shared" si="7"/>
        <v>Работал</v>
      </c>
      <c r="AB33" s="109" t="str">
        <f t="shared" si="7"/>
        <v>Работал</v>
      </c>
      <c r="AC33" s="127" t="str">
        <f t="shared" si="7"/>
        <v/>
      </c>
      <c r="AD33" s="127" t="str">
        <f t="shared" si="7"/>
        <v/>
      </c>
      <c r="AE33" s="109" t="str">
        <f t="shared" si="7"/>
        <v>Работал</v>
      </c>
      <c r="AF33" s="109" t="str">
        <f t="shared" si="7"/>
        <v>Работал</v>
      </c>
      <c r="AG33" s="109" t="str">
        <f t="shared" si="7"/>
        <v>Работал</v>
      </c>
      <c r="AH33" s="109" t="str">
        <f t="shared" si="7"/>
        <v/>
      </c>
      <c r="AI33" s="109" t="str">
        <f t="shared" si="7"/>
        <v/>
      </c>
      <c r="AJ33" s="109" t="str">
        <f t="shared" si="7"/>
        <v/>
      </c>
    </row>
    <row r="34" spans="1:36" x14ac:dyDescent="0.3">
      <c r="A34" s="102">
        <v>42</v>
      </c>
      <c r="B34" s="107" t="s">
        <v>134</v>
      </c>
      <c r="C34" s="107" t="str">
        <f>VLOOKUP($A34,Сотрудники!$A$3:$L$1206,8,0)</f>
        <v>Москва</v>
      </c>
      <c r="D34" s="109" t="str">
        <f t="shared" si="7"/>
        <v>Работал</v>
      </c>
      <c r="E34" s="109" t="str">
        <f t="shared" si="7"/>
        <v>Работал</v>
      </c>
      <c r="F34" s="109" t="str">
        <f t="shared" si="7"/>
        <v>Работал</v>
      </c>
      <c r="G34" s="109" t="str">
        <f t="shared" si="7"/>
        <v>Работал</v>
      </c>
      <c r="H34" s="127" t="str">
        <f t="shared" si="7"/>
        <v/>
      </c>
      <c r="I34" s="127" t="str">
        <f t="shared" si="7"/>
        <v/>
      </c>
      <c r="J34" s="109" t="str">
        <f t="shared" si="7"/>
        <v>Работал</v>
      </c>
      <c r="K34" s="109" t="str">
        <f t="shared" si="7"/>
        <v>Работал</v>
      </c>
      <c r="L34" s="109" t="str">
        <f t="shared" si="7"/>
        <v>Работал</v>
      </c>
      <c r="M34" s="109" t="str">
        <f t="shared" si="7"/>
        <v>Работал</v>
      </c>
      <c r="N34" s="109" t="str">
        <f t="shared" si="7"/>
        <v>Работал</v>
      </c>
      <c r="O34" s="127" t="str">
        <f t="shared" si="7"/>
        <v/>
      </c>
      <c r="P34" s="127" t="str">
        <f t="shared" si="7"/>
        <v/>
      </c>
      <c r="Q34" s="109" t="str">
        <f t="shared" si="7"/>
        <v>Работал</v>
      </c>
      <c r="R34" s="109" t="str">
        <f t="shared" si="7"/>
        <v>Работал</v>
      </c>
      <c r="S34" s="109" t="str">
        <f t="shared" si="7"/>
        <v>Работал</v>
      </c>
      <c r="T34" s="109" t="str">
        <f t="shared" si="7"/>
        <v>Работал</v>
      </c>
      <c r="U34" s="109" t="str">
        <f t="shared" si="7"/>
        <v>Работал</v>
      </c>
      <c r="V34" s="127" t="str">
        <f t="shared" si="7"/>
        <v/>
      </c>
      <c r="W34" s="127" t="str">
        <f t="shared" si="7"/>
        <v/>
      </c>
      <c r="X34" s="109" t="str">
        <f t="shared" si="7"/>
        <v>Работал</v>
      </c>
      <c r="Y34" s="109" t="str">
        <f t="shared" si="7"/>
        <v>Работал</v>
      </c>
      <c r="Z34" s="109" t="str">
        <f t="shared" si="7"/>
        <v>Работал</v>
      </c>
      <c r="AA34" s="109" t="str">
        <f t="shared" si="7"/>
        <v>Работал</v>
      </c>
      <c r="AB34" s="109" t="str">
        <f t="shared" ref="AB34:AJ34" si="8">IF(ISBLANK(AB96),"",IF(AB96=0,"Выходной",IF(AB96&lt;&gt;0,"Работал","")))</f>
        <v>Работал</v>
      </c>
      <c r="AC34" s="127" t="str">
        <f t="shared" si="8"/>
        <v/>
      </c>
      <c r="AD34" s="127" t="str">
        <f t="shared" si="8"/>
        <v/>
      </c>
      <c r="AE34" s="109" t="str">
        <f t="shared" si="8"/>
        <v>Работал</v>
      </c>
      <c r="AF34" s="109" t="str">
        <f t="shared" si="8"/>
        <v>Работал</v>
      </c>
      <c r="AG34" s="109" t="str">
        <f t="shared" si="8"/>
        <v>Работал</v>
      </c>
      <c r="AH34" s="109" t="str">
        <f t="shared" si="8"/>
        <v/>
      </c>
      <c r="AI34" s="109" t="str">
        <f t="shared" si="8"/>
        <v/>
      </c>
      <c r="AJ34" s="109" t="str">
        <f t="shared" si="8"/>
        <v/>
      </c>
    </row>
    <row r="35" spans="1:36" x14ac:dyDescent="0.3">
      <c r="A35" s="102">
        <v>43</v>
      </c>
      <c r="B35" s="107" t="s">
        <v>135</v>
      </c>
      <c r="C35" s="107" t="str">
        <f>VLOOKUP($A35,Сотрудники!$A$3:$L$1206,8,0)</f>
        <v>Москва</v>
      </c>
      <c r="D35" s="109" t="str">
        <f t="shared" ref="D35:AJ42" si="9">IF(ISBLANK(D97),"",IF(D97=0,"Выходной",IF(D97&lt;&gt;0,"Работал","")))</f>
        <v>Работал</v>
      </c>
      <c r="E35" s="109" t="str">
        <f t="shared" si="9"/>
        <v>Работал</v>
      </c>
      <c r="F35" s="109" t="str">
        <f t="shared" si="9"/>
        <v>Работал</v>
      </c>
      <c r="G35" s="109" t="str">
        <f t="shared" si="9"/>
        <v>Работал</v>
      </c>
      <c r="H35" s="127" t="str">
        <f t="shared" si="9"/>
        <v/>
      </c>
      <c r="I35" s="127" t="str">
        <f t="shared" si="9"/>
        <v/>
      </c>
      <c r="J35" s="109" t="str">
        <f t="shared" si="9"/>
        <v>Работал</v>
      </c>
      <c r="K35" s="109" t="str">
        <f t="shared" si="9"/>
        <v>Работал</v>
      </c>
      <c r="L35" s="109" t="str">
        <f t="shared" si="9"/>
        <v>Работал</v>
      </c>
      <c r="M35" s="109" t="str">
        <f t="shared" si="9"/>
        <v>Работал</v>
      </c>
      <c r="N35" s="109" t="str">
        <f t="shared" si="9"/>
        <v>Работал</v>
      </c>
      <c r="O35" s="127" t="str">
        <f t="shared" si="9"/>
        <v/>
      </c>
      <c r="P35" s="127" t="str">
        <f t="shared" si="9"/>
        <v/>
      </c>
      <c r="Q35" s="109" t="str">
        <f t="shared" si="9"/>
        <v>Работал</v>
      </c>
      <c r="R35" s="109" t="str">
        <f t="shared" si="9"/>
        <v>Работал</v>
      </c>
      <c r="S35" s="109" t="str">
        <f t="shared" si="9"/>
        <v>Работал</v>
      </c>
      <c r="T35" s="109" t="str">
        <f t="shared" si="9"/>
        <v>Работал</v>
      </c>
      <c r="U35" s="109" t="str">
        <f t="shared" si="9"/>
        <v>Работал</v>
      </c>
      <c r="V35" s="127" t="str">
        <f t="shared" si="9"/>
        <v/>
      </c>
      <c r="W35" s="127" t="str">
        <f t="shared" si="9"/>
        <v/>
      </c>
      <c r="X35" s="109" t="str">
        <f t="shared" si="9"/>
        <v>Работал</v>
      </c>
      <c r="Y35" s="109" t="str">
        <f t="shared" si="9"/>
        <v>Работал</v>
      </c>
      <c r="Z35" s="109" t="str">
        <f t="shared" si="9"/>
        <v>Работал</v>
      </c>
      <c r="AA35" s="109" t="str">
        <f t="shared" si="9"/>
        <v>Работал</v>
      </c>
      <c r="AB35" s="109" t="str">
        <f t="shared" si="9"/>
        <v>Работал</v>
      </c>
      <c r="AC35" s="127" t="str">
        <f t="shared" si="9"/>
        <v/>
      </c>
      <c r="AD35" s="127" t="str">
        <f t="shared" si="9"/>
        <v/>
      </c>
      <c r="AE35" s="109" t="str">
        <f t="shared" si="9"/>
        <v>Работал</v>
      </c>
      <c r="AF35" s="109" t="str">
        <f t="shared" si="9"/>
        <v>Работал</v>
      </c>
      <c r="AG35" s="109" t="str">
        <f t="shared" si="9"/>
        <v>Работал</v>
      </c>
      <c r="AH35" s="109" t="str">
        <f t="shared" si="9"/>
        <v/>
      </c>
      <c r="AI35" s="109" t="str">
        <f t="shared" si="9"/>
        <v/>
      </c>
      <c r="AJ35" s="109" t="str">
        <f t="shared" si="9"/>
        <v/>
      </c>
    </row>
    <row r="36" spans="1:36" x14ac:dyDescent="0.3">
      <c r="A36" s="102">
        <v>44</v>
      </c>
      <c r="B36" s="107" t="s">
        <v>139</v>
      </c>
      <c r="C36" s="107" t="str">
        <f>VLOOKUP($A36,Сотрудники!$A$3:$L$1206,8,0)</f>
        <v>Москва</v>
      </c>
      <c r="D36" s="109" t="str">
        <f t="shared" si="9"/>
        <v>Работал</v>
      </c>
      <c r="E36" s="109" t="str">
        <f t="shared" si="9"/>
        <v>Работал</v>
      </c>
      <c r="F36" s="109" t="str">
        <f t="shared" si="9"/>
        <v>Работал</v>
      </c>
      <c r="G36" s="109" t="str">
        <f t="shared" si="9"/>
        <v>Работал</v>
      </c>
      <c r="H36" s="127" t="str">
        <f t="shared" si="9"/>
        <v/>
      </c>
      <c r="I36" s="127" t="str">
        <f t="shared" si="9"/>
        <v/>
      </c>
      <c r="J36" s="109" t="str">
        <f t="shared" si="9"/>
        <v>Работал</v>
      </c>
      <c r="K36" s="109" t="str">
        <f t="shared" si="9"/>
        <v>Работал</v>
      </c>
      <c r="L36" s="109" t="str">
        <f t="shared" si="9"/>
        <v>Работал</v>
      </c>
      <c r="M36" s="109" t="str">
        <f t="shared" si="9"/>
        <v>Работал</v>
      </c>
      <c r="N36" s="109" t="str">
        <f t="shared" si="9"/>
        <v>Работал</v>
      </c>
      <c r="O36" s="127" t="str">
        <f t="shared" si="9"/>
        <v/>
      </c>
      <c r="P36" s="127" t="str">
        <f t="shared" si="9"/>
        <v/>
      </c>
      <c r="Q36" s="109" t="str">
        <f t="shared" si="9"/>
        <v>Работал</v>
      </c>
      <c r="R36" s="109" t="str">
        <f t="shared" si="9"/>
        <v>Работал</v>
      </c>
      <c r="S36" s="109" t="str">
        <f t="shared" si="9"/>
        <v>Работал</v>
      </c>
      <c r="T36" s="109" t="str">
        <f t="shared" si="9"/>
        <v>Работал</v>
      </c>
      <c r="U36" s="109" t="str">
        <f t="shared" si="9"/>
        <v>Работал</v>
      </c>
      <c r="V36" s="127" t="str">
        <f t="shared" si="9"/>
        <v/>
      </c>
      <c r="W36" s="127" t="str">
        <f t="shared" si="9"/>
        <v/>
      </c>
      <c r="X36" s="109" t="str">
        <f t="shared" si="9"/>
        <v>Работал</v>
      </c>
      <c r="Y36" s="109" t="str">
        <f t="shared" si="9"/>
        <v>Работал</v>
      </c>
      <c r="Z36" s="109" t="str">
        <f t="shared" si="9"/>
        <v>Работал</v>
      </c>
      <c r="AA36" s="109" t="str">
        <f t="shared" si="9"/>
        <v>Работал</v>
      </c>
      <c r="AB36" s="109" t="str">
        <f t="shared" si="9"/>
        <v>Работал</v>
      </c>
      <c r="AC36" s="127" t="str">
        <f t="shared" si="9"/>
        <v/>
      </c>
      <c r="AD36" s="127" t="str">
        <f t="shared" si="9"/>
        <v/>
      </c>
      <c r="AE36" s="109" t="str">
        <f t="shared" si="9"/>
        <v>Работал</v>
      </c>
      <c r="AF36" s="109" t="str">
        <f t="shared" si="9"/>
        <v>Работал</v>
      </c>
      <c r="AG36" s="109" t="str">
        <f t="shared" si="9"/>
        <v>Работал</v>
      </c>
      <c r="AH36" s="109" t="str">
        <f t="shared" si="9"/>
        <v/>
      </c>
      <c r="AI36" s="109" t="str">
        <f t="shared" si="9"/>
        <v/>
      </c>
      <c r="AJ36" s="109" t="str">
        <f t="shared" si="9"/>
        <v/>
      </c>
    </row>
    <row r="37" spans="1:36" x14ac:dyDescent="0.3">
      <c r="A37" s="102">
        <v>45</v>
      </c>
      <c r="B37" s="107" t="s">
        <v>137</v>
      </c>
      <c r="C37" s="107" t="str">
        <f>VLOOKUP($A37,Сотрудники!$A$3:$L$1206,8,0)</f>
        <v>Москва</v>
      </c>
      <c r="D37" s="109" t="str">
        <f t="shared" si="9"/>
        <v>Работал</v>
      </c>
      <c r="E37" s="109" t="str">
        <f t="shared" si="9"/>
        <v>Работал</v>
      </c>
      <c r="F37" s="109" t="str">
        <f t="shared" si="9"/>
        <v>Работал</v>
      </c>
      <c r="G37" s="109" t="str">
        <f t="shared" si="9"/>
        <v>Работал</v>
      </c>
      <c r="H37" s="127" t="str">
        <f t="shared" si="9"/>
        <v/>
      </c>
      <c r="I37" s="127" t="str">
        <f t="shared" si="9"/>
        <v/>
      </c>
      <c r="J37" s="109" t="str">
        <f t="shared" si="9"/>
        <v>Работал</v>
      </c>
      <c r="K37" s="109" t="str">
        <f t="shared" si="9"/>
        <v>Работал</v>
      </c>
      <c r="L37" s="109" t="str">
        <f t="shared" si="9"/>
        <v>Работал</v>
      </c>
      <c r="M37" s="109" t="str">
        <f t="shared" si="9"/>
        <v>Работал</v>
      </c>
      <c r="N37" s="109" t="str">
        <f t="shared" si="9"/>
        <v>Работал</v>
      </c>
      <c r="O37" s="127" t="str">
        <f t="shared" si="9"/>
        <v/>
      </c>
      <c r="P37" s="127" t="str">
        <f t="shared" si="9"/>
        <v/>
      </c>
      <c r="Q37" s="109" t="str">
        <f t="shared" si="9"/>
        <v>Работал</v>
      </c>
      <c r="R37" s="109" t="str">
        <f t="shared" si="9"/>
        <v>Работал</v>
      </c>
      <c r="S37" s="109" t="str">
        <f t="shared" si="9"/>
        <v>Работал</v>
      </c>
      <c r="T37" s="109" t="str">
        <f t="shared" si="9"/>
        <v>Работал</v>
      </c>
      <c r="U37" s="109" t="str">
        <f t="shared" si="9"/>
        <v>Работал</v>
      </c>
      <c r="V37" s="127" t="str">
        <f t="shared" si="9"/>
        <v/>
      </c>
      <c r="W37" s="127" t="str">
        <f t="shared" si="9"/>
        <v/>
      </c>
      <c r="X37" s="109" t="str">
        <f t="shared" si="9"/>
        <v>Работал</v>
      </c>
      <c r="Y37" s="109" t="str">
        <f t="shared" si="9"/>
        <v>Работал</v>
      </c>
      <c r="Z37" s="109" t="str">
        <f t="shared" si="9"/>
        <v>Работал</v>
      </c>
      <c r="AA37" s="109" t="str">
        <f t="shared" si="9"/>
        <v>Работал</v>
      </c>
      <c r="AB37" s="109" t="str">
        <f t="shared" si="9"/>
        <v>Работал</v>
      </c>
      <c r="AC37" s="127" t="str">
        <f t="shared" si="9"/>
        <v/>
      </c>
      <c r="AD37" s="127" t="str">
        <f t="shared" si="9"/>
        <v/>
      </c>
      <c r="AE37" s="109" t="str">
        <f t="shared" si="9"/>
        <v>Работал</v>
      </c>
      <c r="AF37" s="109" t="str">
        <f t="shared" si="9"/>
        <v>Работал</v>
      </c>
      <c r="AG37" s="109" t="str">
        <f t="shared" si="9"/>
        <v>Работал</v>
      </c>
      <c r="AH37" s="109" t="str">
        <f t="shared" si="9"/>
        <v/>
      </c>
      <c r="AI37" s="109" t="str">
        <f t="shared" si="9"/>
        <v/>
      </c>
      <c r="AJ37" s="109" t="str">
        <f t="shared" si="9"/>
        <v/>
      </c>
    </row>
    <row r="38" spans="1:36" x14ac:dyDescent="0.3">
      <c r="A38" s="102">
        <v>46</v>
      </c>
      <c r="B38" s="107" t="s">
        <v>143</v>
      </c>
      <c r="C38" s="107" t="str">
        <f>VLOOKUP($A38,Сотрудники!$A$3:$L$1206,8,0)</f>
        <v>Екатеринбург</v>
      </c>
      <c r="D38" s="109" t="str">
        <f t="shared" si="9"/>
        <v>Работал</v>
      </c>
      <c r="E38" s="109" t="str">
        <f t="shared" si="9"/>
        <v>Работал</v>
      </c>
      <c r="F38" s="109" t="str">
        <f t="shared" si="9"/>
        <v>Работал</v>
      </c>
      <c r="G38" s="109" t="str">
        <f t="shared" si="9"/>
        <v>Работал</v>
      </c>
      <c r="H38" s="127" t="str">
        <f t="shared" si="9"/>
        <v/>
      </c>
      <c r="I38" s="127" t="str">
        <f t="shared" si="9"/>
        <v/>
      </c>
      <c r="J38" s="109" t="str">
        <f t="shared" si="9"/>
        <v>Работал</v>
      </c>
      <c r="K38" s="109" t="str">
        <f t="shared" si="9"/>
        <v>Работал</v>
      </c>
      <c r="L38" s="109" t="str">
        <f t="shared" si="9"/>
        <v>Работал</v>
      </c>
      <c r="M38" s="109" t="str">
        <f t="shared" si="9"/>
        <v>Работал</v>
      </c>
      <c r="N38" s="109" t="str">
        <f t="shared" si="9"/>
        <v>Работал</v>
      </c>
      <c r="O38" s="127" t="str">
        <f t="shared" si="9"/>
        <v/>
      </c>
      <c r="P38" s="127" t="str">
        <f t="shared" si="9"/>
        <v/>
      </c>
      <c r="Q38" s="109" t="str">
        <f t="shared" si="9"/>
        <v>Работал</v>
      </c>
      <c r="R38" s="109" t="str">
        <f t="shared" si="9"/>
        <v>Работал</v>
      </c>
      <c r="S38" s="109" t="str">
        <f t="shared" si="9"/>
        <v>Работал</v>
      </c>
      <c r="T38" s="109" t="str">
        <f t="shared" si="9"/>
        <v>Работал</v>
      </c>
      <c r="U38" s="109" t="str">
        <f t="shared" si="9"/>
        <v>Работал</v>
      </c>
      <c r="V38" s="127" t="str">
        <f t="shared" si="9"/>
        <v/>
      </c>
      <c r="W38" s="127" t="str">
        <f t="shared" si="9"/>
        <v/>
      </c>
      <c r="X38" s="109" t="str">
        <f t="shared" si="9"/>
        <v>Работал</v>
      </c>
      <c r="Y38" s="109" t="str">
        <f t="shared" si="9"/>
        <v>Работал</v>
      </c>
      <c r="Z38" s="109" t="str">
        <f t="shared" si="9"/>
        <v>Работал</v>
      </c>
      <c r="AA38" s="109" t="str">
        <f t="shared" si="9"/>
        <v>Работал</v>
      </c>
      <c r="AB38" s="109" t="str">
        <f t="shared" si="9"/>
        <v>Работал</v>
      </c>
      <c r="AC38" s="127" t="str">
        <f t="shared" si="9"/>
        <v/>
      </c>
      <c r="AD38" s="127" t="str">
        <f t="shared" si="9"/>
        <v/>
      </c>
      <c r="AE38" s="109" t="str">
        <f t="shared" si="9"/>
        <v>Работал</v>
      </c>
      <c r="AF38" s="109" t="str">
        <f t="shared" si="9"/>
        <v>Работал</v>
      </c>
      <c r="AG38" s="109" t="str">
        <f t="shared" si="9"/>
        <v>Работал</v>
      </c>
      <c r="AH38" s="109" t="str">
        <f t="shared" si="9"/>
        <v/>
      </c>
      <c r="AI38" s="109" t="str">
        <f t="shared" si="9"/>
        <v/>
      </c>
      <c r="AJ38" s="109" t="str">
        <f t="shared" si="9"/>
        <v/>
      </c>
    </row>
    <row r="39" spans="1:36" x14ac:dyDescent="0.3">
      <c r="A39" s="102">
        <v>47</v>
      </c>
      <c r="B39" s="107" t="s">
        <v>141</v>
      </c>
      <c r="C39" s="107" t="str">
        <f>VLOOKUP($A39,Сотрудники!$A$3:$L$1206,8,0)</f>
        <v>Москва</v>
      </c>
      <c r="D39" s="109" t="str">
        <f t="shared" si="9"/>
        <v>Работал</v>
      </c>
      <c r="E39" s="109" t="str">
        <f t="shared" si="9"/>
        <v>Работал</v>
      </c>
      <c r="F39" s="109" t="str">
        <f t="shared" si="9"/>
        <v>Работал</v>
      </c>
      <c r="G39" s="109" t="str">
        <f t="shared" si="9"/>
        <v>Работал</v>
      </c>
      <c r="H39" s="127" t="str">
        <f t="shared" si="9"/>
        <v/>
      </c>
      <c r="I39" s="127" t="str">
        <f t="shared" si="9"/>
        <v/>
      </c>
      <c r="J39" s="109" t="str">
        <f t="shared" si="9"/>
        <v>Работал</v>
      </c>
      <c r="K39" s="109" t="str">
        <f t="shared" si="9"/>
        <v>Работал</v>
      </c>
      <c r="L39" s="109" t="str">
        <f t="shared" si="9"/>
        <v>Работал</v>
      </c>
      <c r="M39" s="109" t="str">
        <f t="shared" si="9"/>
        <v>Работал</v>
      </c>
      <c r="N39" s="109" t="str">
        <f t="shared" si="9"/>
        <v>Работал</v>
      </c>
      <c r="O39" s="127" t="str">
        <f t="shared" si="9"/>
        <v/>
      </c>
      <c r="P39" s="127" t="str">
        <f t="shared" si="9"/>
        <v/>
      </c>
      <c r="Q39" s="109" t="str">
        <f t="shared" si="9"/>
        <v>Работал</v>
      </c>
      <c r="R39" s="109" t="str">
        <f t="shared" si="9"/>
        <v>Работал</v>
      </c>
      <c r="S39" s="109" t="str">
        <f t="shared" si="9"/>
        <v>Работал</v>
      </c>
      <c r="T39" s="109" t="str">
        <f t="shared" si="9"/>
        <v>Работал</v>
      </c>
      <c r="U39" s="109" t="str">
        <f t="shared" si="9"/>
        <v>Работал</v>
      </c>
      <c r="V39" s="127" t="str">
        <f t="shared" si="9"/>
        <v/>
      </c>
      <c r="W39" s="127" t="str">
        <f t="shared" si="9"/>
        <v/>
      </c>
      <c r="X39" s="109" t="str">
        <f t="shared" si="9"/>
        <v>Работал</v>
      </c>
      <c r="Y39" s="109" t="str">
        <f t="shared" si="9"/>
        <v>Работал</v>
      </c>
      <c r="Z39" s="109" t="str">
        <f t="shared" si="9"/>
        <v>Работал</v>
      </c>
      <c r="AA39" s="109" t="str">
        <f t="shared" si="9"/>
        <v>Работал</v>
      </c>
      <c r="AB39" s="109" t="str">
        <f t="shared" si="9"/>
        <v>Работал</v>
      </c>
      <c r="AC39" s="127" t="str">
        <f t="shared" si="9"/>
        <v/>
      </c>
      <c r="AD39" s="127" t="str">
        <f t="shared" si="9"/>
        <v/>
      </c>
      <c r="AE39" s="109" t="str">
        <f t="shared" si="9"/>
        <v>Работал</v>
      </c>
      <c r="AF39" s="109" t="str">
        <f t="shared" si="9"/>
        <v>Работал</v>
      </c>
      <c r="AG39" s="109" t="str">
        <f t="shared" si="9"/>
        <v>Работал</v>
      </c>
      <c r="AH39" s="109" t="str">
        <f t="shared" si="9"/>
        <v/>
      </c>
      <c r="AI39" s="109" t="str">
        <f t="shared" si="9"/>
        <v/>
      </c>
      <c r="AJ39" s="109" t="str">
        <f t="shared" si="9"/>
        <v/>
      </c>
    </row>
    <row r="40" spans="1:36" x14ac:dyDescent="0.3">
      <c r="A40" s="102">
        <v>48</v>
      </c>
      <c r="B40" s="107" t="s">
        <v>148</v>
      </c>
      <c r="C40" s="107" t="str">
        <f>VLOOKUP($A40,Сотрудники!$A$3:$L$1206,8,0)</f>
        <v>Барнаул</v>
      </c>
      <c r="D40" s="109" t="str">
        <f t="shared" si="9"/>
        <v>Работал</v>
      </c>
      <c r="E40" s="109" t="str">
        <f t="shared" si="9"/>
        <v>Работал</v>
      </c>
      <c r="F40" s="109" t="str">
        <f t="shared" si="9"/>
        <v>Работал</v>
      </c>
      <c r="G40" s="109" t="str">
        <f t="shared" si="9"/>
        <v>Работал</v>
      </c>
      <c r="H40" s="127" t="str">
        <f t="shared" si="9"/>
        <v/>
      </c>
      <c r="I40" s="127" t="str">
        <f t="shared" si="9"/>
        <v/>
      </c>
      <c r="J40" s="109" t="str">
        <f t="shared" si="9"/>
        <v>Работал</v>
      </c>
      <c r="K40" s="109" t="str">
        <f t="shared" si="9"/>
        <v>Работал</v>
      </c>
      <c r="L40" s="109" t="str">
        <f t="shared" si="9"/>
        <v>Работал</v>
      </c>
      <c r="M40" s="109" t="str">
        <f t="shared" si="9"/>
        <v>Работал</v>
      </c>
      <c r="N40" s="109" t="str">
        <f t="shared" si="9"/>
        <v>Работал</v>
      </c>
      <c r="O40" s="127" t="str">
        <f t="shared" si="9"/>
        <v/>
      </c>
      <c r="P40" s="127" t="str">
        <f t="shared" si="9"/>
        <v/>
      </c>
      <c r="Q40" s="109" t="str">
        <f t="shared" si="9"/>
        <v>Работал</v>
      </c>
      <c r="R40" s="109" t="str">
        <f t="shared" si="9"/>
        <v>Работал</v>
      </c>
      <c r="S40" s="109" t="str">
        <f t="shared" si="9"/>
        <v>Работал</v>
      </c>
      <c r="T40" s="109" t="str">
        <f t="shared" si="9"/>
        <v>Работал</v>
      </c>
      <c r="U40" s="109" t="str">
        <f t="shared" si="9"/>
        <v>Работал</v>
      </c>
      <c r="V40" s="127" t="str">
        <f t="shared" si="9"/>
        <v/>
      </c>
      <c r="W40" s="127" t="str">
        <f t="shared" si="9"/>
        <v/>
      </c>
      <c r="X40" s="109" t="str">
        <f t="shared" si="9"/>
        <v>Работал</v>
      </c>
      <c r="Y40" s="109" t="str">
        <f t="shared" si="9"/>
        <v>Работал</v>
      </c>
      <c r="Z40" s="109" t="str">
        <f t="shared" si="9"/>
        <v>Работал</v>
      </c>
      <c r="AA40" s="109" t="str">
        <f t="shared" si="9"/>
        <v>Работал</v>
      </c>
      <c r="AB40" s="109" t="str">
        <f t="shared" si="9"/>
        <v>Работал</v>
      </c>
      <c r="AC40" s="127" t="str">
        <f t="shared" si="9"/>
        <v/>
      </c>
      <c r="AD40" s="127" t="str">
        <f t="shared" si="9"/>
        <v/>
      </c>
      <c r="AE40" s="109" t="str">
        <f t="shared" si="9"/>
        <v>Работал</v>
      </c>
      <c r="AF40" s="109" t="str">
        <f t="shared" si="9"/>
        <v>Работал</v>
      </c>
      <c r="AG40" s="109" t="str">
        <f t="shared" si="9"/>
        <v>Работал</v>
      </c>
      <c r="AH40" s="109" t="str">
        <f t="shared" si="9"/>
        <v/>
      </c>
      <c r="AI40" s="109" t="str">
        <f t="shared" si="9"/>
        <v/>
      </c>
      <c r="AJ40" s="109" t="str">
        <f t="shared" si="9"/>
        <v/>
      </c>
    </row>
    <row r="41" spans="1:36" x14ac:dyDescent="0.3">
      <c r="A41" s="102">
        <v>49</v>
      </c>
      <c r="B41" s="107" t="s">
        <v>145</v>
      </c>
      <c r="C41" s="107" t="str">
        <f>VLOOKUP($A41,Сотрудники!$A$3:$L$1206,8,0)</f>
        <v>Москва</v>
      </c>
      <c r="D41" s="109" t="str">
        <f t="shared" si="9"/>
        <v>Работал</v>
      </c>
      <c r="E41" s="109" t="str">
        <f t="shared" si="9"/>
        <v>Работал</v>
      </c>
      <c r="F41" s="109" t="str">
        <f t="shared" si="9"/>
        <v>Работал</v>
      </c>
      <c r="G41" s="109" t="str">
        <f t="shared" si="9"/>
        <v>Работал</v>
      </c>
      <c r="H41" s="127" t="str">
        <f t="shared" si="9"/>
        <v/>
      </c>
      <c r="I41" s="127" t="str">
        <f t="shared" si="9"/>
        <v/>
      </c>
      <c r="J41" s="109" t="str">
        <f t="shared" si="9"/>
        <v>Работал</v>
      </c>
      <c r="K41" s="109" t="str">
        <f t="shared" si="9"/>
        <v>Работал</v>
      </c>
      <c r="L41" s="109" t="str">
        <f t="shared" si="9"/>
        <v>Работал</v>
      </c>
      <c r="M41" s="109" t="str">
        <f t="shared" si="9"/>
        <v>Работал</v>
      </c>
      <c r="N41" s="109" t="str">
        <f t="shared" si="9"/>
        <v>Работал</v>
      </c>
      <c r="O41" s="127" t="str">
        <f t="shared" si="9"/>
        <v/>
      </c>
      <c r="P41" s="127" t="str">
        <f t="shared" si="9"/>
        <v/>
      </c>
      <c r="Q41" s="109" t="str">
        <f t="shared" si="9"/>
        <v>Работал</v>
      </c>
      <c r="R41" s="109" t="str">
        <f t="shared" si="9"/>
        <v>Работал</v>
      </c>
      <c r="S41" s="109" t="str">
        <f t="shared" si="9"/>
        <v>Работал</v>
      </c>
      <c r="T41" s="109" t="str">
        <f t="shared" si="9"/>
        <v>Работал</v>
      </c>
      <c r="U41" s="109" t="str">
        <f t="shared" si="9"/>
        <v>Работал</v>
      </c>
      <c r="V41" s="127" t="str">
        <f t="shared" si="9"/>
        <v/>
      </c>
      <c r="W41" s="127" t="str">
        <f t="shared" si="9"/>
        <v/>
      </c>
      <c r="X41" s="109" t="str">
        <f t="shared" si="9"/>
        <v>Работал</v>
      </c>
      <c r="Y41" s="109" t="str">
        <f t="shared" si="9"/>
        <v>Работал</v>
      </c>
      <c r="Z41" s="109" t="str">
        <f t="shared" si="9"/>
        <v>Работал</v>
      </c>
      <c r="AA41" s="109" t="str">
        <f t="shared" si="9"/>
        <v>Работал</v>
      </c>
      <c r="AB41" s="109" t="str">
        <f t="shared" si="9"/>
        <v>Работал</v>
      </c>
      <c r="AC41" s="127" t="str">
        <f t="shared" si="9"/>
        <v/>
      </c>
      <c r="AD41" s="127" t="str">
        <f t="shared" si="9"/>
        <v/>
      </c>
      <c r="AE41" s="109" t="str">
        <f t="shared" si="9"/>
        <v>Работал</v>
      </c>
      <c r="AF41" s="109" t="str">
        <f t="shared" si="9"/>
        <v>Работал</v>
      </c>
      <c r="AG41" s="109" t="str">
        <f t="shared" si="9"/>
        <v>Работал</v>
      </c>
      <c r="AH41" s="109" t="str">
        <f t="shared" si="9"/>
        <v/>
      </c>
      <c r="AI41" s="109" t="str">
        <f t="shared" si="9"/>
        <v/>
      </c>
      <c r="AJ41" s="109" t="str">
        <f t="shared" si="9"/>
        <v/>
      </c>
    </row>
    <row r="42" spans="1:36" x14ac:dyDescent="0.3">
      <c r="A42" s="102">
        <v>50</v>
      </c>
      <c r="B42" s="107" t="s">
        <v>151</v>
      </c>
      <c r="C42" s="107" t="str">
        <f>VLOOKUP($A42,Сотрудники!$A$3:$L$1206,8,0)</f>
        <v>СПБ</v>
      </c>
      <c r="D42" s="109" t="str">
        <f t="shared" si="9"/>
        <v>Работал</v>
      </c>
      <c r="E42" s="109" t="str">
        <f t="shared" si="9"/>
        <v>Работал</v>
      </c>
      <c r="F42" s="109" t="str">
        <f t="shared" si="9"/>
        <v>Работал</v>
      </c>
      <c r="G42" s="109" t="str">
        <f t="shared" si="9"/>
        <v>Работал</v>
      </c>
      <c r="H42" s="127" t="str">
        <f t="shared" si="9"/>
        <v/>
      </c>
      <c r="I42" s="127" t="str">
        <f t="shared" si="9"/>
        <v/>
      </c>
      <c r="J42" s="109" t="str">
        <f t="shared" si="9"/>
        <v>Работал</v>
      </c>
      <c r="K42" s="109" t="str">
        <f t="shared" si="9"/>
        <v>Работал</v>
      </c>
      <c r="L42" s="109" t="str">
        <f t="shared" si="9"/>
        <v>Работал</v>
      </c>
      <c r="M42" s="109" t="str">
        <f t="shared" si="9"/>
        <v>Работал</v>
      </c>
      <c r="N42" s="109" t="str">
        <f t="shared" si="9"/>
        <v>Работал</v>
      </c>
      <c r="O42" s="127" t="str">
        <f t="shared" si="9"/>
        <v/>
      </c>
      <c r="P42" s="127" t="str">
        <f t="shared" si="9"/>
        <v/>
      </c>
      <c r="Q42" s="109" t="str">
        <f t="shared" si="9"/>
        <v>Работал</v>
      </c>
      <c r="R42" s="109" t="str">
        <f t="shared" si="9"/>
        <v>Работал</v>
      </c>
      <c r="S42" s="109" t="str">
        <f t="shared" si="9"/>
        <v>Работал</v>
      </c>
      <c r="T42" s="109" t="str">
        <f t="shared" si="9"/>
        <v>Работал</v>
      </c>
      <c r="U42" s="109" t="str">
        <f t="shared" si="9"/>
        <v>Работал</v>
      </c>
      <c r="V42" s="127" t="str">
        <f t="shared" si="9"/>
        <v/>
      </c>
      <c r="W42" s="127" t="str">
        <f t="shared" si="9"/>
        <v/>
      </c>
      <c r="X42" s="109" t="str">
        <f t="shared" si="9"/>
        <v>Работал</v>
      </c>
      <c r="Y42" s="109" t="str">
        <f t="shared" si="9"/>
        <v>Работал</v>
      </c>
      <c r="Z42" s="109" t="str">
        <f t="shared" si="9"/>
        <v>Работал</v>
      </c>
      <c r="AA42" s="109" t="str">
        <f t="shared" si="9"/>
        <v>Работал</v>
      </c>
      <c r="AB42" s="109" t="str">
        <f t="shared" ref="AB42:AJ42" si="10">IF(ISBLANK(AB104),"",IF(AB104=0,"Выходной",IF(AB104&lt;&gt;0,"Работал","")))</f>
        <v>Работал</v>
      </c>
      <c r="AC42" s="127" t="str">
        <f t="shared" si="10"/>
        <v/>
      </c>
      <c r="AD42" s="127" t="str">
        <f t="shared" si="10"/>
        <v/>
      </c>
      <c r="AE42" s="109" t="str">
        <f t="shared" si="10"/>
        <v>Работал</v>
      </c>
      <c r="AF42" s="109" t="str">
        <f t="shared" si="10"/>
        <v>Работал</v>
      </c>
      <c r="AG42" s="109" t="str">
        <f t="shared" si="10"/>
        <v>Работал</v>
      </c>
      <c r="AH42" s="109" t="str">
        <f t="shared" si="10"/>
        <v/>
      </c>
      <c r="AI42" s="109" t="str">
        <f t="shared" si="10"/>
        <v/>
      </c>
      <c r="AJ42" s="109" t="str">
        <f t="shared" si="10"/>
        <v/>
      </c>
    </row>
    <row r="43" spans="1:36" x14ac:dyDescent="0.3">
      <c r="A43" s="102">
        <v>51</v>
      </c>
      <c r="B43" s="107" t="s">
        <v>154</v>
      </c>
      <c r="C43" s="107" t="str">
        <f>VLOOKUP($A43,Сотрудники!$A$3:$L$1206,8,0)</f>
        <v>Краснодар</v>
      </c>
      <c r="D43" s="109"/>
      <c r="E43" s="109"/>
      <c r="F43" s="109" t="str">
        <f t="shared" ref="F43:AH43" si="11">IF(ISBLANK(F105),"",IF(F105=0,"Выходной",IF(F105&lt;&gt;0,"Работал","")))</f>
        <v>Работал</v>
      </c>
      <c r="G43" s="109" t="str">
        <f t="shared" si="11"/>
        <v>Работал</v>
      </c>
      <c r="H43" s="127" t="str">
        <f t="shared" si="11"/>
        <v/>
      </c>
      <c r="I43" s="127" t="str">
        <f t="shared" si="11"/>
        <v/>
      </c>
      <c r="J43" s="109" t="str">
        <f t="shared" si="11"/>
        <v>Работал</v>
      </c>
      <c r="K43" s="109" t="str">
        <f t="shared" si="11"/>
        <v>Работал</v>
      </c>
      <c r="L43" s="109" t="str">
        <f t="shared" si="11"/>
        <v>Работал</v>
      </c>
      <c r="M43" s="109" t="str">
        <f t="shared" si="11"/>
        <v>Работал</v>
      </c>
      <c r="N43" s="109" t="str">
        <f t="shared" si="11"/>
        <v>Работал</v>
      </c>
      <c r="O43" s="127" t="str">
        <f t="shared" si="11"/>
        <v/>
      </c>
      <c r="P43" s="127" t="str">
        <f t="shared" si="11"/>
        <v/>
      </c>
      <c r="Q43" s="109" t="str">
        <f t="shared" si="11"/>
        <v>Работал</v>
      </c>
      <c r="R43" s="109" t="str">
        <f t="shared" si="11"/>
        <v>Работал</v>
      </c>
      <c r="S43" s="109" t="str">
        <f t="shared" si="11"/>
        <v>Работал</v>
      </c>
      <c r="T43" s="109" t="str">
        <f t="shared" si="11"/>
        <v>Работал</v>
      </c>
      <c r="U43" s="109" t="str">
        <f t="shared" si="11"/>
        <v>Работал</v>
      </c>
      <c r="V43" s="127" t="str">
        <f t="shared" si="11"/>
        <v/>
      </c>
      <c r="W43" s="127" t="str">
        <f t="shared" si="11"/>
        <v/>
      </c>
      <c r="X43" s="109" t="str">
        <f t="shared" si="11"/>
        <v>Работал</v>
      </c>
      <c r="Y43" s="109" t="str">
        <f t="shared" si="11"/>
        <v>Работал</v>
      </c>
      <c r="Z43" s="109" t="str">
        <f t="shared" si="11"/>
        <v>Работал</v>
      </c>
      <c r="AA43" s="109" t="str">
        <f t="shared" si="11"/>
        <v>Работал</v>
      </c>
      <c r="AB43" s="109" t="str">
        <f t="shared" si="11"/>
        <v>Работал</v>
      </c>
      <c r="AC43" s="127" t="str">
        <f t="shared" si="11"/>
        <v/>
      </c>
      <c r="AD43" s="127" t="str">
        <f t="shared" si="11"/>
        <v/>
      </c>
      <c r="AE43" s="109" t="str">
        <f t="shared" si="11"/>
        <v>Работал</v>
      </c>
      <c r="AF43" s="109" t="str">
        <f t="shared" si="11"/>
        <v>Работал</v>
      </c>
      <c r="AG43" s="109" t="str">
        <f t="shared" si="11"/>
        <v>Работал</v>
      </c>
      <c r="AH43" s="109" t="str">
        <f t="shared" si="11"/>
        <v/>
      </c>
      <c r="AI43" s="109"/>
      <c r="AJ43" s="109"/>
    </row>
    <row r="44" spans="1:36" x14ac:dyDescent="0.3">
      <c r="A44" s="102">
        <v>52</v>
      </c>
      <c r="B44" s="107" t="s">
        <v>156</v>
      </c>
      <c r="C44" s="107" t="str">
        <f>VLOOKUP($A44,Сотрудники!$A$3:$L$1206,8,0)</f>
        <v>Екатеринбург</v>
      </c>
      <c r="D44" s="109" t="str">
        <f t="shared" ref="D44:AJ51" si="12">IF(ISBLANK(D106),"",IF(D106=0,"Выходной",IF(D106&lt;&gt;0,"Работал","")))</f>
        <v>Работал</v>
      </c>
      <c r="E44" s="109" t="str">
        <f t="shared" si="12"/>
        <v>Работал</v>
      </c>
      <c r="F44" s="109" t="str">
        <f t="shared" si="12"/>
        <v>Работал</v>
      </c>
      <c r="G44" s="109" t="str">
        <f t="shared" si="12"/>
        <v>Работал</v>
      </c>
      <c r="H44" s="127" t="str">
        <f t="shared" si="12"/>
        <v/>
      </c>
      <c r="I44" s="127" t="str">
        <f t="shared" si="12"/>
        <v/>
      </c>
      <c r="J44" s="109" t="str">
        <f t="shared" si="12"/>
        <v>Работал</v>
      </c>
      <c r="K44" s="109" t="str">
        <f t="shared" si="12"/>
        <v>Работал</v>
      </c>
      <c r="L44" s="109" t="str">
        <f t="shared" si="12"/>
        <v>Работал</v>
      </c>
      <c r="M44" s="109" t="str">
        <f t="shared" si="12"/>
        <v>Работал</v>
      </c>
      <c r="N44" s="109" t="str">
        <f t="shared" si="12"/>
        <v>Работал</v>
      </c>
      <c r="O44" s="127" t="str">
        <f t="shared" si="12"/>
        <v/>
      </c>
      <c r="P44" s="127" t="str">
        <f t="shared" si="12"/>
        <v/>
      </c>
      <c r="Q44" s="109" t="str">
        <f t="shared" si="12"/>
        <v>Выходной</v>
      </c>
      <c r="R44" s="109" t="str">
        <f t="shared" si="12"/>
        <v>Выходной</v>
      </c>
      <c r="S44" s="109" t="str">
        <f t="shared" si="12"/>
        <v>Выходной</v>
      </c>
      <c r="T44" s="109" t="str">
        <f t="shared" si="12"/>
        <v>Выходной</v>
      </c>
      <c r="U44" s="109" t="str">
        <f t="shared" si="12"/>
        <v>Выходной</v>
      </c>
      <c r="V44" s="127" t="str">
        <f t="shared" si="12"/>
        <v>Выходной</v>
      </c>
      <c r="W44" s="127" t="str">
        <f t="shared" si="12"/>
        <v>Выходной</v>
      </c>
      <c r="X44" s="109" t="str">
        <f t="shared" si="12"/>
        <v>Выходной</v>
      </c>
      <c r="Y44" s="109" t="str">
        <f t="shared" si="12"/>
        <v>Выходной</v>
      </c>
      <c r="Z44" s="109" t="str">
        <f t="shared" si="12"/>
        <v>Выходной</v>
      </c>
      <c r="AA44" s="109" t="str">
        <f t="shared" si="12"/>
        <v>Выходной</v>
      </c>
      <c r="AB44" s="109" t="str">
        <f t="shared" si="12"/>
        <v>Выходной</v>
      </c>
      <c r="AC44" s="127" t="str">
        <f t="shared" si="12"/>
        <v>Выходной</v>
      </c>
      <c r="AD44" s="127" t="str">
        <f t="shared" si="12"/>
        <v>Выходной</v>
      </c>
      <c r="AE44" s="109" t="str">
        <f t="shared" si="12"/>
        <v>Работал</v>
      </c>
      <c r="AF44" s="109" t="str">
        <f t="shared" si="12"/>
        <v>Работал</v>
      </c>
      <c r="AG44" s="109" t="str">
        <f t="shared" si="12"/>
        <v>Работал</v>
      </c>
      <c r="AH44" s="109" t="str">
        <f t="shared" si="12"/>
        <v/>
      </c>
      <c r="AI44" s="109" t="str">
        <f t="shared" si="12"/>
        <v/>
      </c>
      <c r="AJ44" s="109" t="str">
        <f t="shared" si="12"/>
        <v/>
      </c>
    </row>
    <row r="45" spans="1:36" x14ac:dyDescent="0.3">
      <c r="A45" s="102">
        <v>53</v>
      </c>
      <c r="B45" s="107" t="s">
        <v>159</v>
      </c>
      <c r="C45" s="107" t="str">
        <f>VLOOKUP($A45,Сотрудники!$A$3:$L$1206,8,0)</f>
        <v>Москва</v>
      </c>
      <c r="D45" s="109" t="str">
        <f t="shared" si="12"/>
        <v>Работал</v>
      </c>
      <c r="E45" s="109" t="str">
        <f t="shared" si="12"/>
        <v>Работал</v>
      </c>
      <c r="F45" s="109" t="str">
        <f t="shared" si="12"/>
        <v>Работал</v>
      </c>
      <c r="G45" s="109" t="str">
        <f t="shared" si="12"/>
        <v>Работал</v>
      </c>
      <c r="H45" s="127" t="str">
        <f t="shared" si="12"/>
        <v/>
      </c>
      <c r="I45" s="127" t="str">
        <f t="shared" si="12"/>
        <v/>
      </c>
      <c r="J45" s="109" t="str">
        <f t="shared" si="12"/>
        <v>Работал</v>
      </c>
      <c r="K45" s="109" t="str">
        <f t="shared" si="12"/>
        <v>Работал</v>
      </c>
      <c r="L45" s="109" t="str">
        <f t="shared" si="12"/>
        <v>Работал</v>
      </c>
      <c r="M45" s="109" t="str">
        <f t="shared" si="12"/>
        <v>Работал</v>
      </c>
      <c r="N45" s="109" t="str">
        <f t="shared" si="12"/>
        <v>Работал</v>
      </c>
      <c r="O45" s="127" t="str">
        <f t="shared" si="12"/>
        <v/>
      </c>
      <c r="P45" s="127" t="str">
        <f t="shared" si="12"/>
        <v/>
      </c>
      <c r="Q45" s="109" t="str">
        <f t="shared" si="12"/>
        <v>Работал</v>
      </c>
      <c r="R45" s="109" t="str">
        <f t="shared" si="12"/>
        <v>Работал</v>
      </c>
      <c r="S45" s="109" t="str">
        <f t="shared" si="12"/>
        <v>Работал</v>
      </c>
      <c r="T45" s="109" t="str">
        <f t="shared" si="12"/>
        <v>Работал</v>
      </c>
      <c r="U45" s="109" t="str">
        <f t="shared" si="12"/>
        <v>Работал</v>
      </c>
      <c r="V45" s="127" t="str">
        <f t="shared" si="12"/>
        <v/>
      </c>
      <c r="W45" s="127" t="str">
        <f t="shared" si="12"/>
        <v/>
      </c>
      <c r="X45" s="109" t="str">
        <f t="shared" si="12"/>
        <v>Работал</v>
      </c>
      <c r="Y45" s="109" t="str">
        <f t="shared" si="12"/>
        <v>Работал</v>
      </c>
      <c r="Z45" s="109" t="str">
        <f t="shared" si="12"/>
        <v>Работал</v>
      </c>
      <c r="AA45" s="109" t="str">
        <f t="shared" si="12"/>
        <v>Работал</v>
      </c>
      <c r="AB45" s="109" t="str">
        <f t="shared" si="12"/>
        <v>Работал</v>
      </c>
      <c r="AC45" s="127" t="str">
        <f t="shared" si="12"/>
        <v/>
      </c>
      <c r="AD45" s="127" t="str">
        <f t="shared" si="12"/>
        <v/>
      </c>
      <c r="AE45" s="109" t="str">
        <f t="shared" si="12"/>
        <v>Работал</v>
      </c>
      <c r="AF45" s="109" t="str">
        <f t="shared" si="12"/>
        <v>Работал</v>
      </c>
      <c r="AG45" s="109" t="str">
        <f t="shared" si="12"/>
        <v>Работал</v>
      </c>
      <c r="AH45" s="109" t="str">
        <f t="shared" si="12"/>
        <v/>
      </c>
      <c r="AI45" s="109" t="str">
        <f t="shared" si="12"/>
        <v/>
      </c>
      <c r="AJ45" s="109" t="str">
        <f t="shared" si="12"/>
        <v/>
      </c>
    </row>
    <row r="46" spans="1:36" x14ac:dyDescent="0.3">
      <c r="A46" s="102">
        <v>54</v>
      </c>
      <c r="B46" s="107" t="s">
        <v>161</v>
      </c>
      <c r="C46" s="107" t="str">
        <f>VLOOKUP($A46,Сотрудники!$A$3:$L$1206,8,0)</f>
        <v>Москва</v>
      </c>
      <c r="D46" s="109" t="str">
        <f t="shared" si="12"/>
        <v>Работал</v>
      </c>
      <c r="E46" s="109" t="str">
        <f t="shared" si="12"/>
        <v>Работал</v>
      </c>
      <c r="F46" s="109" t="str">
        <f t="shared" si="12"/>
        <v>Работал</v>
      </c>
      <c r="G46" s="109" t="str">
        <f t="shared" si="12"/>
        <v>Работал</v>
      </c>
      <c r="H46" s="127" t="str">
        <f t="shared" si="12"/>
        <v/>
      </c>
      <c r="I46" s="127" t="str">
        <f t="shared" si="12"/>
        <v/>
      </c>
      <c r="J46" s="109" t="str">
        <f t="shared" si="12"/>
        <v>Работал</v>
      </c>
      <c r="K46" s="109" t="str">
        <f t="shared" si="12"/>
        <v>Работал</v>
      </c>
      <c r="L46" s="109" t="str">
        <f t="shared" si="12"/>
        <v>Работал</v>
      </c>
      <c r="M46" s="109" t="str">
        <f t="shared" si="12"/>
        <v>Работал</v>
      </c>
      <c r="N46" s="109" t="str">
        <f t="shared" si="12"/>
        <v>Работал</v>
      </c>
      <c r="O46" s="127" t="str">
        <f t="shared" si="12"/>
        <v/>
      </c>
      <c r="P46" s="127" t="str">
        <f t="shared" si="12"/>
        <v/>
      </c>
      <c r="Q46" s="109" t="str">
        <f t="shared" si="12"/>
        <v>Работал</v>
      </c>
      <c r="R46" s="109" t="str">
        <f t="shared" si="12"/>
        <v>Работал</v>
      </c>
      <c r="S46" s="109" t="str">
        <f t="shared" si="12"/>
        <v>Работал</v>
      </c>
      <c r="T46" s="109" t="str">
        <f t="shared" si="12"/>
        <v>Работал</v>
      </c>
      <c r="U46" s="109" t="str">
        <f t="shared" si="12"/>
        <v>Работал</v>
      </c>
      <c r="V46" s="127" t="str">
        <f t="shared" si="12"/>
        <v/>
      </c>
      <c r="W46" s="127" t="str">
        <f t="shared" si="12"/>
        <v/>
      </c>
      <c r="X46" s="109" t="str">
        <f t="shared" si="12"/>
        <v>Работал</v>
      </c>
      <c r="Y46" s="109" t="str">
        <f t="shared" si="12"/>
        <v>Работал</v>
      </c>
      <c r="Z46" s="109" t="str">
        <f t="shared" si="12"/>
        <v>Работал</v>
      </c>
      <c r="AA46" s="109" t="str">
        <f t="shared" si="12"/>
        <v>Работал</v>
      </c>
      <c r="AB46" s="109" t="str">
        <f t="shared" si="12"/>
        <v>Работал</v>
      </c>
      <c r="AC46" s="127" t="str">
        <f t="shared" si="12"/>
        <v/>
      </c>
      <c r="AD46" s="127" t="str">
        <f t="shared" si="12"/>
        <v/>
      </c>
      <c r="AE46" s="109" t="str">
        <f t="shared" si="12"/>
        <v>Работал</v>
      </c>
      <c r="AF46" s="109" t="str">
        <f t="shared" si="12"/>
        <v>Работал</v>
      </c>
      <c r="AG46" s="109" t="str">
        <f t="shared" si="12"/>
        <v>Работал</v>
      </c>
      <c r="AH46" s="109" t="str">
        <f t="shared" si="12"/>
        <v/>
      </c>
      <c r="AI46" s="109" t="str">
        <f t="shared" si="12"/>
        <v/>
      </c>
      <c r="AJ46" s="109" t="str">
        <f t="shared" si="12"/>
        <v/>
      </c>
    </row>
    <row r="47" spans="1:36" x14ac:dyDescent="0.3">
      <c r="A47" s="102">
        <v>55</v>
      </c>
      <c r="B47" s="107" t="s">
        <v>163</v>
      </c>
      <c r="C47" s="107" t="str">
        <f>VLOOKUP($A47,Сотрудники!$A$3:$L$1206,8,0)</f>
        <v>Курган</v>
      </c>
      <c r="D47" s="109" t="str">
        <f t="shared" si="12"/>
        <v>Работал</v>
      </c>
      <c r="E47" s="109" t="str">
        <f t="shared" si="12"/>
        <v>Работал</v>
      </c>
      <c r="F47" s="109" t="str">
        <f t="shared" si="12"/>
        <v>Работал</v>
      </c>
      <c r="G47" s="109" t="str">
        <f t="shared" si="12"/>
        <v>Работал</v>
      </c>
      <c r="H47" s="127" t="str">
        <f t="shared" si="12"/>
        <v/>
      </c>
      <c r="I47" s="127" t="str">
        <f t="shared" si="12"/>
        <v/>
      </c>
      <c r="J47" s="109" t="str">
        <f t="shared" si="12"/>
        <v>Работал</v>
      </c>
      <c r="K47" s="109" t="str">
        <f t="shared" si="12"/>
        <v>Работал</v>
      </c>
      <c r="L47" s="109" t="str">
        <f t="shared" si="12"/>
        <v>Работал</v>
      </c>
      <c r="M47" s="109" t="str">
        <f t="shared" si="12"/>
        <v>Работал</v>
      </c>
      <c r="N47" s="109" t="str">
        <f t="shared" si="12"/>
        <v>Работал</v>
      </c>
      <c r="O47" s="127" t="str">
        <f t="shared" si="12"/>
        <v/>
      </c>
      <c r="P47" s="127" t="str">
        <f t="shared" si="12"/>
        <v/>
      </c>
      <c r="Q47" s="109" t="str">
        <f t="shared" si="12"/>
        <v>Работал</v>
      </c>
      <c r="R47" s="109" t="str">
        <f t="shared" si="12"/>
        <v>Работал</v>
      </c>
      <c r="S47" s="109" t="str">
        <f t="shared" si="12"/>
        <v>Работал</v>
      </c>
      <c r="T47" s="109" t="str">
        <f t="shared" si="12"/>
        <v>Работал</v>
      </c>
      <c r="U47" s="109" t="str">
        <f t="shared" si="12"/>
        <v>Работал</v>
      </c>
      <c r="V47" s="127" t="str">
        <f t="shared" si="12"/>
        <v/>
      </c>
      <c r="W47" s="127" t="str">
        <f t="shared" si="12"/>
        <v/>
      </c>
      <c r="X47" s="109" t="str">
        <f t="shared" si="12"/>
        <v>Работал</v>
      </c>
      <c r="Y47" s="109" t="str">
        <f t="shared" si="12"/>
        <v>Работал</v>
      </c>
      <c r="Z47" s="109" t="str">
        <f t="shared" si="12"/>
        <v>Работал</v>
      </c>
      <c r="AA47" s="109" t="str">
        <f t="shared" si="12"/>
        <v>Работал</v>
      </c>
      <c r="AB47" s="109" t="str">
        <f t="shared" si="12"/>
        <v>Работал</v>
      </c>
      <c r="AC47" s="127" t="str">
        <f t="shared" si="12"/>
        <v/>
      </c>
      <c r="AD47" s="127" t="str">
        <f t="shared" si="12"/>
        <v/>
      </c>
      <c r="AE47" s="109" t="str">
        <f t="shared" si="12"/>
        <v>Работал</v>
      </c>
      <c r="AF47" s="109" t="str">
        <f t="shared" si="12"/>
        <v>Работал</v>
      </c>
      <c r="AG47" s="109" t="str">
        <f t="shared" si="12"/>
        <v>Работал</v>
      </c>
      <c r="AH47" s="109" t="str">
        <f t="shared" si="12"/>
        <v/>
      </c>
      <c r="AI47" s="109" t="str">
        <f t="shared" si="12"/>
        <v/>
      </c>
      <c r="AJ47" s="109" t="str">
        <f t="shared" si="12"/>
        <v/>
      </c>
    </row>
    <row r="48" spans="1:36" x14ac:dyDescent="0.3">
      <c r="A48" s="102">
        <v>56</v>
      </c>
      <c r="B48" s="107" t="s">
        <v>166</v>
      </c>
      <c r="C48" s="107" t="str">
        <f>VLOOKUP($A48,Сотрудники!$A$3:$L$1206,8,0)</f>
        <v>Москва</v>
      </c>
      <c r="D48" s="109" t="str">
        <f t="shared" si="12"/>
        <v>Работал</v>
      </c>
      <c r="E48" s="109" t="str">
        <f t="shared" si="12"/>
        <v>Работал</v>
      </c>
      <c r="F48" s="109" t="str">
        <f t="shared" si="12"/>
        <v>Работал</v>
      </c>
      <c r="G48" s="109" t="str">
        <f t="shared" si="12"/>
        <v>Работал</v>
      </c>
      <c r="H48" s="127" t="str">
        <f t="shared" si="12"/>
        <v/>
      </c>
      <c r="I48" s="127" t="str">
        <f t="shared" si="12"/>
        <v/>
      </c>
      <c r="J48" s="109" t="str">
        <f t="shared" si="12"/>
        <v>Работал</v>
      </c>
      <c r="K48" s="109" t="str">
        <f t="shared" si="12"/>
        <v>Работал</v>
      </c>
      <c r="L48" s="109" t="str">
        <f t="shared" si="12"/>
        <v>Работал</v>
      </c>
      <c r="M48" s="109" t="str">
        <f t="shared" si="12"/>
        <v>Работал</v>
      </c>
      <c r="N48" s="109" t="str">
        <f t="shared" si="12"/>
        <v>Работал</v>
      </c>
      <c r="O48" s="127" t="str">
        <f t="shared" si="12"/>
        <v/>
      </c>
      <c r="P48" s="127" t="str">
        <f t="shared" si="12"/>
        <v/>
      </c>
      <c r="Q48" s="109" t="str">
        <f t="shared" si="12"/>
        <v>Работал</v>
      </c>
      <c r="R48" s="109" t="str">
        <f t="shared" si="12"/>
        <v>Работал</v>
      </c>
      <c r="S48" s="109" t="str">
        <f t="shared" si="12"/>
        <v>Работал</v>
      </c>
      <c r="T48" s="109" t="str">
        <f t="shared" si="12"/>
        <v>Работал</v>
      </c>
      <c r="U48" s="109" t="str">
        <f t="shared" si="12"/>
        <v>Работал</v>
      </c>
      <c r="V48" s="127" t="str">
        <f t="shared" si="12"/>
        <v/>
      </c>
      <c r="W48" s="127" t="str">
        <f t="shared" si="12"/>
        <v/>
      </c>
      <c r="X48" s="109" t="str">
        <f t="shared" si="12"/>
        <v>Работал</v>
      </c>
      <c r="Y48" s="109" t="str">
        <f t="shared" si="12"/>
        <v>Работал</v>
      </c>
      <c r="Z48" s="109" t="str">
        <f t="shared" si="12"/>
        <v>Работал</v>
      </c>
      <c r="AA48" s="109" t="str">
        <f t="shared" si="12"/>
        <v>Работал</v>
      </c>
      <c r="AB48" s="109" t="str">
        <f t="shared" si="12"/>
        <v>Работал</v>
      </c>
      <c r="AC48" s="127" t="str">
        <f t="shared" si="12"/>
        <v/>
      </c>
      <c r="AD48" s="127" t="str">
        <f t="shared" si="12"/>
        <v/>
      </c>
      <c r="AE48" s="109" t="str">
        <f t="shared" si="12"/>
        <v>Работал</v>
      </c>
      <c r="AF48" s="109" t="str">
        <f t="shared" si="12"/>
        <v>Работал</v>
      </c>
      <c r="AG48" s="109" t="str">
        <f t="shared" si="12"/>
        <v>Работал</v>
      </c>
      <c r="AH48" s="109" t="str">
        <f t="shared" si="12"/>
        <v/>
      </c>
      <c r="AI48" s="109" t="str">
        <f t="shared" si="12"/>
        <v/>
      </c>
      <c r="AJ48" s="109" t="str">
        <f t="shared" si="12"/>
        <v/>
      </c>
    </row>
    <row r="49" spans="1:37" x14ac:dyDescent="0.3">
      <c r="A49" s="102">
        <v>57</v>
      </c>
      <c r="B49" s="107" t="s">
        <v>170</v>
      </c>
      <c r="C49" s="107" t="str">
        <f>VLOOKUP($A49,Сотрудники!$A$3:$L$1206,8,0)</f>
        <v>Москва</v>
      </c>
      <c r="D49" s="109" t="str">
        <f t="shared" si="12"/>
        <v>Работал</v>
      </c>
      <c r="E49" s="109" t="str">
        <f t="shared" si="12"/>
        <v>Работал</v>
      </c>
      <c r="F49" s="109" t="str">
        <f t="shared" si="12"/>
        <v>Работал</v>
      </c>
      <c r="G49" s="109" t="str">
        <f t="shared" si="12"/>
        <v>Работал</v>
      </c>
      <c r="H49" s="127" t="str">
        <f t="shared" si="12"/>
        <v/>
      </c>
      <c r="I49" s="127" t="str">
        <f t="shared" si="12"/>
        <v/>
      </c>
      <c r="J49" s="109" t="str">
        <f t="shared" si="12"/>
        <v>Работал</v>
      </c>
      <c r="K49" s="109" t="str">
        <f t="shared" si="12"/>
        <v>Работал</v>
      </c>
      <c r="L49" s="109" t="str">
        <f t="shared" si="12"/>
        <v>Работал</v>
      </c>
      <c r="M49" s="109" t="str">
        <f t="shared" si="12"/>
        <v>Работал</v>
      </c>
      <c r="N49" s="109" t="str">
        <f t="shared" si="12"/>
        <v>Работал</v>
      </c>
      <c r="O49" s="127" t="str">
        <f t="shared" si="12"/>
        <v/>
      </c>
      <c r="P49" s="127" t="str">
        <f t="shared" si="12"/>
        <v/>
      </c>
      <c r="Q49" s="109" t="str">
        <f t="shared" si="12"/>
        <v>Работал</v>
      </c>
      <c r="R49" s="109" t="str">
        <f t="shared" si="12"/>
        <v>Работал</v>
      </c>
      <c r="S49" s="109" t="str">
        <f t="shared" si="12"/>
        <v>Работал</v>
      </c>
      <c r="T49" s="109" t="str">
        <f t="shared" si="12"/>
        <v>Работал</v>
      </c>
      <c r="U49" s="109" t="str">
        <f t="shared" si="12"/>
        <v>Работал</v>
      </c>
      <c r="V49" s="127" t="str">
        <f t="shared" si="12"/>
        <v/>
      </c>
      <c r="W49" s="127" t="str">
        <f t="shared" si="12"/>
        <v/>
      </c>
      <c r="X49" s="109" t="str">
        <f t="shared" si="12"/>
        <v>Работал</v>
      </c>
      <c r="Y49" s="109" t="str">
        <f t="shared" si="12"/>
        <v>Работал</v>
      </c>
      <c r="Z49" s="109" t="str">
        <f t="shared" si="12"/>
        <v>Работал</v>
      </c>
      <c r="AA49" s="109" t="str">
        <f t="shared" si="12"/>
        <v>Работал</v>
      </c>
      <c r="AB49" s="109" t="str">
        <f t="shared" si="12"/>
        <v>Работал</v>
      </c>
      <c r="AC49" s="127" t="str">
        <f t="shared" si="12"/>
        <v/>
      </c>
      <c r="AD49" s="127" t="str">
        <f t="shared" si="12"/>
        <v/>
      </c>
      <c r="AE49" s="109" t="str">
        <f t="shared" si="12"/>
        <v>Работал</v>
      </c>
      <c r="AF49" s="109" t="str">
        <f t="shared" si="12"/>
        <v>Работал</v>
      </c>
      <c r="AG49" s="109" t="str">
        <f t="shared" si="12"/>
        <v>Работал</v>
      </c>
      <c r="AH49" s="109" t="str">
        <f t="shared" si="12"/>
        <v/>
      </c>
      <c r="AI49" s="109" t="str">
        <f t="shared" si="12"/>
        <v/>
      </c>
      <c r="AJ49" s="109" t="str">
        <f t="shared" si="12"/>
        <v/>
      </c>
    </row>
    <row r="50" spans="1:37" x14ac:dyDescent="0.3">
      <c r="A50" s="102">
        <v>58</v>
      </c>
      <c r="B50" s="107" t="s">
        <v>173</v>
      </c>
      <c r="C50" s="107" t="str">
        <f>VLOOKUP($A50,Сотрудники!$A$3:$L$1206,8,0)</f>
        <v>СПБ</v>
      </c>
      <c r="D50" s="109" t="str">
        <f t="shared" si="12"/>
        <v>Работал</v>
      </c>
      <c r="E50" s="109" t="str">
        <f t="shared" si="12"/>
        <v>Работал</v>
      </c>
      <c r="F50" s="109" t="str">
        <f t="shared" si="12"/>
        <v>Работал</v>
      </c>
      <c r="G50" s="109" t="str">
        <f t="shared" si="12"/>
        <v>Работал</v>
      </c>
      <c r="H50" s="127" t="str">
        <f t="shared" si="12"/>
        <v/>
      </c>
      <c r="I50" s="127" t="str">
        <f t="shared" si="12"/>
        <v/>
      </c>
      <c r="J50" s="109" t="str">
        <f t="shared" si="12"/>
        <v>Работал</v>
      </c>
      <c r="K50" s="109" t="str">
        <f t="shared" si="12"/>
        <v>Работал</v>
      </c>
      <c r="L50" s="109" t="str">
        <f t="shared" si="12"/>
        <v>Работал</v>
      </c>
      <c r="M50" s="109" t="str">
        <f t="shared" si="12"/>
        <v>Работал</v>
      </c>
      <c r="N50" s="109" t="str">
        <f t="shared" si="12"/>
        <v>Работал</v>
      </c>
      <c r="O50" s="127" t="str">
        <f t="shared" si="12"/>
        <v/>
      </c>
      <c r="P50" s="127" t="str">
        <f t="shared" si="12"/>
        <v/>
      </c>
      <c r="Q50" s="109" t="str">
        <f t="shared" si="12"/>
        <v>Работал</v>
      </c>
      <c r="R50" s="109" t="str">
        <f t="shared" si="12"/>
        <v>Работал</v>
      </c>
      <c r="S50" s="109" t="str">
        <f t="shared" si="12"/>
        <v>Работал</v>
      </c>
      <c r="T50" s="109" t="str">
        <f t="shared" si="12"/>
        <v>Работал</v>
      </c>
      <c r="U50" s="109" t="str">
        <f t="shared" si="12"/>
        <v>Работал</v>
      </c>
      <c r="V50" s="127" t="str">
        <f t="shared" si="12"/>
        <v/>
      </c>
      <c r="W50" s="127" t="str">
        <f t="shared" si="12"/>
        <v/>
      </c>
      <c r="X50" s="109" t="str">
        <f t="shared" si="12"/>
        <v>Работал</v>
      </c>
      <c r="Y50" s="109" t="str">
        <f t="shared" si="12"/>
        <v>Работал</v>
      </c>
      <c r="Z50" s="109" t="str">
        <f t="shared" si="12"/>
        <v>Работал</v>
      </c>
      <c r="AA50" s="109" t="str">
        <f t="shared" si="12"/>
        <v>Работал</v>
      </c>
      <c r="AB50" s="109" t="str">
        <f t="shared" si="12"/>
        <v>Работал</v>
      </c>
      <c r="AC50" s="127" t="str">
        <f t="shared" si="12"/>
        <v/>
      </c>
      <c r="AD50" s="127" t="str">
        <f t="shared" si="12"/>
        <v/>
      </c>
      <c r="AE50" s="109" t="str">
        <f t="shared" si="12"/>
        <v>Работал</v>
      </c>
      <c r="AF50" s="109" t="str">
        <f t="shared" si="12"/>
        <v>Работал</v>
      </c>
      <c r="AG50" s="109" t="str">
        <f t="shared" si="12"/>
        <v>Работал</v>
      </c>
      <c r="AH50" s="109" t="str">
        <f t="shared" si="12"/>
        <v/>
      </c>
      <c r="AI50" s="109" t="str">
        <f t="shared" si="12"/>
        <v/>
      </c>
      <c r="AJ50" s="109" t="str">
        <f t="shared" si="12"/>
        <v/>
      </c>
    </row>
    <row r="51" spans="1:37" x14ac:dyDescent="0.3">
      <c r="A51" s="102">
        <v>59</v>
      </c>
      <c r="B51" s="107" t="s">
        <v>176</v>
      </c>
      <c r="C51" s="107" t="str">
        <f>VLOOKUP($A51,Сотрудники!$A$3:$L$1206,8,0)</f>
        <v>СПБ</v>
      </c>
      <c r="D51" s="109" t="str">
        <f t="shared" si="12"/>
        <v>Работал</v>
      </c>
      <c r="E51" s="109" t="str">
        <f t="shared" si="12"/>
        <v>Работал</v>
      </c>
      <c r="F51" s="109" t="str">
        <f t="shared" si="12"/>
        <v>Работал</v>
      </c>
      <c r="G51" s="109" t="str">
        <f t="shared" si="12"/>
        <v>Работал</v>
      </c>
      <c r="H51" s="127" t="str">
        <f t="shared" si="12"/>
        <v/>
      </c>
      <c r="I51" s="127" t="str">
        <f t="shared" si="12"/>
        <v/>
      </c>
      <c r="J51" s="109" t="str">
        <f t="shared" si="12"/>
        <v>Работал</v>
      </c>
      <c r="K51" s="109" t="str">
        <f t="shared" si="12"/>
        <v>Работал</v>
      </c>
      <c r="L51" s="109" t="str">
        <f t="shared" si="12"/>
        <v>Работал</v>
      </c>
      <c r="M51" s="109" t="str">
        <f t="shared" si="12"/>
        <v>Работал</v>
      </c>
      <c r="N51" s="109" t="str">
        <f t="shared" si="12"/>
        <v>Работал</v>
      </c>
      <c r="O51" s="127" t="str">
        <f t="shared" si="12"/>
        <v/>
      </c>
      <c r="P51" s="127" t="str">
        <f t="shared" si="12"/>
        <v/>
      </c>
      <c r="Q51" s="109" t="str">
        <f t="shared" si="12"/>
        <v>Работал</v>
      </c>
      <c r="R51" s="109" t="str">
        <f t="shared" si="12"/>
        <v>Работал</v>
      </c>
      <c r="S51" s="109" t="str">
        <f t="shared" si="12"/>
        <v>Работал</v>
      </c>
      <c r="T51" s="109" t="str">
        <f t="shared" si="12"/>
        <v>Работал</v>
      </c>
      <c r="U51" s="109" t="str">
        <f t="shared" si="12"/>
        <v>Работал</v>
      </c>
      <c r="V51" s="127" t="str">
        <f t="shared" si="12"/>
        <v/>
      </c>
      <c r="W51" s="127" t="str">
        <f t="shared" si="12"/>
        <v/>
      </c>
      <c r="X51" s="109" t="str">
        <f t="shared" si="12"/>
        <v>Работал</v>
      </c>
      <c r="Y51" s="109" t="str">
        <f t="shared" si="12"/>
        <v>Работал</v>
      </c>
      <c r="Z51" s="109" t="str">
        <f t="shared" si="12"/>
        <v>Работал</v>
      </c>
      <c r="AA51" s="109" t="str">
        <f t="shared" si="12"/>
        <v>Работал</v>
      </c>
      <c r="AB51" s="109" t="str">
        <f t="shared" ref="AB51:AJ51" si="13">IF(ISBLANK(AB113),"",IF(AB113=0,"Выходной",IF(AB113&lt;&gt;0,"Работал","")))</f>
        <v>Работал</v>
      </c>
      <c r="AC51" s="127" t="str">
        <f t="shared" si="13"/>
        <v/>
      </c>
      <c r="AD51" s="127" t="str">
        <f t="shared" si="13"/>
        <v/>
      </c>
      <c r="AE51" s="109" t="str">
        <f t="shared" si="13"/>
        <v>Работал</v>
      </c>
      <c r="AF51" s="109" t="str">
        <f t="shared" si="13"/>
        <v>Работал</v>
      </c>
      <c r="AG51" s="109" t="str">
        <f t="shared" si="13"/>
        <v>Работал</v>
      </c>
      <c r="AH51" s="109" t="str">
        <f t="shared" si="13"/>
        <v/>
      </c>
      <c r="AI51" s="109" t="str">
        <f t="shared" si="13"/>
        <v/>
      </c>
      <c r="AJ51" s="109" t="str">
        <f t="shared" si="13"/>
        <v/>
      </c>
    </row>
    <row r="52" spans="1:37" x14ac:dyDescent="0.3">
      <c r="A52" s="102">
        <v>60</v>
      </c>
      <c r="B52" s="107" t="s">
        <v>177</v>
      </c>
      <c r="C52" s="107" t="str">
        <f>VLOOKUP($A52,Сотрудники!$A$3:$L$1206,8,0)</f>
        <v>Москва</v>
      </c>
      <c r="D52" s="109" t="str">
        <f t="shared" ref="D52:AJ59" si="14">IF(ISBLANK(D114),"",IF(D114=0,"Выходной",IF(D114&lt;&gt;0,"Работал","")))</f>
        <v>Работал</v>
      </c>
      <c r="E52" s="109" t="str">
        <f t="shared" si="14"/>
        <v>Работал</v>
      </c>
      <c r="F52" s="109" t="str">
        <f t="shared" si="14"/>
        <v>Работал</v>
      </c>
      <c r="G52" s="109" t="str">
        <f t="shared" si="14"/>
        <v>Работал</v>
      </c>
      <c r="H52" s="127" t="str">
        <f t="shared" si="14"/>
        <v/>
      </c>
      <c r="I52" s="127" t="str">
        <f t="shared" si="14"/>
        <v/>
      </c>
      <c r="J52" s="109" t="str">
        <f t="shared" si="14"/>
        <v>Работал</v>
      </c>
      <c r="K52" s="109" t="str">
        <f t="shared" si="14"/>
        <v>Работал</v>
      </c>
      <c r="L52" s="109" t="str">
        <f t="shared" si="14"/>
        <v>Работал</v>
      </c>
      <c r="M52" s="109" t="str">
        <f t="shared" si="14"/>
        <v>Работал</v>
      </c>
      <c r="N52" s="109" t="str">
        <f t="shared" si="14"/>
        <v>Работал</v>
      </c>
      <c r="O52" s="127" t="str">
        <f t="shared" si="14"/>
        <v/>
      </c>
      <c r="P52" s="127" t="str">
        <f t="shared" si="14"/>
        <v/>
      </c>
      <c r="Q52" s="109" t="str">
        <f t="shared" si="14"/>
        <v>Работал</v>
      </c>
      <c r="R52" s="109" t="str">
        <f t="shared" si="14"/>
        <v>Работал</v>
      </c>
      <c r="S52" s="109" t="str">
        <f t="shared" si="14"/>
        <v>Работал</v>
      </c>
      <c r="T52" s="109" t="str">
        <f t="shared" si="14"/>
        <v>Работал</v>
      </c>
      <c r="U52" s="109" t="str">
        <f t="shared" si="14"/>
        <v>Работал</v>
      </c>
      <c r="V52" s="127" t="str">
        <f t="shared" si="14"/>
        <v/>
      </c>
      <c r="W52" s="127" t="str">
        <f t="shared" si="14"/>
        <v/>
      </c>
      <c r="X52" s="109" t="str">
        <f t="shared" si="14"/>
        <v>Работал</v>
      </c>
      <c r="Y52" s="109" t="str">
        <f t="shared" si="14"/>
        <v>Работал</v>
      </c>
      <c r="Z52" s="109" t="str">
        <f t="shared" si="14"/>
        <v>Работал</v>
      </c>
      <c r="AA52" s="109" t="str">
        <f t="shared" si="14"/>
        <v>Работал</v>
      </c>
      <c r="AB52" s="109" t="str">
        <f t="shared" si="14"/>
        <v>Работал</v>
      </c>
      <c r="AC52" s="127" t="str">
        <f t="shared" si="14"/>
        <v/>
      </c>
      <c r="AD52" s="127" t="str">
        <f t="shared" si="14"/>
        <v/>
      </c>
      <c r="AE52" s="109" t="str">
        <f t="shared" si="14"/>
        <v>Работал</v>
      </c>
      <c r="AF52" s="109" t="str">
        <f t="shared" si="14"/>
        <v>Работал</v>
      </c>
      <c r="AG52" s="109" t="str">
        <f t="shared" si="14"/>
        <v>Работал</v>
      </c>
      <c r="AH52" s="109" t="str">
        <f t="shared" si="14"/>
        <v/>
      </c>
      <c r="AI52" s="109" t="str">
        <f t="shared" si="14"/>
        <v/>
      </c>
      <c r="AJ52" s="109" t="str">
        <f t="shared" si="14"/>
        <v/>
      </c>
    </row>
    <row r="53" spans="1:37" x14ac:dyDescent="0.3">
      <c r="A53" s="102">
        <v>61</v>
      </c>
      <c r="B53" s="107" t="s">
        <v>179</v>
      </c>
      <c r="C53" s="107" t="str">
        <f>VLOOKUP($A53,Сотрудники!$A$3:$L$1206,8,0)</f>
        <v>Москва</v>
      </c>
      <c r="D53" s="109" t="str">
        <f t="shared" si="14"/>
        <v/>
      </c>
      <c r="E53" s="109" t="str">
        <f t="shared" si="14"/>
        <v>Работал</v>
      </c>
      <c r="F53" s="109" t="str">
        <f t="shared" si="14"/>
        <v>Работал</v>
      </c>
      <c r="G53" s="109" t="str">
        <f t="shared" si="14"/>
        <v>Работал</v>
      </c>
      <c r="H53" s="127" t="str">
        <f t="shared" si="14"/>
        <v/>
      </c>
      <c r="I53" s="127" t="str">
        <f t="shared" si="14"/>
        <v/>
      </c>
      <c r="J53" s="109" t="str">
        <f t="shared" si="14"/>
        <v>Работал</v>
      </c>
      <c r="K53" s="109" t="str">
        <f t="shared" si="14"/>
        <v>Работал</v>
      </c>
      <c r="L53" s="109" t="str">
        <f t="shared" si="14"/>
        <v>Работал</v>
      </c>
      <c r="M53" s="109" t="str">
        <f t="shared" si="14"/>
        <v>Работал</v>
      </c>
      <c r="N53" s="109" t="str">
        <f t="shared" si="14"/>
        <v>Работал</v>
      </c>
      <c r="O53" s="127" t="str">
        <f t="shared" si="14"/>
        <v/>
      </c>
      <c r="P53" s="127" t="str">
        <f t="shared" si="14"/>
        <v/>
      </c>
      <c r="Q53" s="109" t="str">
        <f t="shared" si="14"/>
        <v>Работал</v>
      </c>
      <c r="R53" s="109" t="str">
        <f t="shared" si="14"/>
        <v>Работал</v>
      </c>
      <c r="S53" s="109" t="str">
        <f t="shared" si="14"/>
        <v>Работал</v>
      </c>
      <c r="T53" s="109" t="str">
        <f t="shared" si="14"/>
        <v>Работал</v>
      </c>
      <c r="U53" s="109" t="str">
        <f t="shared" si="14"/>
        <v>Работал</v>
      </c>
      <c r="V53" s="127" t="str">
        <f t="shared" si="14"/>
        <v/>
      </c>
      <c r="W53" s="127" t="str">
        <f t="shared" si="14"/>
        <v/>
      </c>
      <c r="X53" s="109" t="str">
        <f t="shared" si="14"/>
        <v>Работал</v>
      </c>
      <c r="Y53" s="109" t="str">
        <f t="shared" si="14"/>
        <v>Работал</v>
      </c>
      <c r="Z53" s="109" t="str">
        <f t="shared" si="14"/>
        <v>Работал</v>
      </c>
      <c r="AA53" s="109" t="str">
        <f t="shared" si="14"/>
        <v>Работал</v>
      </c>
      <c r="AB53" s="109" t="str">
        <f t="shared" si="14"/>
        <v>Работал</v>
      </c>
      <c r="AC53" s="127" t="str">
        <f t="shared" si="14"/>
        <v/>
      </c>
      <c r="AD53" s="127" t="str">
        <f t="shared" si="14"/>
        <v/>
      </c>
      <c r="AE53" s="109" t="str">
        <f t="shared" si="14"/>
        <v>Работал</v>
      </c>
      <c r="AF53" s="109" t="str">
        <f t="shared" si="14"/>
        <v>Работал</v>
      </c>
      <c r="AG53" s="109" t="str">
        <f t="shared" si="14"/>
        <v>Работал</v>
      </c>
      <c r="AH53" s="109" t="str">
        <f t="shared" si="14"/>
        <v/>
      </c>
      <c r="AI53" s="109" t="str">
        <f t="shared" si="14"/>
        <v/>
      </c>
      <c r="AJ53" s="109" t="str">
        <f t="shared" si="14"/>
        <v/>
      </c>
    </row>
    <row r="54" spans="1:37" x14ac:dyDescent="0.3">
      <c r="A54" s="102">
        <v>62</v>
      </c>
      <c r="B54" s="107" t="s">
        <v>181</v>
      </c>
      <c r="C54" s="107" t="str">
        <f>VLOOKUP($A54,Сотрудники!$A$3:$L$1206,8,0)</f>
        <v>Москва</v>
      </c>
      <c r="D54" s="109" t="str">
        <f t="shared" si="14"/>
        <v/>
      </c>
      <c r="E54" s="109" t="str">
        <f t="shared" si="14"/>
        <v/>
      </c>
      <c r="F54" s="109" t="str">
        <f t="shared" si="14"/>
        <v>Работал</v>
      </c>
      <c r="G54" s="109" t="str">
        <f t="shared" si="14"/>
        <v>Работал</v>
      </c>
      <c r="H54" s="127" t="str">
        <f t="shared" si="14"/>
        <v/>
      </c>
      <c r="I54" s="127" t="str">
        <f t="shared" si="14"/>
        <v/>
      </c>
      <c r="J54" s="109" t="str">
        <f t="shared" si="14"/>
        <v>Работал</v>
      </c>
      <c r="K54" s="109" t="str">
        <f t="shared" si="14"/>
        <v>Работал</v>
      </c>
      <c r="L54" s="109" t="str">
        <f t="shared" si="14"/>
        <v>Работал</v>
      </c>
      <c r="M54" s="109" t="str">
        <f t="shared" si="14"/>
        <v>Работал</v>
      </c>
      <c r="N54" s="109" t="str">
        <f t="shared" si="14"/>
        <v>Работал</v>
      </c>
      <c r="O54" s="127" t="str">
        <f t="shared" si="14"/>
        <v/>
      </c>
      <c r="P54" s="127" t="str">
        <f t="shared" si="14"/>
        <v/>
      </c>
      <c r="Q54" s="109" t="str">
        <f t="shared" si="14"/>
        <v>Работал</v>
      </c>
      <c r="R54" s="109" t="str">
        <f t="shared" si="14"/>
        <v>Работал</v>
      </c>
      <c r="S54" s="109" t="str">
        <f t="shared" si="14"/>
        <v>Работал</v>
      </c>
      <c r="T54" s="109" t="str">
        <f t="shared" si="14"/>
        <v>Работал</v>
      </c>
      <c r="U54" s="109" t="str">
        <f t="shared" si="14"/>
        <v>Работал</v>
      </c>
      <c r="V54" s="127" t="str">
        <f t="shared" si="14"/>
        <v/>
      </c>
      <c r="W54" s="127" t="str">
        <f t="shared" si="14"/>
        <v/>
      </c>
      <c r="X54" s="109" t="str">
        <f t="shared" si="14"/>
        <v>Работал</v>
      </c>
      <c r="Y54" s="109" t="str">
        <f t="shared" si="14"/>
        <v>Работал</v>
      </c>
      <c r="Z54" s="109" t="str">
        <f t="shared" si="14"/>
        <v>Работал</v>
      </c>
      <c r="AA54" s="109" t="str">
        <f t="shared" si="14"/>
        <v>Работал</v>
      </c>
      <c r="AB54" s="109" t="str">
        <f t="shared" si="14"/>
        <v>Работал</v>
      </c>
      <c r="AC54" s="127" t="str">
        <f t="shared" si="14"/>
        <v/>
      </c>
      <c r="AD54" s="127" t="str">
        <f t="shared" si="14"/>
        <v/>
      </c>
      <c r="AE54" s="109" t="str">
        <f t="shared" si="14"/>
        <v>Работал</v>
      </c>
      <c r="AF54" s="109" t="str">
        <f t="shared" si="14"/>
        <v>Работал</v>
      </c>
      <c r="AG54" s="109" t="str">
        <f t="shared" si="14"/>
        <v>Работал</v>
      </c>
      <c r="AH54" s="109" t="str">
        <f t="shared" si="14"/>
        <v/>
      </c>
      <c r="AI54" s="109" t="str">
        <f t="shared" si="14"/>
        <v/>
      </c>
      <c r="AJ54" s="109" t="str">
        <f t="shared" si="14"/>
        <v/>
      </c>
    </row>
    <row r="55" spans="1:37" x14ac:dyDescent="0.3">
      <c r="A55" s="102">
        <v>63</v>
      </c>
      <c r="B55" s="107" t="s">
        <v>182</v>
      </c>
      <c r="C55" s="107" t="str">
        <f>VLOOKUP($A55,Сотрудники!$A$3:$L$1206,8,0)</f>
        <v>Москва</v>
      </c>
      <c r="D55" s="109" t="str">
        <f t="shared" si="14"/>
        <v/>
      </c>
      <c r="E55" s="109" t="str">
        <f t="shared" si="14"/>
        <v/>
      </c>
      <c r="F55" s="109" t="str">
        <f t="shared" si="14"/>
        <v/>
      </c>
      <c r="G55" s="109" t="str">
        <f t="shared" si="14"/>
        <v/>
      </c>
      <c r="H55" s="127" t="str">
        <f t="shared" si="14"/>
        <v/>
      </c>
      <c r="I55" s="127" t="str">
        <f t="shared" si="14"/>
        <v/>
      </c>
      <c r="J55" s="109" t="str">
        <f t="shared" si="14"/>
        <v>Работал</v>
      </c>
      <c r="K55" s="109" t="str">
        <f t="shared" si="14"/>
        <v>Работал</v>
      </c>
      <c r="L55" s="109" t="str">
        <f t="shared" si="14"/>
        <v>Работал</v>
      </c>
      <c r="M55" s="109" t="str">
        <f t="shared" si="14"/>
        <v>Работал</v>
      </c>
      <c r="N55" s="109" t="str">
        <f t="shared" si="14"/>
        <v>Работал</v>
      </c>
      <c r="O55" s="127" t="str">
        <f t="shared" si="14"/>
        <v/>
      </c>
      <c r="P55" s="127" t="str">
        <f t="shared" si="14"/>
        <v/>
      </c>
      <c r="Q55" s="109" t="str">
        <f t="shared" si="14"/>
        <v>Работал</v>
      </c>
      <c r="R55" s="109" t="str">
        <f t="shared" si="14"/>
        <v>Работал</v>
      </c>
      <c r="S55" s="109" t="str">
        <f t="shared" si="14"/>
        <v>Работал</v>
      </c>
      <c r="T55" s="109" t="str">
        <f t="shared" si="14"/>
        <v>Работал</v>
      </c>
      <c r="U55" s="109" t="str">
        <f t="shared" si="14"/>
        <v>Работал</v>
      </c>
      <c r="V55" s="127" t="str">
        <f t="shared" si="14"/>
        <v/>
      </c>
      <c r="W55" s="127" t="str">
        <f t="shared" si="14"/>
        <v/>
      </c>
      <c r="X55" s="109" t="str">
        <f t="shared" si="14"/>
        <v>Работал</v>
      </c>
      <c r="Y55" s="109" t="str">
        <f t="shared" si="14"/>
        <v>Работал</v>
      </c>
      <c r="Z55" s="109" t="str">
        <f t="shared" si="14"/>
        <v>Работал</v>
      </c>
      <c r="AA55" s="109" t="str">
        <f t="shared" si="14"/>
        <v>Работал</v>
      </c>
      <c r="AB55" s="109" t="str">
        <f t="shared" si="14"/>
        <v>Работал</v>
      </c>
      <c r="AC55" s="127" t="str">
        <f t="shared" si="14"/>
        <v/>
      </c>
      <c r="AD55" s="127" t="str">
        <f t="shared" si="14"/>
        <v/>
      </c>
      <c r="AE55" s="109" t="str">
        <f t="shared" si="14"/>
        <v>Работал</v>
      </c>
      <c r="AF55" s="109" t="str">
        <f t="shared" si="14"/>
        <v>Работал</v>
      </c>
      <c r="AG55" s="109" t="str">
        <f t="shared" si="14"/>
        <v>Работал</v>
      </c>
      <c r="AH55" s="109" t="str">
        <f t="shared" si="14"/>
        <v/>
      </c>
      <c r="AI55" s="109" t="str">
        <f t="shared" si="14"/>
        <v/>
      </c>
      <c r="AJ55" s="109" t="str">
        <f t="shared" si="14"/>
        <v/>
      </c>
    </row>
    <row r="56" spans="1:37" x14ac:dyDescent="0.3">
      <c r="A56" s="102">
        <v>64</v>
      </c>
      <c r="B56" s="107" t="s">
        <v>190</v>
      </c>
      <c r="C56" s="107" t="str">
        <f>VLOOKUP($A56,Сотрудники!$A$3:$L$1206,8,0)</f>
        <v>Москва</v>
      </c>
      <c r="D56" s="109" t="str">
        <f t="shared" si="14"/>
        <v/>
      </c>
      <c r="E56" s="109" t="str">
        <f t="shared" si="14"/>
        <v/>
      </c>
      <c r="F56" s="109" t="str">
        <f t="shared" si="14"/>
        <v/>
      </c>
      <c r="G56" s="109" t="str">
        <f t="shared" si="14"/>
        <v/>
      </c>
      <c r="H56" s="127" t="str">
        <f t="shared" si="14"/>
        <v/>
      </c>
      <c r="I56" s="127" t="str">
        <f t="shared" si="14"/>
        <v/>
      </c>
      <c r="J56" s="109" t="str">
        <f t="shared" si="14"/>
        <v/>
      </c>
      <c r="K56" s="109" t="str">
        <f t="shared" si="14"/>
        <v/>
      </c>
      <c r="L56" s="109" t="str">
        <f t="shared" si="14"/>
        <v/>
      </c>
      <c r="M56" s="109" t="str">
        <f t="shared" si="14"/>
        <v/>
      </c>
      <c r="N56" s="109" t="str">
        <f t="shared" si="14"/>
        <v/>
      </c>
      <c r="O56" s="127" t="str">
        <f t="shared" si="14"/>
        <v/>
      </c>
      <c r="P56" s="127" t="str">
        <f t="shared" si="14"/>
        <v/>
      </c>
      <c r="Q56" s="109" t="str">
        <f t="shared" si="14"/>
        <v>Работал</v>
      </c>
      <c r="R56" s="109" t="str">
        <f t="shared" si="14"/>
        <v>Работал</v>
      </c>
      <c r="S56" s="109" t="str">
        <f t="shared" si="14"/>
        <v>Работал</v>
      </c>
      <c r="T56" s="109" t="str">
        <f t="shared" si="14"/>
        <v>Работал</v>
      </c>
      <c r="U56" s="109" t="str">
        <f t="shared" si="14"/>
        <v>Работал</v>
      </c>
      <c r="V56" s="127" t="str">
        <f t="shared" si="14"/>
        <v/>
      </c>
      <c r="W56" s="127" t="str">
        <f t="shared" si="14"/>
        <v/>
      </c>
      <c r="X56" s="109" t="str">
        <f t="shared" si="14"/>
        <v>Работал</v>
      </c>
      <c r="Y56" s="109" t="str">
        <f t="shared" si="14"/>
        <v>Работал</v>
      </c>
      <c r="Z56" s="109" t="str">
        <f t="shared" si="14"/>
        <v>Работал</v>
      </c>
      <c r="AA56" s="109" t="str">
        <f t="shared" si="14"/>
        <v>Работал</v>
      </c>
      <c r="AB56" s="109" t="str">
        <f t="shared" si="14"/>
        <v>Работал</v>
      </c>
      <c r="AC56" s="127" t="str">
        <f t="shared" si="14"/>
        <v/>
      </c>
      <c r="AD56" s="127" t="str">
        <f t="shared" si="14"/>
        <v/>
      </c>
      <c r="AE56" s="109" t="str">
        <f t="shared" si="14"/>
        <v>Работал</v>
      </c>
      <c r="AF56" s="109" t="str">
        <f t="shared" si="14"/>
        <v>Работал</v>
      </c>
      <c r="AG56" s="109" t="str">
        <f t="shared" si="14"/>
        <v>Работал</v>
      </c>
      <c r="AH56" s="109" t="str">
        <f t="shared" si="14"/>
        <v/>
      </c>
      <c r="AI56" s="109" t="str">
        <f t="shared" si="14"/>
        <v/>
      </c>
      <c r="AJ56" s="109" t="str">
        <f t="shared" si="14"/>
        <v/>
      </c>
    </row>
    <row r="57" spans="1:37" x14ac:dyDescent="0.3">
      <c r="A57" s="102">
        <v>65</v>
      </c>
      <c r="B57" s="107" t="s">
        <v>185</v>
      </c>
      <c r="C57" s="107" t="str">
        <f>VLOOKUP($A57,Сотрудники!$A$3:$L$1206,8,0)</f>
        <v>Ульяновск</v>
      </c>
      <c r="D57" s="109" t="str">
        <f t="shared" si="14"/>
        <v/>
      </c>
      <c r="E57" s="109" t="str">
        <f t="shared" si="14"/>
        <v/>
      </c>
      <c r="F57" s="109" t="str">
        <f t="shared" si="14"/>
        <v/>
      </c>
      <c r="G57" s="109" t="str">
        <f t="shared" si="14"/>
        <v/>
      </c>
      <c r="H57" s="127" t="str">
        <f t="shared" si="14"/>
        <v/>
      </c>
      <c r="I57" s="127" t="str">
        <f t="shared" si="14"/>
        <v/>
      </c>
      <c r="J57" s="109" t="str">
        <f t="shared" si="14"/>
        <v/>
      </c>
      <c r="K57" s="109" t="str">
        <f t="shared" si="14"/>
        <v/>
      </c>
      <c r="L57" s="109" t="str">
        <f t="shared" si="14"/>
        <v/>
      </c>
      <c r="M57" s="109" t="str">
        <f t="shared" si="14"/>
        <v/>
      </c>
      <c r="N57" s="109" t="str">
        <f t="shared" si="14"/>
        <v/>
      </c>
      <c r="O57" s="127" t="str">
        <f t="shared" si="14"/>
        <v/>
      </c>
      <c r="P57" s="127" t="str">
        <f t="shared" si="14"/>
        <v/>
      </c>
      <c r="Q57" s="109" t="str">
        <f t="shared" si="14"/>
        <v>Работал</v>
      </c>
      <c r="R57" s="109" t="str">
        <f t="shared" si="14"/>
        <v>Работал</v>
      </c>
      <c r="S57" s="109" t="str">
        <f t="shared" si="14"/>
        <v>Работал</v>
      </c>
      <c r="T57" s="109" t="str">
        <f t="shared" si="14"/>
        <v>Работал</v>
      </c>
      <c r="U57" s="109" t="str">
        <f t="shared" si="14"/>
        <v>Работал</v>
      </c>
      <c r="V57" s="127" t="str">
        <f t="shared" si="14"/>
        <v/>
      </c>
      <c r="W57" s="127" t="str">
        <f t="shared" si="14"/>
        <v/>
      </c>
      <c r="X57" s="109" t="str">
        <f t="shared" si="14"/>
        <v>Работал</v>
      </c>
      <c r="Y57" s="109" t="str">
        <f t="shared" si="14"/>
        <v>Работал</v>
      </c>
      <c r="Z57" s="109" t="str">
        <f t="shared" si="14"/>
        <v>Работал</v>
      </c>
      <c r="AA57" s="109" t="str">
        <f t="shared" si="14"/>
        <v>Работал</v>
      </c>
      <c r="AB57" s="109" t="str">
        <f t="shared" si="14"/>
        <v>Работал</v>
      </c>
      <c r="AC57" s="127" t="str">
        <f t="shared" si="14"/>
        <v/>
      </c>
      <c r="AD57" s="127" t="str">
        <f t="shared" si="14"/>
        <v/>
      </c>
      <c r="AE57" s="109" t="str">
        <f t="shared" si="14"/>
        <v/>
      </c>
      <c r="AF57" s="109" t="str">
        <f t="shared" si="14"/>
        <v/>
      </c>
      <c r="AG57" s="109" t="str">
        <f t="shared" si="14"/>
        <v/>
      </c>
      <c r="AH57" s="109" t="str">
        <f t="shared" si="14"/>
        <v/>
      </c>
      <c r="AI57" s="109" t="str">
        <f t="shared" si="14"/>
        <v/>
      </c>
      <c r="AJ57" s="109" t="str">
        <f t="shared" si="14"/>
        <v/>
      </c>
    </row>
    <row r="58" spans="1:37" x14ac:dyDescent="0.3">
      <c r="A58" s="102">
        <v>66</v>
      </c>
      <c r="B58" s="107" t="s">
        <v>191</v>
      </c>
      <c r="C58" s="107" t="str">
        <f>VLOOKUP($A58,Сотрудники!$A$3:$L$1206,8,0)</f>
        <v>Екатеринбург</v>
      </c>
      <c r="D58" s="109" t="str">
        <f t="shared" si="14"/>
        <v/>
      </c>
      <c r="E58" s="109" t="str">
        <f t="shared" si="14"/>
        <v/>
      </c>
      <c r="F58" s="109" t="str">
        <f t="shared" si="14"/>
        <v/>
      </c>
      <c r="G58" s="109" t="str">
        <f t="shared" si="14"/>
        <v/>
      </c>
      <c r="H58" s="127" t="str">
        <f t="shared" si="14"/>
        <v/>
      </c>
      <c r="I58" s="127" t="str">
        <f t="shared" si="14"/>
        <v/>
      </c>
      <c r="J58" s="109" t="str">
        <f t="shared" si="14"/>
        <v/>
      </c>
      <c r="K58" s="109" t="str">
        <f t="shared" si="14"/>
        <v/>
      </c>
      <c r="L58" s="109" t="str">
        <f t="shared" si="14"/>
        <v/>
      </c>
      <c r="M58" s="109" t="str">
        <f t="shared" si="14"/>
        <v/>
      </c>
      <c r="N58" s="109" t="str">
        <f t="shared" si="14"/>
        <v/>
      </c>
      <c r="O58" s="127" t="str">
        <f t="shared" si="14"/>
        <v/>
      </c>
      <c r="P58" s="127" t="str">
        <f t="shared" si="14"/>
        <v/>
      </c>
      <c r="Q58" s="109" t="str">
        <f t="shared" si="14"/>
        <v/>
      </c>
      <c r="R58" s="109" t="str">
        <f t="shared" si="14"/>
        <v/>
      </c>
      <c r="S58" s="109" t="str">
        <f t="shared" si="14"/>
        <v/>
      </c>
      <c r="T58" s="109" t="str">
        <f t="shared" si="14"/>
        <v/>
      </c>
      <c r="U58" s="109" t="str">
        <f t="shared" si="14"/>
        <v/>
      </c>
      <c r="V58" s="127" t="str">
        <f t="shared" si="14"/>
        <v/>
      </c>
      <c r="W58" s="127" t="str">
        <f t="shared" si="14"/>
        <v/>
      </c>
      <c r="X58" s="109" t="str">
        <f t="shared" si="14"/>
        <v/>
      </c>
      <c r="Y58" s="109" t="str">
        <f t="shared" si="14"/>
        <v/>
      </c>
      <c r="Z58" s="109" t="str">
        <f t="shared" si="14"/>
        <v>Работал</v>
      </c>
      <c r="AA58" s="109" t="str">
        <f t="shared" si="14"/>
        <v>Работал</v>
      </c>
      <c r="AB58" s="109" t="str">
        <f t="shared" si="14"/>
        <v>Работал</v>
      </c>
      <c r="AC58" s="127" t="str">
        <f t="shared" si="14"/>
        <v/>
      </c>
      <c r="AD58" s="127" t="str">
        <f t="shared" si="14"/>
        <v/>
      </c>
      <c r="AE58" s="109" t="str">
        <f t="shared" si="14"/>
        <v>Работал</v>
      </c>
      <c r="AF58" s="109" t="str">
        <f t="shared" si="14"/>
        <v>Работал</v>
      </c>
      <c r="AG58" s="109" t="str">
        <f t="shared" si="14"/>
        <v>Работал</v>
      </c>
      <c r="AH58" s="109" t="str">
        <f t="shared" si="14"/>
        <v/>
      </c>
      <c r="AI58" s="109" t="str">
        <f t="shared" si="14"/>
        <v/>
      </c>
      <c r="AJ58" s="109" t="str">
        <f t="shared" si="14"/>
        <v/>
      </c>
    </row>
    <row r="59" spans="1:37" x14ac:dyDescent="0.3">
      <c r="A59" s="102">
        <v>67</v>
      </c>
      <c r="B59" s="107" t="s">
        <v>195</v>
      </c>
      <c r="C59" s="107" t="str">
        <f>VLOOKUP($A59,Сотрудники!$A$3:$L$1206,8,0)</f>
        <v>СПБ</v>
      </c>
      <c r="D59" s="109" t="str">
        <f t="shared" si="14"/>
        <v/>
      </c>
      <c r="E59" s="109" t="str">
        <f t="shared" si="14"/>
        <v/>
      </c>
      <c r="F59" s="109" t="str">
        <f t="shared" si="14"/>
        <v/>
      </c>
      <c r="G59" s="109" t="str">
        <f t="shared" si="14"/>
        <v/>
      </c>
      <c r="H59" s="127" t="str">
        <f t="shared" si="14"/>
        <v/>
      </c>
      <c r="I59" s="127" t="str">
        <f t="shared" si="14"/>
        <v/>
      </c>
      <c r="J59" s="109" t="str">
        <f t="shared" si="14"/>
        <v/>
      </c>
      <c r="K59" s="109" t="str">
        <f t="shared" si="14"/>
        <v/>
      </c>
      <c r="L59" s="109" t="str">
        <f t="shared" si="14"/>
        <v/>
      </c>
      <c r="M59" s="109" t="str">
        <f t="shared" si="14"/>
        <v/>
      </c>
      <c r="N59" s="109" t="str">
        <f t="shared" si="14"/>
        <v/>
      </c>
      <c r="O59" s="127" t="str">
        <f t="shared" si="14"/>
        <v/>
      </c>
      <c r="P59" s="127" t="str">
        <f t="shared" si="14"/>
        <v/>
      </c>
      <c r="Q59" s="109" t="str">
        <f t="shared" si="14"/>
        <v/>
      </c>
      <c r="R59" s="109" t="str">
        <f t="shared" si="14"/>
        <v/>
      </c>
      <c r="S59" s="109" t="str">
        <f t="shared" si="14"/>
        <v/>
      </c>
      <c r="T59" s="109" t="str">
        <f t="shared" si="14"/>
        <v/>
      </c>
      <c r="U59" s="109" t="str">
        <f t="shared" si="14"/>
        <v/>
      </c>
      <c r="V59" s="127" t="str">
        <f t="shared" si="14"/>
        <v/>
      </c>
      <c r="W59" s="127" t="str">
        <f t="shared" si="14"/>
        <v/>
      </c>
      <c r="X59" s="109" t="str">
        <f t="shared" si="14"/>
        <v/>
      </c>
      <c r="Y59" s="109" t="str">
        <f t="shared" si="14"/>
        <v/>
      </c>
      <c r="Z59" s="109" t="str">
        <f t="shared" si="14"/>
        <v/>
      </c>
      <c r="AA59" s="109" t="str">
        <f t="shared" si="14"/>
        <v>Работал</v>
      </c>
      <c r="AB59" s="109" t="str">
        <f t="shared" ref="D59:AJ61" si="15">IF(ISBLANK(AB121),"",IF(AB121=0,"Выходной",IF(AB121&lt;&gt;0,"Работал","")))</f>
        <v>Работал</v>
      </c>
      <c r="AC59" s="127" t="str">
        <f t="shared" si="15"/>
        <v/>
      </c>
      <c r="AD59" s="127" t="str">
        <f t="shared" si="15"/>
        <v/>
      </c>
      <c r="AE59" s="109" t="str">
        <f t="shared" si="15"/>
        <v>Работал</v>
      </c>
      <c r="AF59" s="109" t="str">
        <f t="shared" si="15"/>
        <v>Работал</v>
      </c>
      <c r="AG59" s="109" t="str">
        <f t="shared" si="15"/>
        <v>Работал</v>
      </c>
      <c r="AH59" s="109" t="str">
        <f t="shared" si="15"/>
        <v/>
      </c>
      <c r="AI59" s="109" t="str">
        <f t="shared" si="15"/>
        <v/>
      </c>
      <c r="AJ59" s="109" t="str">
        <f t="shared" si="15"/>
        <v/>
      </c>
    </row>
    <row r="60" spans="1:37" x14ac:dyDescent="0.3">
      <c r="A60" s="102">
        <v>68</v>
      </c>
      <c r="B60" s="107" t="s">
        <v>197</v>
      </c>
      <c r="C60" s="107" t="str">
        <f>VLOOKUP($A60,Сотрудники!$A$3:$L$1206,8,0)</f>
        <v>Москва</v>
      </c>
      <c r="D60" s="109" t="str">
        <f t="shared" si="15"/>
        <v/>
      </c>
      <c r="E60" s="109" t="str">
        <f t="shared" si="15"/>
        <v/>
      </c>
      <c r="F60" s="109" t="str">
        <f t="shared" si="15"/>
        <v/>
      </c>
      <c r="G60" s="109" t="str">
        <f t="shared" si="15"/>
        <v/>
      </c>
      <c r="H60" s="127" t="str">
        <f t="shared" si="15"/>
        <v/>
      </c>
      <c r="I60" s="127" t="str">
        <f t="shared" si="15"/>
        <v/>
      </c>
      <c r="J60" s="109" t="str">
        <f t="shared" si="15"/>
        <v/>
      </c>
      <c r="K60" s="109" t="str">
        <f t="shared" si="15"/>
        <v/>
      </c>
      <c r="L60" s="109" t="str">
        <f t="shared" si="15"/>
        <v/>
      </c>
      <c r="M60" s="109" t="str">
        <f t="shared" si="15"/>
        <v/>
      </c>
      <c r="N60" s="109" t="str">
        <f t="shared" si="15"/>
        <v/>
      </c>
      <c r="O60" s="127" t="str">
        <f t="shared" si="15"/>
        <v/>
      </c>
      <c r="P60" s="127" t="str">
        <f t="shared" si="15"/>
        <v/>
      </c>
      <c r="Q60" s="109" t="str">
        <f t="shared" si="15"/>
        <v/>
      </c>
      <c r="R60" s="109" t="str">
        <f t="shared" si="15"/>
        <v/>
      </c>
      <c r="S60" s="109" t="str">
        <f t="shared" si="15"/>
        <v/>
      </c>
      <c r="T60" s="109" t="str">
        <f t="shared" si="15"/>
        <v/>
      </c>
      <c r="U60" s="109" t="str">
        <f t="shared" si="15"/>
        <v/>
      </c>
      <c r="V60" s="127" t="str">
        <f t="shared" si="15"/>
        <v/>
      </c>
      <c r="W60" s="127" t="str">
        <f t="shared" si="15"/>
        <v/>
      </c>
      <c r="X60" s="109" t="str">
        <f t="shared" si="15"/>
        <v/>
      </c>
      <c r="Y60" s="109" t="str">
        <f t="shared" si="15"/>
        <v/>
      </c>
      <c r="Z60" s="109" t="str">
        <f t="shared" si="15"/>
        <v/>
      </c>
      <c r="AA60" s="109" t="str">
        <f t="shared" si="15"/>
        <v/>
      </c>
      <c r="AB60" s="109" t="str">
        <f t="shared" si="15"/>
        <v/>
      </c>
      <c r="AC60" s="127" t="str">
        <f t="shared" si="15"/>
        <v/>
      </c>
      <c r="AD60" s="127" t="str">
        <f t="shared" si="15"/>
        <v/>
      </c>
      <c r="AE60" s="109" t="str">
        <f t="shared" si="15"/>
        <v>Работал</v>
      </c>
      <c r="AF60" s="109" t="str">
        <f t="shared" si="15"/>
        <v>Работал</v>
      </c>
      <c r="AG60" s="109" t="str">
        <f t="shared" si="15"/>
        <v>Работал</v>
      </c>
      <c r="AH60" s="109" t="str">
        <f t="shared" si="15"/>
        <v/>
      </c>
      <c r="AI60" s="109" t="str">
        <f t="shared" si="15"/>
        <v/>
      </c>
      <c r="AJ60" s="109" t="str">
        <f t="shared" si="15"/>
        <v/>
      </c>
    </row>
    <row r="61" spans="1:37" x14ac:dyDescent="0.3">
      <c r="A61" s="102">
        <v>69</v>
      </c>
      <c r="B61" s="107" t="s">
        <v>199</v>
      </c>
      <c r="C61" s="107" t="str">
        <f>VLOOKUP($A61,Сотрудники!$A$3:$L$1206,8,0)</f>
        <v>Рязань</v>
      </c>
      <c r="D61" s="109" t="str">
        <f t="shared" si="15"/>
        <v/>
      </c>
      <c r="E61" s="109" t="str">
        <f t="shared" si="15"/>
        <v/>
      </c>
      <c r="F61" s="109" t="str">
        <f t="shared" si="15"/>
        <v/>
      </c>
      <c r="G61" s="109" t="str">
        <f t="shared" si="15"/>
        <v/>
      </c>
      <c r="H61" s="127" t="str">
        <f t="shared" si="15"/>
        <v/>
      </c>
      <c r="I61" s="127" t="str">
        <f t="shared" si="15"/>
        <v/>
      </c>
      <c r="J61" s="109" t="str">
        <f t="shared" si="15"/>
        <v/>
      </c>
      <c r="K61" s="109" t="str">
        <f t="shared" si="15"/>
        <v/>
      </c>
      <c r="L61" s="109" t="str">
        <f t="shared" si="15"/>
        <v/>
      </c>
      <c r="M61" s="109" t="str">
        <f t="shared" si="15"/>
        <v/>
      </c>
      <c r="N61" s="109" t="str">
        <f t="shared" si="15"/>
        <v/>
      </c>
      <c r="O61" s="127" t="str">
        <f t="shared" si="15"/>
        <v/>
      </c>
      <c r="P61" s="127" t="str">
        <f t="shared" si="15"/>
        <v/>
      </c>
      <c r="Q61" s="109" t="str">
        <f t="shared" si="15"/>
        <v/>
      </c>
      <c r="R61" s="109" t="str">
        <f t="shared" si="15"/>
        <v/>
      </c>
      <c r="S61" s="109" t="str">
        <f t="shared" si="15"/>
        <v/>
      </c>
      <c r="T61" s="109" t="str">
        <f t="shared" si="15"/>
        <v/>
      </c>
      <c r="U61" s="109" t="str">
        <f t="shared" si="15"/>
        <v/>
      </c>
      <c r="V61" s="127" t="str">
        <f t="shared" si="15"/>
        <v/>
      </c>
      <c r="W61" s="127" t="str">
        <f t="shared" si="15"/>
        <v/>
      </c>
      <c r="X61" s="109" t="str">
        <f t="shared" si="15"/>
        <v/>
      </c>
      <c r="Y61" s="109" t="str">
        <f t="shared" si="15"/>
        <v/>
      </c>
      <c r="Z61" s="109" t="str">
        <f t="shared" si="15"/>
        <v/>
      </c>
      <c r="AA61" s="109" t="str">
        <f t="shared" si="15"/>
        <v/>
      </c>
      <c r="AB61" s="109" t="str">
        <f t="shared" si="15"/>
        <v/>
      </c>
      <c r="AC61" s="127" t="str">
        <f t="shared" si="15"/>
        <v/>
      </c>
      <c r="AD61" s="127" t="str">
        <f t="shared" si="15"/>
        <v/>
      </c>
      <c r="AE61" s="109" t="str">
        <f t="shared" si="15"/>
        <v/>
      </c>
      <c r="AF61" s="109" t="str">
        <f t="shared" si="15"/>
        <v>Работал</v>
      </c>
      <c r="AG61" s="109" t="str">
        <f t="shared" si="15"/>
        <v>Работал</v>
      </c>
      <c r="AH61" s="109" t="str">
        <f t="shared" si="15"/>
        <v/>
      </c>
      <c r="AI61" s="109" t="str">
        <f t="shared" si="15"/>
        <v/>
      </c>
      <c r="AJ61" s="109" t="str">
        <f t="shared" si="15"/>
        <v/>
      </c>
    </row>
    <row r="62" spans="1:37" x14ac:dyDescent="0.3">
      <c r="B62" s="110" t="s">
        <v>642</v>
      </c>
    </row>
    <row r="63" spans="1:37" x14ac:dyDescent="0.3">
      <c r="B63" s="111" t="s">
        <v>643</v>
      </c>
      <c r="C63" s="111" t="s">
        <v>644</v>
      </c>
      <c r="D63" s="110" t="s">
        <v>645</v>
      </c>
    </row>
    <row r="64" spans="1:37" x14ac:dyDescent="0.3">
      <c r="B64" s="110"/>
      <c r="C64" s="112" t="s">
        <v>641</v>
      </c>
      <c r="AK64" s="110" t="s">
        <v>646</v>
      </c>
    </row>
    <row r="65" spans="1:37" x14ac:dyDescent="0.3">
      <c r="A65" s="107">
        <v>1</v>
      </c>
      <c r="B65" s="107" t="str">
        <f>VLOOKUP($A65,Сотрудники!$A$3:$L$1206,2,0)</f>
        <v>Кузьмин Антон</v>
      </c>
      <c r="C65" s="107" t="str">
        <f>VLOOKUP($A65,Сотрудники!$A$3:$L$1206,8,0)</f>
        <v>Москва</v>
      </c>
      <c r="D65" s="109">
        <v>8</v>
      </c>
      <c r="E65" s="109">
        <v>8</v>
      </c>
      <c r="F65" s="109">
        <v>8</v>
      </c>
      <c r="G65" s="109">
        <v>8</v>
      </c>
      <c r="H65" s="127"/>
      <c r="I65" s="127"/>
      <c r="J65" s="109">
        <v>8</v>
      </c>
      <c r="K65" s="109">
        <v>8</v>
      </c>
      <c r="L65" s="109">
        <v>8</v>
      </c>
      <c r="M65" s="109">
        <v>8</v>
      </c>
      <c r="N65" s="109">
        <v>8</v>
      </c>
      <c r="O65" s="127"/>
      <c r="P65" s="127"/>
      <c r="Q65" s="109">
        <v>8</v>
      </c>
      <c r="R65" s="109">
        <v>8</v>
      </c>
      <c r="S65" s="109">
        <v>8</v>
      </c>
      <c r="T65" s="109">
        <v>8</v>
      </c>
      <c r="U65" s="109">
        <v>8</v>
      </c>
      <c r="V65" s="127"/>
      <c r="W65" s="127"/>
      <c r="X65" s="109">
        <v>8</v>
      </c>
      <c r="Y65" s="109">
        <v>8</v>
      </c>
      <c r="Z65" s="109">
        <v>8</v>
      </c>
      <c r="AA65" s="109">
        <v>8</v>
      </c>
      <c r="AB65" s="109">
        <v>8</v>
      </c>
      <c r="AC65" s="127"/>
      <c r="AD65" s="127"/>
      <c r="AE65" s="109">
        <v>8</v>
      </c>
      <c r="AF65" s="109">
        <v>8</v>
      </c>
      <c r="AG65" s="109">
        <v>8</v>
      </c>
      <c r="AH65" s="109"/>
      <c r="AI65" s="109"/>
      <c r="AJ65" s="109"/>
      <c r="AK65" s="110">
        <f t="shared" ref="AK65:AK123" si="16">SUM(D65:AJ65)</f>
        <v>176</v>
      </c>
    </row>
    <row r="66" spans="1:37" x14ac:dyDescent="0.3">
      <c r="A66" s="107">
        <v>2</v>
      </c>
      <c r="B66" s="107" t="str">
        <f>VLOOKUP($A66,Сотрудники!$A$3:$L$1206,2,0)</f>
        <v xml:space="preserve">Крейнделин Борис </v>
      </c>
      <c r="C66" s="107" t="str">
        <f>VLOOKUP($A66,Сотрудники!$A$3:$L$1206,8,0)</f>
        <v>Москва</v>
      </c>
      <c r="D66" s="109">
        <v>8</v>
      </c>
      <c r="E66" s="109">
        <v>8</v>
      </c>
      <c r="F66" s="109">
        <v>8</v>
      </c>
      <c r="G66" s="109">
        <v>8</v>
      </c>
      <c r="H66" s="127"/>
      <c r="I66" s="127"/>
      <c r="J66" s="109">
        <v>8</v>
      </c>
      <c r="K66" s="109">
        <v>8</v>
      </c>
      <c r="L66" s="109">
        <v>8</v>
      </c>
      <c r="M66" s="109">
        <v>8</v>
      </c>
      <c r="N66" s="109">
        <v>8</v>
      </c>
      <c r="O66" s="127"/>
      <c r="P66" s="127"/>
      <c r="Q66" s="109">
        <v>8</v>
      </c>
      <c r="R66" s="109">
        <v>8</v>
      </c>
      <c r="S66" s="109">
        <v>8</v>
      </c>
      <c r="T66" s="109">
        <v>8</v>
      </c>
      <c r="U66" s="109">
        <v>8</v>
      </c>
      <c r="V66" s="127"/>
      <c r="W66" s="127"/>
      <c r="X66" s="109">
        <v>8</v>
      </c>
      <c r="Y66" s="109">
        <v>8</v>
      </c>
      <c r="Z66" s="109">
        <v>8</v>
      </c>
      <c r="AA66" s="109">
        <v>8</v>
      </c>
      <c r="AB66" s="109">
        <v>8</v>
      </c>
      <c r="AC66" s="127"/>
      <c r="AD66" s="127"/>
      <c r="AE66" s="109">
        <v>8</v>
      </c>
      <c r="AF66" s="109">
        <v>8</v>
      </c>
      <c r="AG66" s="109">
        <v>8</v>
      </c>
      <c r="AH66" s="109"/>
      <c r="AI66" s="109"/>
      <c r="AJ66" s="109"/>
      <c r="AK66" s="110">
        <f t="shared" si="16"/>
        <v>176</v>
      </c>
    </row>
    <row r="67" spans="1:37" x14ac:dyDescent="0.3">
      <c r="A67" s="107">
        <v>3</v>
      </c>
      <c r="B67" s="107" t="str">
        <f>VLOOKUP($A67,Сотрудники!$A$3:$L$1206,2,0)</f>
        <v>Асеев Феофан</v>
      </c>
      <c r="C67" s="107" t="str">
        <f>VLOOKUP($A67,Сотрудники!$A$3:$L$1206,8,0)</f>
        <v>Москва</v>
      </c>
      <c r="D67" s="109">
        <v>8</v>
      </c>
      <c r="E67" s="109">
        <v>8</v>
      </c>
      <c r="F67" s="109">
        <v>8</v>
      </c>
      <c r="G67" s="109">
        <v>8</v>
      </c>
      <c r="H67" s="127"/>
      <c r="I67" s="127"/>
      <c r="J67" s="109">
        <v>8</v>
      </c>
      <c r="K67" s="109">
        <v>8</v>
      </c>
      <c r="L67" s="109">
        <v>8</v>
      </c>
      <c r="M67" s="109">
        <v>8</v>
      </c>
      <c r="N67" s="109">
        <v>8</v>
      </c>
      <c r="O67" s="127"/>
      <c r="P67" s="127"/>
      <c r="Q67" s="109">
        <v>8</v>
      </c>
      <c r="R67" s="109">
        <v>8</v>
      </c>
      <c r="S67" s="109">
        <v>8</v>
      </c>
      <c r="T67" s="109">
        <v>8</v>
      </c>
      <c r="U67" s="109">
        <v>8</v>
      </c>
      <c r="V67" s="127"/>
      <c r="W67" s="127"/>
      <c r="X67" s="109">
        <v>8</v>
      </c>
      <c r="Y67" s="109">
        <v>8</v>
      </c>
      <c r="Z67" s="109">
        <v>8</v>
      </c>
      <c r="AA67" s="109">
        <v>8</v>
      </c>
      <c r="AB67" s="109">
        <v>8</v>
      </c>
      <c r="AC67" s="127"/>
      <c r="AD67" s="127"/>
      <c r="AE67" s="109">
        <v>8</v>
      </c>
      <c r="AF67" s="109">
        <v>8</v>
      </c>
      <c r="AG67" s="109">
        <v>8</v>
      </c>
      <c r="AH67" s="109"/>
      <c r="AI67" s="109"/>
      <c r="AJ67" s="109"/>
      <c r="AK67" s="110">
        <f t="shared" si="16"/>
        <v>176</v>
      </c>
    </row>
    <row r="68" spans="1:37" x14ac:dyDescent="0.3">
      <c r="A68" s="102">
        <v>5</v>
      </c>
      <c r="B68" s="107" t="str">
        <f>VLOOKUP($A68,Сотрудники!$A$3:$L$1206,2,0)</f>
        <v>Яковлев Дмитрий</v>
      </c>
      <c r="C68" s="107" t="str">
        <f>VLOOKUP($A68,Сотрудники!$A$3:$L$1206,8,0)</f>
        <v>Москва</v>
      </c>
      <c r="D68" s="109">
        <v>8</v>
      </c>
      <c r="E68" s="109">
        <v>8</v>
      </c>
      <c r="F68" s="109">
        <v>8</v>
      </c>
      <c r="G68" s="109">
        <v>8</v>
      </c>
      <c r="H68" s="127"/>
      <c r="I68" s="127"/>
      <c r="J68" s="109">
        <v>8</v>
      </c>
      <c r="K68" s="109">
        <v>8</v>
      </c>
      <c r="L68" s="109">
        <v>8</v>
      </c>
      <c r="M68" s="109">
        <v>8</v>
      </c>
      <c r="N68" s="109">
        <v>8</v>
      </c>
      <c r="O68" s="127"/>
      <c r="P68" s="127"/>
      <c r="Q68" s="109">
        <v>8</v>
      </c>
      <c r="R68" s="109">
        <v>8</v>
      </c>
      <c r="S68" s="109">
        <v>8</v>
      </c>
      <c r="T68" s="109">
        <v>8</v>
      </c>
      <c r="U68" s="109">
        <v>0</v>
      </c>
      <c r="V68" s="127"/>
      <c r="W68" s="127"/>
      <c r="X68" s="109">
        <v>8</v>
      </c>
      <c r="Y68" s="109">
        <v>8</v>
      </c>
      <c r="Z68" s="109">
        <v>8</v>
      </c>
      <c r="AA68" s="109">
        <v>8</v>
      </c>
      <c r="AB68" s="109">
        <v>8</v>
      </c>
      <c r="AC68" s="127"/>
      <c r="AD68" s="127"/>
      <c r="AE68" s="109">
        <v>8</v>
      </c>
      <c r="AF68" s="109">
        <v>8</v>
      </c>
      <c r="AG68" s="109">
        <v>8</v>
      </c>
      <c r="AH68" s="109"/>
      <c r="AI68" s="109"/>
      <c r="AJ68" s="109"/>
      <c r="AK68" s="110">
        <f t="shared" si="16"/>
        <v>168</v>
      </c>
    </row>
    <row r="69" spans="1:37" x14ac:dyDescent="0.3">
      <c r="A69" s="102">
        <v>8</v>
      </c>
      <c r="B69" s="107" t="str">
        <f>VLOOKUP($A69,Сотрудники!$A$3:$L$1206,2,0)</f>
        <v>Хохлова Крестина</v>
      </c>
      <c r="C69" s="107" t="str">
        <f>VLOOKUP($A69,Сотрудники!$A$3:$L$1206,8,0)</f>
        <v>Москва</v>
      </c>
      <c r="D69" s="109">
        <v>8</v>
      </c>
      <c r="E69" s="109">
        <v>8</v>
      </c>
      <c r="F69" s="109">
        <v>8</v>
      </c>
      <c r="G69" s="109">
        <v>8</v>
      </c>
      <c r="H69" s="127"/>
      <c r="I69" s="127"/>
      <c r="J69" s="109">
        <v>8</v>
      </c>
      <c r="K69" s="109">
        <v>8</v>
      </c>
      <c r="L69" s="109">
        <v>8</v>
      </c>
      <c r="M69" s="109">
        <v>8</v>
      </c>
      <c r="N69" s="109">
        <v>8</v>
      </c>
      <c r="O69" s="127"/>
      <c r="P69" s="127"/>
      <c r="Q69" s="109">
        <v>8</v>
      </c>
      <c r="R69" s="109">
        <v>8</v>
      </c>
      <c r="S69" s="109">
        <v>8</v>
      </c>
      <c r="T69" s="109">
        <v>0</v>
      </c>
      <c r="U69" s="109">
        <v>0</v>
      </c>
      <c r="V69" s="127">
        <v>0</v>
      </c>
      <c r="W69" s="127">
        <v>0</v>
      </c>
      <c r="X69" s="109">
        <v>0</v>
      </c>
      <c r="Y69" s="109">
        <v>0</v>
      </c>
      <c r="Z69" s="109">
        <v>0</v>
      </c>
      <c r="AA69" s="109">
        <v>0</v>
      </c>
      <c r="AB69" s="109">
        <v>0</v>
      </c>
      <c r="AC69" s="127"/>
      <c r="AD69" s="127"/>
      <c r="AE69" s="109">
        <v>8</v>
      </c>
      <c r="AF69" s="109">
        <v>8</v>
      </c>
      <c r="AG69" s="109">
        <v>8</v>
      </c>
      <c r="AH69" s="109"/>
      <c r="AI69" s="109"/>
      <c r="AJ69" s="109"/>
      <c r="AK69" s="110">
        <f t="shared" si="16"/>
        <v>120</v>
      </c>
    </row>
    <row r="70" spans="1:37" x14ac:dyDescent="0.3">
      <c r="A70" s="102">
        <v>9</v>
      </c>
      <c r="B70" s="107" t="str">
        <f>VLOOKUP($A70,Сотрудники!$A$3:$L$1206,2,0)</f>
        <v>Пойш Виталий</v>
      </c>
      <c r="C70" s="107" t="str">
        <f>VLOOKUP($A70,Сотрудники!$A$3:$L$1206,8,0)</f>
        <v>Екатеринбург</v>
      </c>
      <c r="D70" s="109">
        <v>8</v>
      </c>
      <c r="E70" s="109">
        <v>8</v>
      </c>
      <c r="F70" s="109">
        <v>8</v>
      </c>
      <c r="G70" s="109">
        <v>8</v>
      </c>
      <c r="H70" s="127"/>
      <c r="I70" s="127"/>
      <c r="J70" s="109">
        <v>8</v>
      </c>
      <c r="K70" s="109">
        <v>8</v>
      </c>
      <c r="L70" s="109">
        <v>8</v>
      </c>
      <c r="M70" s="109">
        <v>8</v>
      </c>
      <c r="N70" s="109">
        <v>8</v>
      </c>
      <c r="O70" s="127"/>
      <c r="P70" s="127"/>
      <c r="Q70" s="109">
        <v>8</v>
      </c>
      <c r="R70" s="109">
        <v>8</v>
      </c>
      <c r="S70" s="109">
        <v>8</v>
      </c>
      <c r="T70" s="109">
        <v>8</v>
      </c>
      <c r="U70" s="109">
        <v>8</v>
      </c>
      <c r="V70" s="127"/>
      <c r="W70" s="127"/>
      <c r="X70" s="109">
        <v>0</v>
      </c>
      <c r="Y70" s="109">
        <v>0</v>
      </c>
      <c r="Z70" s="109">
        <v>0</v>
      </c>
      <c r="AA70" s="109">
        <v>0</v>
      </c>
      <c r="AB70" s="109">
        <v>0</v>
      </c>
      <c r="AC70" s="127">
        <v>0</v>
      </c>
      <c r="AD70" s="127">
        <v>0</v>
      </c>
      <c r="AE70" s="109">
        <v>0</v>
      </c>
      <c r="AF70" s="109">
        <v>0</v>
      </c>
      <c r="AG70" s="109">
        <v>0</v>
      </c>
      <c r="AH70" s="109"/>
      <c r="AI70" s="107"/>
      <c r="AJ70" s="107"/>
      <c r="AK70" s="110">
        <f t="shared" si="16"/>
        <v>112</v>
      </c>
    </row>
    <row r="71" spans="1:37" x14ac:dyDescent="0.3">
      <c r="A71" s="102">
        <v>10</v>
      </c>
      <c r="B71" s="107" t="str">
        <f>VLOOKUP($A71,Сотрудники!$A$3:$L$1206,2,0)</f>
        <v>Офицеров Дмитрий</v>
      </c>
      <c r="C71" s="107" t="str">
        <f>VLOOKUP($A71,Сотрудники!$A$3:$L$1206,8,0)</f>
        <v>СПБ</v>
      </c>
      <c r="D71" s="109">
        <v>8</v>
      </c>
      <c r="E71" s="109">
        <v>0</v>
      </c>
      <c r="F71" s="109">
        <v>0</v>
      </c>
      <c r="G71" s="109">
        <v>0</v>
      </c>
      <c r="H71" s="127">
        <v>0</v>
      </c>
      <c r="I71" s="127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27"/>
      <c r="P71" s="127"/>
      <c r="Q71" s="109">
        <v>8</v>
      </c>
      <c r="R71" s="109">
        <v>8</v>
      </c>
      <c r="S71" s="109">
        <v>8</v>
      </c>
      <c r="T71" s="109">
        <v>8</v>
      </c>
      <c r="U71" s="109">
        <v>8</v>
      </c>
      <c r="V71" s="127"/>
      <c r="W71" s="127"/>
      <c r="X71" s="109">
        <v>8</v>
      </c>
      <c r="Y71" s="109">
        <v>8</v>
      </c>
      <c r="Z71" s="109">
        <v>8</v>
      </c>
      <c r="AA71" s="109">
        <v>8</v>
      </c>
      <c r="AB71" s="109">
        <v>8</v>
      </c>
      <c r="AC71" s="127"/>
      <c r="AD71" s="127"/>
      <c r="AE71" s="109">
        <v>8</v>
      </c>
      <c r="AF71" s="109">
        <v>8</v>
      </c>
      <c r="AG71" s="109">
        <v>8</v>
      </c>
      <c r="AH71" s="109"/>
      <c r="AI71" s="107"/>
      <c r="AJ71" s="107"/>
      <c r="AK71" s="110">
        <f t="shared" si="16"/>
        <v>112</v>
      </c>
    </row>
    <row r="72" spans="1:37" x14ac:dyDescent="0.3">
      <c r="A72" s="102">
        <v>11</v>
      </c>
      <c r="B72" s="107" t="str">
        <f>VLOOKUP($A72,Сотрудники!$A$3:$L$1206,2,0)</f>
        <v>Муштекенов Тимур</v>
      </c>
      <c r="C72" s="107" t="str">
        <f>VLOOKUP($A72,Сотрудники!$A$3:$L$1206,8,0)</f>
        <v>СПБ</v>
      </c>
      <c r="D72" s="109">
        <v>8</v>
      </c>
      <c r="E72" s="109">
        <v>8</v>
      </c>
      <c r="F72" s="109">
        <v>8</v>
      </c>
      <c r="G72" s="109">
        <v>8</v>
      </c>
      <c r="H72" s="127"/>
      <c r="I72" s="127"/>
      <c r="J72" s="109">
        <v>8</v>
      </c>
      <c r="K72" s="109">
        <v>8</v>
      </c>
      <c r="L72" s="109">
        <v>8</v>
      </c>
      <c r="M72" s="109">
        <v>8</v>
      </c>
      <c r="N72" s="109">
        <v>8</v>
      </c>
      <c r="O72" s="127"/>
      <c r="P72" s="127"/>
      <c r="Q72" s="109">
        <v>8</v>
      </c>
      <c r="R72" s="109">
        <v>8</v>
      </c>
      <c r="S72" s="109">
        <v>8</v>
      </c>
      <c r="T72" s="109">
        <v>8</v>
      </c>
      <c r="U72" s="109">
        <v>8</v>
      </c>
      <c r="V72" s="127"/>
      <c r="W72" s="127"/>
      <c r="X72" s="109">
        <v>8</v>
      </c>
      <c r="Y72" s="109">
        <v>8</v>
      </c>
      <c r="Z72" s="109">
        <v>8</v>
      </c>
      <c r="AA72" s="109">
        <v>8</v>
      </c>
      <c r="AB72" s="109">
        <v>8</v>
      </c>
      <c r="AC72" s="127"/>
      <c r="AD72" s="127"/>
      <c r="AE72" s="109">
        <v>8</v>
      </c>
      <c r="AF72" s="109">
        <v>8</v>
      </c>
      <c r="AG72" s="109">
        <v>8</v>
      </c>
      <c r="AH72" s="109"/>
      <c r="AI72" s="107"/>
      <c r="AJ72" s="107"/>
      <c r="AK72" s="110">
        <f t="shared" si="16"/>
        <v>176</v>
      </c>
    </row>
    <row r="73" spans="1:37" x14ac:dyDescent="0.3">
      <c r="A73" s="102">
        <v>13</v>
      </c>
      <c r="B73" s="107" t="str">
        <f>VLOOKUP($A73,Сотрудники!$A$3:$L$1206,2,0)</f>
        <v>Богданов Михаил</v>
      </c>
      <c r="C73" s="107" t="str">
        <f>VLOOKUP($A73,Сотрудники!$A$3:$L$1206,8,0)</f>
        <v>СПБ</v>
      </c>
      <c r="D73" s="109">
        <v>8</v>
      </c>
      <c r="E73" s="109">
        <v>8</v>
      </c>
      <c r="F73" s="109">
        <v>8</v>
      </c>
      <c r="G73" s="109">
        <v>8</v>
      </c>
      <c r="H73" s="127"/>
      <c r="I73" s="127"/>
      <c r="J73" s="109">
        <v>8</v>
      </c>
      <c r="K73" s="109">
        <v>8</v>
      </c>
      <c r="L73" s="109">
        <v>8</v>
      </c>
      <c r="M73" s="109">
        <v>8</v>
      </c>
      <c r="N73" s="109">
        <v>8</v>
      </c>
      <c r="O73" s="127"/>
      <c r="P73" s="127"/>
      <c r="Q73" s="109">
        <v>8</v>
      </c>
      <c r="R73" s="109">
        <v>8</v>
      </c>
      <c r="S73" s="109">
        <v>8</v>
      </c>
      <c r="T73" s="109">
        <v>8</v>
      </c>
      <c r="U73" s="109">
        <v>8</v>
      </c>
      <c r="V73" s="127"/>
      <c r="W73" s="127"/>
      <c r="X73" s="109">
        <v>8</v>
      </c>
      <c r="Y73" s="109">
        <v>8</v>
      </c>
      <c r="Z73" s="109">
        <v>8</v>
      </c>
      <c r="AA73" s="109">
        <v>8</v>
      </c>
      <c r="AB73" s="109">
        <v>8</v>
      </c>
      <c r="AC73" s="127"/>
      <c r="AD73" s="127"/>
      <c r="AE73" s="109">
        <v>8</v>
      </c>
      <c r="AF73" s="109">
        <v>8</v>
      </c>
      <c r="AG73" s="109">
        <v>8</v>
      </c>
      <c r="AH73" s="109"/>
      <c r="AI73" s="107"/>
      <c r="AJ73" s="107"/>
      <c r="AK73" s="110">
        <f t="shared" si="16"/>
        <v>176</v>
      </c>
    </row>
    <row r="74" spans="1:37" x14ac:dyDescent="0.3">
      <c r="A74" s="102">
        <v>14</v>
      </c>
      <c r="B74" s="107" t="str">
        <f>VLOOKUP($A74,Сотрудники!$A$3:$L$1206,2,0)</f>
        <v>Смирнова Екатерина</v>
      </c>
      <c r="C74" s="107" t="str">
        <f>VLOOKUP($A74,Сотрудники!$A$3:$L$1206,8,0)</f>
        <v>Москва</v>
      </c>
      <c r="D74" s="109">
        <v>8</v>
      </c>
      <c r="E74" s="109">
        <v>8</v>
      </c>
      <c r="F74" s="109">
        <v>8</v>
      </c>
      <c r="G74" s="109">
        <v>8</v>
      </c>
      <c r="H74" s="127"/>
      <c r="I74" s="127"/>
      <c r="J74" s="109">
        <v>8</v>
      </c>
      <c r="K74" s="109">
        <v>8</v>
      </c>
      <c r="L74" s="109">
        <v>8</v>
      </c>
      <c r="M74" s="109">
        <v>8</v>
      </c>
      <c r="N74" s="109">
        <v>8</v>
      </c>
      <c r="O74" s="127"/>
      <c r="P74" s="127"/>
      <c r="Q74" s="109">
        <v>8</v>
      </c>
      <c r="R74" s="109">
        <v>8</v>
      </c>
      <c r="S74" s="109">
        <v>8</v>
      </c>
      <c r="T74" s="109">
        <v>8</v>
      </c>
      <c r="U74" s="109">
        <v>8</v>
      </c>
      <c r="V74" s="127"/>
      <c r="W74" s="127"/>
      <c r="X74" s="109">
        <v>8</v>
      </c>
      <c r="Y74" s="109">
        <v>8</v>
      </c>
      <c r="Z74" s="109">
        <v>8</v>
      </c>
      <c r="AA74" s="109">
        <v>8</v>
      </c>
      <c r="AB74" s="109">
        <v>8</v>
      </c>
      <c r="AC74" s="127"/>
      <c r="AD74" s="127"/>
      <c r="AE74" s="109">
        <v>8</v>
      </c>
      <c r="AF74" s="109">
        <v>8</v>
      </c>
      <c r="AG74" s="109">
        <v>8</v>
      </c>
      <c r="AH74" s="109"/>
      <c r="AI74" s="107"/>
      <c r="AJ74" s="107"/>
      <c r="AK74" s="110">
        <f t="shared" si="16"/>
        <v>176</v>
      </c>
    </row>
    <row r="75" spans="1:37" x14ac:dyDescent="0.3">
      <c r="A75" s="102">
        <v>15</v>
      </c>
      <c r="B75" s="107" t="str">
        <f>VLOOKUP($A75,Сотрудники!$A$3:$L$1206,2,0)</f>
        <v>Герасимова Елизавета</v>
      </c>
      <c r="C75" s="107" t="str">
        <f>VLOOKUP($A75,Сотрудники!$A$3:$L$1206,8,0)</f>
        <v>Москва</v>
      </c>
      <c r="D75" s="109">
        <v>8</v>
      </c>
      <c r="E75" s="109">
        <v>8</v>
      </c>
      <c r="F75" s="109">
        <v>8</v>
      </c>
      <c r="G75" s="109">
        <v>8</v>
      </c>
      <c r="H75" s="127"/>
      <c r="I75" s="127"/>
      <c r="J75" s="109">
        <v>8</v>
      </c>
      <c r="K75" s="109">
        <v>8</v>
      </c>
      <c r="L75" s="109">
        <v>8</v>
      </c>
      <c r="M75" s="109">
        <v>8</v>
      </c>
      <c r="N75" s="109">
        <v>8</v>
      </c>
      <c r="O75" s="127"/>
      <c r="P75" s="127"/>
      <c r="Q75" s="109">
        <v>8</v>
      </c>
      <c r="R75" s="109">
        <v>8</v>
      </c>
      <c r="S75" s="109">
        <v>8</v>
      </c>
      <c r="T75" s="109">
        <v>8</v>
      </c>
      <c r="U75" s="109">
        <v>8</v>
      </c>
      <c r="V75" s="127"/>
      <c r="W75" s="127"/>
      <c r="X75" s="109">
        <v>8</v>
      </c>
      <c r="Y75" s="109">
        <v>8</v>
      </c>
      <c r="Z75" s="109">
        <v>8</v>
      </c>
      <c r="AA75" s="109">
        <v>8</v>
      </c>
      <c r="AB75" s="109">
        <v>8</v>
      </c>
      <c r="AC75" s="127"/>
      <c r="AD75" s="127"/>
      <c r="AE75" s="109">
        <v>8</v>
      </c>
      <c r="AF75" s="109">
        <v>8</v>
      </c>
      <c r="AG75" s="109">
        <v>8</v>
      </c>
      <c r="AH75" s="109"/>
      <c r="AI75" s="107"/>
      <c r="AJ75" s="107"/>
      <c r="AK75" s="110">
        <f t="shared" si="16"/>
        <v>176</v>
      </c>
    </row>
    <row r="76" spans="1:37" x14ac:dyDescent="0.3">
      <c r="A76" s="102">
        <v>16</v>
      </c>
      <c r="B76" s="107" t="str">
        <f>VLOOKUP($A76,Сотрудники!$A$3:$L$1206,2,0)</f>
        <v>Абдуллаева Анжелика</v>
      </c>
      <c r="C76" s="107" t="str">
        <f>VLOOKUP($A76,Сотрудники!$A$3:$L$1206,8,0)</f>
        <v>Москва</v>
      </c>
      <c r="D76" s="109">
        <v>8</v>
      </c>
      <c r="E76" s="109">
        <v>8</v>
      </c>
      <c r="F76" s="109">
        <v>8</v>
      </c>
      <c r="G76" s="109">
        <v>8</v>
      </c>
      <c r="H76" s="127"/>
      <c r="I76" s="127"/>
      <c r="J76" s="109">
        <v>8</v>
      </c>
      <c r="K76" s="109">
        <v>8</v>
      </c>
      <c r="L76" s="109">
        <v>8</v>
      </c>
      <c r="M76" s="109">
        <v>8</v>
      </c>
      <c r="N76" s="109">
        <v>8</v>
      </c>
      <c r="O76" s="127"/>
      <c r="P76" s="127"/>
      <c r="Q76" s="109">
        <v>8</v>
      </c>
      <c r="R76" s="109">
        <v>8</v>
      </c>
      <c r="S76" s="109">
        <v>8</v>
      </c>
      <c r="T76" s="109">
        <v>8</v>
      </c>
      <c r="U76" s="109">
        <v>8</v>
      </c>
      <c r="V76" s="127"/>
      <c r="W76" s="127"/>
      <c r="X76" s="109">
        <v>8</v>
      </c>
      <c r="Y76" s="109">
        <v>8</v>
      </c>
      <c r="Z76" s="109">
        <v>8</v>
      </c>
      <c r="AA76" s="109">
        <v>8</v>
      </c>
      <c r="AB76" s="109">
        <v>8</v>
      </c>
      <c r="AC76" s="127"/>
      <c r="AD76" s="127"/>
      <c r="AE76" s="109">
        <v>8</v>
      </c>
      <c r="AF76" s="109">
        <v>8</v>
      </c>
      <c r="AG76" s="109">
        <v>8</v>
      </c>
      <c r="AH76" s="109"/>
      <c r="AI76" s="107"/>
      <c r="AJ76" s="107"/>
      <c r="AK76" s="110">
        <f t="shared" si="16"/>
        <v>176</v>
      </c>
    </row>
    <row r="77" spans="1:37" x14ac:dyDescent="0.3">
      <c r="A77" s="102">
        <v>17</v>
      </c>
      <c r="B77" s="107" t="str">
        <f>VLOOKUP($A77,Сотрудники!$A$3:$L$1206,2,0)</f>
        <v>Наймушин Евгений</v>
      </c>
      <c r="C77" s="107" t="str">
        <f>VLOOKUP($A77,Сотрудники!$A$3:$L$1206,8,0)</f>
        <v>Екатеринбург</v>
      </c>
      <c r="D77" s="109">
        <v>0</v>
      </c>
      <c r="E77" s="109">
        <v>0</v>
      </c>
      <c r="F77" s="109">
        <v>0</v>
      </c>
      <c r="G77" s="109">
        <v>0</v>
      </c>
      <c r="H77" s="127">
        <v>0</v>
      </c>
      <c r="I77" s="127">
        <v>0</v>
      </c>
      <c r="J77" s="109">
        <v>8</v>
      </c>
      <c r="K77" s="109">
        <v>8</v>
      </c>
      <c r="L77" s="109">
        <v>8</v>
      </c>
      <c r="M77" s="109">
        <v>8</v>
      </c>
      <c r="N77" s="109">
        <v>8</v>
      </c>
      <c r="O77" s="127"/>
      <c r="P77" s="127"/>
      <c r="Q77" s="109">
        <v>8</v>
      </c>
      <c r="R77" s="109">
        <v>8</v>
      </c>
      <c r="S77" s="109">
        <v>8</v>
      </c>
      <c r="T77" s="109">
        <v>8</v>
      </c>
      <c r="U77" s="109">
        <v>8</v>
      </c>
      <c r="V77" s="127"/>
      <c r="W77" s="127"/>
      <c r="X77" s="109">
        <v>8</v>
      </c>
      <c r="Y77" s="109">
        <v>8</v>
      </c>
      <c r="Z77" s="109">
        <v>8</v>
      </c>
      <c r="AA77" s="109">
        <v>8</v>
      </c>
      <c r="AB77" s="109">
        <v>8</v>
      </c>
      <c r="AC77" s="127"/>
      <c r="AD77" s="127"/>
      <c r="AE77" s="109">
        <v>8</v>
      </c>
      <c r="AF77" s="109">
        <v>8</v>
      </c>
      <c r="AG77" s="109">
        <v>8</v>
      </c>
      <c r="AH77" s="109"/>
      <c r="AI77" s="107"/>
      <c r="AJ77" s="107"/>
      <c r="AK77" s="110">
        <f t="shared" si="16"/>
        <v>144</v>
      </c>
    </row>
    <row r="78" spans="1:37" x14ac:dyDescent="0.3">
      <c r="A78" s="102">
        <v>19</v>
      </c>
      <c r="B78" s="107" t="str">
        <f>VLOOKUP($A78,Сотрудники!$A$3:$L$1206,2,0)</f>
        <v>Лопатин Максим</v>
      </c>
      <c r="C78" s="107" t="str">
        <f>VLOOKUP($A78,Сотрудники!$A$3:$L$1206,8,0)</f>
        <v>Москва</v>
      </c>
      <c r="D78" s="109">
        <v>8</v>
      </c>
      <c r="E78" s="109">
        <v>8</v>
      </c>
      <c r="F78" s="109">
        <v>8</v>
      </c>
      <c r="G78" s="109">
        <v>8</v>
      </c>
      <c r="H78" s="127"/>
      <c r="I78" s="127"/>
      <c r="J78" s="109">
        <v>8</v>
      </c>
      <c r="K78" s="109">
        <v>8</v>
      </c>
      <c r="L78" s="109">
        <v>8</v>
      </c>
      <c r="M78" s="109">
        <v>8</v>
      </c>
      <c r="N78" s="109">
        <v>8</v>
      </c>
      <c r="O78" s="127"/>
      <c r="P78" s="127"/>
      <c r="Q78" s="109">
        <v>8</v>
      </c>
      <c r="R78" s="109">
        <v>8</v>
      </c>
      <c r="S78" s="109">
        <v>8</v>
      </c>
      <c r="T78" s="109">
        <v>8</v>
      </c>
      <c r="U78" s="109">
        <v>8</v>
      </c>
      <c r="V78" s="127"/>
      <c r="W78" s="127"/>
      <c r="X78" s="109">
        <v>8</v>
      </c>
      <c r="Y78" s="109">
        <v>8</v>
      </c>
      <c r="Z78" s="109">
        <v>8</v>
      </c>
      <c r="AA78" s="109">
        <v>8</v>
      </c>
      <c r="AB78" s="109">
        <v>8</v>
      </c>
      <c r="AC78" s="127"/>
      <c r="AD78" s="127"/>
      <c r="AE78" s="109">
        <v>8</v>
      </c>
      <c r="AF78" s="109">
        <v>8</v>
      </c>
      <c r="AG78" s="109">
        <v>8</v>
      </c>
      <c r="AH78" s="109"/>
      <c r="AI78" s="107"/>
      <c r="AJ78" s="107"/>
      <c r="AK78" s="110">
        <f t="shared" si="16"/>
        <v>176</v>
      </c>
    </row>
    <row r="79" spans="1:37" x14ac:dyDescent="0.3">
      <c r="A79" s="102">
        <v>21</v>
      </c>
      <c r="B79" s="107" t="str">
        <f>VLOOKUP($A79,Сотрудники!$A$3:$L$1206,2,0)</f>
        <v>Шимберев Борис</v>
      </c>
      <c r="C79" s="107" t="str">
        <f>VLOOKUP($A79,Сотрудники!$A$3:$L$1206,8,0)</f>
        <v>СПБ</v>
      </c>
      <c r="D79" s="109">
        <v>8</v>
      </c>
      <c r="E79" s="109">
        <v>8</v>
      </c>
      <c r="F79" s="109">
        <v>8</v>
      </c>
      <c r="G79" s="109">
        <v>8</v>
      </c>
      <c r="H79" s="127"/>
      <c r="I79" s="127"/>
      <c r="J79" s="109">
        <v>8</v>
      </c>
      <c r="K79" s="109">
        <v>8</v>
      </c>
      <c r="L79" s="109">
        <v>8</v>
      </c>
      <c r="M79" s="109">
        <v>8</v>
      </c>
      <c r="N79" s="109">
        <v>8</v>
      </c>
      <c r="O79" s="127"/>
      <c r="P79" s="127"/>
      <c r="Q79" s="109">
        <v>0</v>
      </c>
      <c r="R79" s="109">
        <v>0</v>
      </c>
      <c r="S79" s="109">
        <v>0</v>
      </c>
      <c r="T79" s="109">
        <v>0</v>
      </c>
      <c r="U79" s="109">
        <v>0</v>
      </c>
      <c r="V79" s="127"/>
      <c r="W79" s="127"/>
      <c r="X79" s="109">
        <v>8</v>
      </c>
      <c r="Y79" s="109">
        <v>8</v>
      </c>
      <c r="Z79" s="109">
        <v>8</v>
      </c>
      <c r="AA79" s="109">
        <v>8</v>
      </c>
      <c r="AB79" s="109">
        <v>8</v>
      </c>
      <c r="AC79" s="127"/>
      <c r="AD79" s="127"/>
      <c r="AE79" s="109">
        <v>8</v>
      </c>
      <c r="AF79" s="109">
        <v>8</v>
      </c>
      <c r="AG79" s="109">
        <v>8</v>
      </c>
      <c r="AH79" s="109"/>
      <c r="AI79" s="107"/>
      <c r="AJ79" s="107"/>
      <c r="AK79" s="110">
        <f t="shared" si="16"/>
        <v>136</v>
      </c>
    </row>
    <row r="80" spans="1:37" x14ac:dyDescent="0.3">
      <c r="A80" s="102">
        <v>22</v>
      </c>
      <c r="B80" s="107" t="str">
        <f>VLOOKUP($A80,Сотрудники!$A$3:$L$1206,2,0)</f>
        <v>Виштак Татьяна</v>
      </c>
      <c r="C80" s="107" t="str">
        <f>VLOOKUP($A80,Сотрудники!$A$3:$L$1206,8,0)</f>
        <v>Москва</v>
      </c>
      <c r="D80" s="109">
        <v>8</v>
      </c>
      <c r="E80" s="109">
        <v>8</v>
      </c>
      <c r="F80" s="109">
        <v>8</v>
      </c>
      <c r="G80" s="109">
        <v>8</v>
      </c>
      <c r="H80" s="127"/>
      <c r="I80" s="127"/>
      <c r="J80" s="109">
        <v>8</v>
      </c>
      <c r="K80" s="109">
        <v>8</v>
      </c>
      <c r="L80" s="109">
        <v>8</v>
      </c>
      <c r="M80" s="109">
        <v>8</v>
      </c>
      <c r="N80" s="109">
        <v>8</v>
      </c>
      <c r="O80" s="127"/>
      <c r="P80" s="127"/>
      <c r="Q80" s="109">
        <v>8</v>
      </c>
      <c r="R80" s="109">
        <v>8</v>
      </c>
      <c r="S80" s="109">
        <v>8</v>
      </c>
      <c r="T80" s="109">
        <v>8</v>
      </c>
      <c r="U80" s="109">
        <v>8</v>
      </c>
      <c r="V80" s="127"/>
      <c r="W80" s="127"/>
      <c r="X80" s="109">
        <v>8</v>
      </c>
      <c r="Y80" s="109">
        <v>8</v>
      </c>
      <c r="Z80" s="109">
        <v>8</v>
      </c>
      <c r="AA80" s="109">
        <v>8</v>
      </c>
      <c r="AB80" s="109">
        <v>8</v>
      </c>
      <c r="AC80" s="127"/>
      <c r="AD80" s="127"/>
      <c r="AE80" s="109">
        <v>8</v>
      </c>
      <c r="AF80" s="109">
        <v>8</v>
      </c>
      <c r="AG80" s="109">
        <v>8</v>
      </c>
      <c r="AH80" s="109"/>
      <c r="AI80" s="107"/>
      <c r="AJ80" s="107"/>
      <c r="AK80" s="110">
        <f t="shared" si="16"/>
        <v>176</v>
      </c>
    </row>
    <row r="81" spans="1:37" x14ac:dyDescent="0.3">
      <c r="A81" s="102">
        <v>23</v>
      </c>
      <c r="B81" s="107" t="str">
        <f>VLOOKUP($A81,Сотрудники!$A$3:$L$1206,2,0)</f>
        <v>Путилов Александр</v>
      </c>
      <c r="C81" s="107" t="str">
        <f>VLOOKUP($A81,Сотрудники!$A$3:$L$1206,8,0)</f>
        <v>Екатеринбург</v>
      </c>
      <c r="D81" s="109">
        <v>8</v>
      </c>
      <c r="E81" s="109">
        <v>8</v>
      </c>
      <c r="F81" s="109">
        <v>8</v>
      </c>
      <c r="G81" s="109">
        <v>8</v>
      </c>
      <c r="H81" s="127"/>
      <c r="I81" s="127"/>
      <c r="J81" s="109">
        <v>8</v>
      </c>
      <c r="K81" s="109">
        <v>8</v>
      </c>
      <c r="L81" s="109">
        <v>8</v>
      </c>
      <c r="M81" s="109">
        <v>8</v>
      </c>
      <c r="N81" s="109">
        <v>8</v>
      </c>
      <c r="O81" s="127"/>
      <c r="P81" s="127"/>
      <c r="Q81" s="109">
        <v>8</v>
      </c>
      <c r="R81" s="109">
        <v>8</v>
      </c>
      <c r="S81" s="109">
        <v>8</v>
      </c>
      <c r="T81" s="109">
        <v>8</v>
      </c>
      <c r="U81" s="109">
        <v>8</v>
      </c>
      <c r="V81" s="127"/>
      <c r="W81" s="127"/>
      <c r="X81" s="109">
        <v>8</v>
      </c>
      <c r="Y81" s="109">
        <v>8</v>
      </c>
      <c r="Z81" s="109">
        <v>8</v>
      </c>
      <c r="AA81" s="109">
        <v>8</v>
      </c>
      <c r="AB81" s="109">
        <v>8</v>
      </c>
      <c r="AC81" s="127"/>
      <c r="AD81" s="127"/>
      <c r="AE81" s="109">
        <v>8</v>
      </c>
      <c r="AF81" s="109">
        <v>8</v>
      </c>
      <c r="AG81" s="109">
        <v>8</v>
      </c>
      <c r="AH81" s="109"/>
      <c r="AI81" s="107"/>
      <c r="AJ81" s="107"/>
      <c r="AK81" s="110">
        <f t="shared" si="16"/>
        <v>176</v>
      </c>
    </row>
    <row r="82" spans="1:37" x14ac:dyDescent="0.3">
      <c r="A82" s="102">
        <v>24</v>
      </c>
      <c r="B82" s="107" t="str">
        <f>VLOOKUP($A82,Сотрудники!$A$3:$L$1206,2,0)</f>
        <v>Цыганкова Анастасия</v>
      </c>
      <c r="C82" s="107" t="str">
        <f>VLOOKUP($A82,Сотрудники!$A$3:$L$1206,8,0)</f>
        <v>Москва</v>
      </c>
      <c r="D82" s="109">
        <v>8</v>
      </c>
      <c r="E82" s="109">
        <v>8</v>
      </c>
      <c r="F82" s="109">
        <v>8</v>
      </c>
      <c r="G82" s="109">
        <v>8</v>
      </c>
      <c r="H82" s="127"/>
      <c r="I82" s="127"/>
      <c r="J82" s="109">
        <v>8</v>
      </c>
      <c r="K82" s="109">
        <v>8</v>
      </c>
      <c r="L82" s="109">
        <v>8</v>
      </c>
      <c r="M82" s="109">
        <v>8</v>
      </c>
      <c r="N82" s="109">
        <v>8</v>
      </c>
      <c r="O82" s="127"/>
      <c r="P82" s="127"/>
      <c r="Q82" s="109">
        <v>8</v>
      </c>
      <c r="R82" s="109">
        <v>8</v>
      </c>
      <c r="S82" s="109">
        <v>8</v>
      </c>
      <c r="T82" s="109">
        <v>8</v>
      </c>
      <c r="U82" s="109">
        <v>8</v>
      </c>
      <c r="V82" s="127"/>
      <c r="W82" s="127"/>
      <c r="X82" s="109">
        <v>8</v>
      </c>
      <c r="Y82" s="109">
        <v>8</v>
      </c>
      <c r="Z82" s="109">
        <v>8</v>
      </c>
      <c r="AA82" s="109">
        <v>8</v>
      </c>
      <c r="AB82" s="109">
        <v>8</v>
      </c>
      <c r="AC82" s="127"/>
      <c r="AD82" s="127"/>
      <c r="AE82" s="109">
        <v>8</v>
      </c>
      <c r="AF82" s="109">
        <v>8</v>
      </c>
      <c r="AG82" s="109">
        <v>8</v>
      </c>
      <c r="AH82" s="109"/>
      <c r="AI82" s="107"/>
      <c r="AJ82" s="107"/>
      <c r="AK82" s="110">
        <f t="shared" si="16"/>
        <v>176</v>
      </c>
    </row>
    <row r="83" spans="1:37" x14ac:dyDescent="0.3">
      <c r="A83" s="102">
        <v>25</v>
      </c>
      <c r="B83" s="107" t="str">
        <f>VLOOKUP($A83,Сотрудники!$A$3:$L$1206,2,0)</f>
        <v>Беседин Игорь</v>
      </c>
      <c r="C83" s="107" t="str">
        <f>VLOOKUP($A83,Сотрудники!$A$3:$L$1206,8,0)</f>
        <v>Нижний Новгород</v>
      </c>
      <c r="D83" s="109">
        <v>8</v>
      </c>
      <c r="E83" s="109">
        <v>8</v>
      </c>
      <c r="F83" s="109">
        <v>8</v>
      </c>
      <c r="G83" s="109">
        <v>8</v>
      </c>
      <c r="H83" s="127"/>
      <c r="I83" s="127"/>
      <c r="J83" s="109">
        <v>8</v>
      </c>
      <c r="K83" s="109">
        <v>8</v>
      </c>
      <c r="L83" s="109">
        <v>8</v>
      </c>
      <c r="M83" s="109">
        <v>8</v>
      </c>
      <c r="N83" s="109">
        <v>8</v>
      </c>
      <c r="O83" s="127"/>
      <c r="P83" s="127"/>
      <c r="Q83" s="109">
        <v>8</v>
      </c>
      <c r="R83" s="109">
        <v>8</v>
      </c>
      <c r="S83" s="109">
        <v>8</v>
      </c>
      <c r="T83" s="109">
        <v>8</v>
      </c>
      <c r="U83" s="109">
        <v>8</v>
      </c>
      <c r="V83" s="127"/>
      <c r="W83" s="127"/>
      <c r="X83" s="109">
        <v>8</v>
      </c>
      <c r="Y83" s="109">
        <v>8</v>
      </c>
      <c r="Z83" s="109">
        <v>8</v>
      </c>
      <c r="AA83" s="109">
        <v>8</v>
      </c>
      <c r="AB83" s="109">
        <v>8</v>
      </c>
      <c r="AC83" s="127"/>
      <c r="AD83" s="127"/>
      <c r="AE83" s="109">
        <v>8</v>
      </c>
      <c r="AF83" s="109">
        <v>8</v>
      </c>
      <c r="AG83" s="109">
        <v>8</v>
      </c>
      <c r="AH83" s="109"/>
      <c r="AI83" s="107"/>
      <c r="AJ83" s="107"/>
      <c r="AK83" s="110">
        <f t="shared" si="16"/>
        <v>176</v>
      </c>
    </row>
    <row r="84" spans="1:37" x14ac:dyDescent="0.3">
      <c r="A84" s="102">
        <v>26</v>
      </c>
      <c r="B84" s="107" t="str">
        <f>VLOOKUP($A84,Сотрудники!$A$3:$L$1206,2,0)</f>
        <v>Молчанов Роман</v>
      </c>
      <c r="C84" s="107" t="str">
        <f>VLOOKUP($A84,Сотрудники!$A$3:$L$1206,8,0)</f>
        <v>Москва</v>
      </c>
      <c r="D84" s="109">
        <v>8</v>
      </c>
      <c r="E84" s="109">
        <v>8</v>
      </c>
      <c r="F84" s="109">
        <v>8</v>
      </c>
      <c r="G84" s="109">
        <v>8</v>
      </c>
      <c r="H84" s="127"/>
      <c r="I84" s="127"/>
      <c r="J84" s="109">
        <v>8</v>
      </c>
      <c r="K84" s="109">
        <v>8</v>
      </c>
      <c r="L84" s="109">
        <v>8</v>
      </c>
      <c r="M84" s="109">
        <v>8</v>
      </c>
      <c r="N84" s="109">
        <v>8</v>
      </c>
      <c r="O84" s="127"/>
      <c r="P84" s="127"/>
      <c r="Q84" s="109">
        <v>8</v>
      </c>
      <c r="R84" s="109">
        <v>8</v>
      </c>
      <c r="S84" s="109">
        <v>8</v>
      </c>
      <c r="T84" s="109">
        <v>8</v>
      </c>
      <c r="U84" s="109">
        <v>8</v>
      </c>
      <c r="V84" s="127"/>
      <c r="W84" s="127"/>
      <c r="X84" s="109">
        <v>8</v>
      </c>
      <c r="Y84" s="109">
        <v>8</v>
      </c>
      <c r="Z84" s="109">
        <v>8</v>
      </c>
      <c r="AA84" s="109">
        <v>8</v>
      </c>
      <c r="AB84" s="109">
        <v>8</v>
      </c>
      <c r="AC84" s="127"/>
      <c r="AD84" s="127"/>
      <c r="AE84" s="109">
        <v>8</v>
      </c>
      <c r="AF84" s="109">
        <v>8</v>
      </c>
      <c r="AG84" s="109">
        <v>8</v>
      </c>
      <c r="AH84" s="109"/>
      <c r="AI84" s="107"/>
      <c r="AJ84" s="107"/>
      <c r="AK84" s="110">
        <f t="shared" si="16"/>
        <v>176</v>
      </c>
    </row>
    <row r="85" spans="1:37" x14ac:dyDescent="0.3">
      <c r="A85" s="102">
        <v>27</v>
      </c>
      <c r="B85" s="107" t="str">
        <f>VLOOKUP($A85,Сотрудники!$A$3:$L$1206,2,0)</f>
        <v>Пузанов Андрей</v>
      </c>
      <c r="C85" s="107" t="str">
        <f>VLOOKUP($A85,Сотрудники!$A$3:$L$1206,8,0)</f>
        <v>Москва</v>
      </c>
      <c r="D85" s="109">
        <v>8</v>
      </c>
      <c r="E85" s="109">
        <v>8</v>
      </c>
      <c r="F85" s="109">
        <v>8</v>
      </c>
      <c r="G85" s="109">
        <v>8</v>
      </c>
      <c r="H85" s="127"/>
      <c r="I85" s="127"/>
      <c r="J85" s="109">
        <v>8</v>
      </c>
      <c r="K85" s="109">
        <v>8</v>
      </c>
      <c r="L85" s="109">
        <v>8</v>
      </c>
      <c r="M85" s="109">
        <v>8</v>
      </c>
      <c r="N85" s="109">
        <v>8</v>
      </c>
      <c r="O85" s="127"/>
      <c r="P85" s="127"/>
      <c r="Q85" s="109">
        <v>8</v>
      </c>
      <c r="R85" s="109">
        <v>8</v>
      </c>
      <c r="S85" s="109">
        <v>8</v>
      </c>
      <c r="T85" s="109">
        <v>8</v>
      </c>
      <c r="U85" s="109">
        <v>8</v>
      </c>
      <c r="V85" s="127"/>
      <c r="W85" s="127"/>
      <c r="X85" s="109">
        <v>8</v>
      </c>
      <c r="Y85" s="109">
        <v>8</v>
      </c>
      <c r="Z85" s="109">
        <v>8</v>
      </c>
      <c r="AA85" s="109">
        <v>8</v>
      </c>
      <c r="AB85" s="109">
        <v>8</v>
      </c>
      <c r="AC85" s="127"/>
      <c r="AD85" s="127"/>
      <c r="AE85" s="109">
        <v>8</v>
      </c>
      <c r="AF85" s="109">
        <v>8</v>
      </c>
      <c r="AG85" s="109">
        <v>8</v>
      </c>
      <c r="AH85" s="109"/>
      <c r="AI85" s="107"/>
      <c r="AJ85" s="107"/>
      <c r="AK85" s="110">
        <f t="shared" si="16"/>
        <v>176</v>
      </c>
    </row>
    <row r="86" spans="1:37" x14ac:dyDescent="0.3">
      <c r="A86" s="102">
        <v>28</v>
      </c>
      <c r="B86" s="107" t="str">
        <f>VLOOKUP($A86,Сотрудники!$A$3:$L$1206,2,0)</f>
        <v>Хотулев Дмитрий</v>
      </c>
      <c r="C86" s="107" t="str">
        <f>VLOOKUP($A86,Сотрудники!$A$3:$L$1206,8,0)</f>
        <v>Саратов</v>
      </c>
      <c r="D86" s="109">
        <v>8</v>
      </c>
      <c r="E86" s="109">
        <v>8</v>
      </c>
      <c r="F86" s="109">
        <v>8</v>
      </c>
      <c r="G86" s="109">
        <v>8</v>
      </c>
      <c r="H86" s="127"/>
      <c r="I86" s="127"/>
      <c r="J86" s="109">
        <v>8</v>
      </c>
      <c r="K86" s="109">
        <v>8</v>
      </c>
      <c r="L86" s="109">
        <v>8</v>
      </c>
      <c r="M86" s="109">
        <v>8</v>
      </c>
      <c r="N86" s="109">
        <v>8</v>
      </c>
      <c r="O86" s="127"/>
      <c r="P86" s="127"/>
      <c r="Q86" s="109">
        <v>8</v>
      </c>
      <c r="R86" s="109">
        <v>8</v>
      </c>
      <c r="S86" s="109">
        <v>8</v>
      </c>
      <c r="T86" s="109">
        <v>8</v>
      </c>
      <c r="U86" s="109">
        <v>8</v>
      </c>
      <c r="V86" s="127"/>
      <c r="W86" s="127"/>
      <c r="X86" s="109">
        <v>8</v>
      </c>
      <c r="Y86" s="109">
        <v>8</v>
      </c>
      <c r="Z86" s="109">
        <v>8</v>
      </c>
      <c r="AA86" s="109">
        <v>8</v>
      </c>
      <c r="AB86" s="109">
        <v>8</v>
      </c>
      <c r="AC86" s="127"/>
      <c r="AD86" s="127"/>
      <c r="AE86" s="109">
        <v>8</v>
      </c>
      <c r="AF86" s="109">
        <v>8</v>
      </c>
      <c r="AG86" s="109">
        <v>8</v>
      </c>
      <c r="AH86" s="109"/>
      <c r="AI86" s="107"/>
      <c r="AJ86" s="107"/>
      <c r="AK86" s="110">
        <f t="shared" si="16"/>
        <v>176</v>
      </c>
    </row>
    <row r="87" spans="1:37" x14ac:dyDescent="0.3">
      <c r="A87" s="102">
        <v>30</v>
      </c>
      <c r="B87" s="107" t="str">
        <f>VLOOKUP($A87,Сотрудники!$A$3:$L$1206,2,0)</f>
        <v>Тарасов Алексей</v>
      </c>
      <c r="C87" s="107" t="str">
        <f>VLOOKUP($A87,Сотрудники!$A$3:$L$1206,8,0)</f>
        <v>СПБ</v>
      </c>
      <c r="D87" s="109">
        <v>8</v>
      </c>
      <c r="E87" s="109">
        <v>8</v>
      </c>
      <c r="F87" s="109">
        <v>8</v>
      </c>
      <c r="G87" s="109">
        <v>8</v>
      </c>
      <c r="H87" s="127"/>
      <c r="I87" s="127"/>
      <c r="J87" s="109">
        <v>8</v>
      </c>
      <c r="K87" s="109">
        <v>8</v>
      </c>
      <c r="L87" s="109">
        <v>8</v>
      </c>
      <c r="M87" s="109">
        <v>8</v>
      </c>
      <c r="N87" s="109">
        <v>8</v>
      </c>
      <c r="O87" s="127"/>
      <c r="P87" s="127"/>
      <c r="Q87" s="109">
        <v>8</v>
      </c>
      <c r="R87" s="109">
        <v>8</v>
      </c>
      <c r="S87" s="109">
        <v>8</v>
      </c>
      <c r="T87" s="109">
        <v>8</v>
      </c>
      <c r="U87" s="109">
        <v>8</v>
      </c>
      <c r="V87" s="127"/>
      <c r="W87" s="127"/>
      <c r="X87" s="109">
        <v>8</v>
      </c>
      <c r="Y87" s="109">
        <v>8</v>
      </c>
      <c r="Z87" s="109">
        <v>8</v>
      </c>
      <c r="AA87" s="109">
        <v>8</v>
      </c>
      <c r="AB87" s="109">
        <v>8</v>
      </c>
      <c r="AC87" s="127"/>
      <c r="AD87" s="127"/>
      <c r="AE87" s="109">
        <v>8</v>
      </c>
      <c r="AF87" s="109">
        <v>8</v>
      </c>
      <c r="AG87" s="109">
        <v>8</v>
      </c>
      <c r="AH87" s="109"/>
      <c r="AI87" s="107"/>
      <c r="AJ87" s="107"/>
      <c r="AK87" s="110">
        <f t="shared" si="16"/>
        <v>176</v>
      </c>
    </row>
    <row r="88" spans="1:37" x14ac:dyDescent="0.3">
      <c r="A88" s="102">
        <v>31</v>
      </c>
      <c r="B88" s="107" t="str">
        <f>VLOOKUP($A88,Сотрудники!$A$3:$L$1206,2,0)</f>
        <v>Саринков Андрей</v>
      </c>
      <c r="C88" s="107" t="str">
        <f>VLOOKUP($A88,Сотрудники!$A$3:$L$1206,8,0)</f>
        <v>Москва</v>
      </c>
      <c r="D88" s="109">
        <v>8</v>
      </c>
      <c r="E88" s="109">
        <v>8</v>
      </c>
      <c r="F88" s="109">
        <v>8</v>
      </c>
      <c r="G88" s="109">
        <v>8</v>
      </c>
      <c r="H88" s="127"/>
      <c r="I88" s="127"/>
      <c r="J88" s="109">
        <v>8</v>
      </c>
      <c r="K88" s="109">
        <v>8</v>
      </c>
      <c r="L88" s="109">
        <v>8</v>
      </c>
      <c r="M88" s="109">
        <v>8</v>
      </c>
      <c r="N88" s="109">
        <v>8</v>
      </c>
      <c r="O88" s="127"/>
      <c r="P88" s="127"/>
      <c r="Q88" s="109">
        <v>8</v>
      </c>
      <c r="R88" s="109">
        <v>8</v>
      </c>
      <c r="S88" s="109">
        <v>8</v>
      </c>
      <c r="T88" s="109">
        <v>8</v>
      </c>
      <c r="U88" s="109">
        <v>8</v>
      </c>
      <c r="V88" s="127"/>
      <c r="W88" s="127"/>
      <c r="X88" s="109">
        <v>8</v>
      </c>
      <c r="Y88" s="109">
        <v>8</v>
      </c>
      <c r="Z88" s="109">
        <v>8</v>
      </c>
      <c r="AA88" s="109">
        <v>8</v>
      </c>
      <c r="AB88" s="109">
        <v>8</v>
      </c>
      <c r="AC88" s="127"/>
      <c r="AD88" s="127"/>
      <c r="AE88" s="109">
        <v>8</v>
      </c>
      <c r="AF88" s="109">
        <v>8</v>
      </c>
      <c r="AG88" s="109">
        <v>8</v>
      </c>
      <c r="AH88" s="109"/>
      <c r="AI88" s="107"/>
      <c r="AJ88" s="107"/>
      <c r="AK88" s="110">
        <f t="shared" si="16"/>
        <v>176</v>
      </c>
    </row>
    <row r="89" spans="1:37" x14ac:dyDescent="0.3">
      <c r="A89" s="102">
        <v>33</v>
      </c>
      <c r="B89" s="107" t="str">
        <f>VLOOKUP($A89,Сотрудники!$A$3:$L$1206,2,0)</f>
        <v>Киевский Сергей</v>
      </c>
      <c r="C89" s="107" t="str">
        <f>VLOOKUP($A89,Сотрудники!$A$3:$L$1206,8,0)</f>
        <v>Москва</v>
      </c>
      <c r="D89" s="109">
        <v>8</v>
      </c>
      <c r="E89" s="109">
        <v>8</v>
      </c>
      <c r="F89" s="109">
        <v>8</v>
      </c>
      <c r="G89" s="109">
        <v>8</v>
      </c>
      <c r="H89" s="127"/>
      <c r="I89" s="127"/>
      <c r="J89" s="109">
        <v>8</v>
      </c>
      <c r="K89" s="109">
        <v>8</v>
      </c>
      <c r="L89" s="109">
        <v>8</v>
      </c>
      <c r="M89" s="109">
        <v>8</v>
      </c>
      <c r="N89" s="109">
        <v>8</v>
      </c>
      <c r="O89" s="127"/>
      <c r="P89" s="127"/>
      <c r="Q89" s="109">
        <v>8</v>
      </c>
      <c r="R89" s="109">
        <v>8</v>
      </c>
      <c r="S89" s="109">
        <v>8</v>
      </c>
      <c r="T89" s="109">
        <v>8</v>
      </c>
      <c r="U89" s="109">
        <v>8</v>
      </c>
      <c r="V89" s="127"/>
      <c r="W89" s="127"/>
      <c r="X89" s="109">
        <v>8</v>
      </c>
      <c r="Y89" s="109">
        <v>8</v>
      </c>
      <c r="Z89" s="109">
        <v>8</v>
      </c>
      <c r="AA89" s="109">
        <v>8</v>
      </c>
      <c r="AB89" s="109">
        <v>8</v>
      </c>
      <c r="AC89" s="127"/>
      <c r="AD89" s="127"/>
      <c r="AE89" s="109">
        <v>8</v>
      </c>
      <c r="AF89" s="109">
        <v>8</v>
      </c>
      <c r="AG89" s="109">
        <v>8</v>
      </c>
      <c r="AH89" s="109"/>
      <c r="AI89" s="107"/>
      <c r="AJ89" s="107"/>
      <c r="AK89" s="110">
        <f t="shared" si="16"/>
        <v>176</v>
      </c>
    </row>
    <row r="90" spans="1:37" x14ac:dyDescent="0.3">
      <c r="A90" s="102">
        <v>35</v>
      </c>
      <c r="B90" s="107" t="str">
        <f>VLOOKUP($A90,Сотрудники!$A$3:$L$1206,2,0)</f>
        <v>Дмитриев Николай</v>
      </c>
      <c r="C90" s="107" t="str">
        <f>VLOOKUP($A90,Сотрудники!$A$3:$L$1206,8,0)</f>
        <v>Москва</v>
      </c>
      <c r="D90" s="109">
        <v>8</v>
      </c>
      <c r="E90" s="109">
        <v>8</v>
      </c>
      <c r="F90" s="109">
        <v>8</v>
      </c>
      <c r="G90" s="109">
        <v>8</v>
      </c>
      <c r="H90" s="127"/>
      <c r="I90" s="127"/>
      <c r="J90" s="109">
        <v>8</v>
      </c>
      <c r="K90" s="109">
        <v>8</v>
      </c>
      <c r="L90" s="109">
        <v>8</v>
      </c>
      <c r="M90" s="109">
        <v>8</v>
      </c>
      <c r="N90" s="109">
        <v>8</v>
      </c>
      <c r="O90" s="127"/>
      <c r="P90" s="127"/>
      <c r="Q90" s="109">
        <v>8</v>
      </c>
      <c r="R90" s="109">
        <v>8</v>
      </c>
      <c r="S90" s="109">
        <v>8</v>
      </c>
      <c r="T90" s="109">
        <v>8</v>
      </c>
      <c r="U90" s="109">
        <v>8</v>
      </c>
      <c r="V90" s="127"/>
      <c r="W90" s="127"/>
      <c r="X90" s="109">
        <v>8</v>
      </c>
      <c r="Y90" s="109">
        <v>8</v>
      </c>
      <c r="Z90" s="109">
        <v>8</v>
      </c>
      <c r="AA90" s="109">
        <v>8</v>
      </c>
      <c r="AB90" s="109">
        <v>8</v>
      </c>
      <c r="AC90" s="127"/>
      <c r="AD90" s="127"/>
      <c r="AE90" s="109">
        <v>8</v>
      </c>
      <c r="AF90" s="109">
        <v>8</v>
      </c>
      <c r="AG90" s="109">
        <v>8</v>
      </c>
      <c r="AH90" s="109"/>
      <c r="AI90" s="107"/>
      <c r="AJ90" s="107"/>
      <c r="AK90" s="110">
        <f t="shared" si="16"/>
        <v>176</v>
      </c>
    </row>
    <row r="91" spans="1:37" x14ac:dyDescent="0.3">
      <c r="A91" s="102">
        <v>36</v>
      </c>
      <c r="B91" s="107" t="str">
        <f>VLOOKUP($A91,Сотрудники!$A$3:$L$1206,2,0)</f>
        <v>Юркин Николай</v>
      </c>
      <c r="C91" s="107" t="str">
        <f>VLOOKUP($A91,Сотрудники!$A$3:$L$1206,8,0)</f>
        <v>Москва</v>
      </c>
      <c r="D91" s="109">
        <v>8</v>
      </c>
      <c r="E91" s="109">
        <v>8</v>
      </c>
      <c r="F91" s="109">
        <v>8</v>
      </c>
      <c r="G91" s="109">
        <v>8</v>
      </c>
      <c r="H91" s="127"/>
      <c r="I91" s="127"/>
      <c r="J91" s="109">
        <v>8</v>
      </c>
      <c r="K91" s="109">
        <v>8</v>
      </c>
      <c r="L91" s="109">
        <v>8</v>
      </c>
      <c r="M91" s="109">
        <v>8</v>
      </c>
      <c r="N91" s="109">
        <v>8</v>
      </c>
      <c r="O91" s="127"/>
      <c r="P91" s="127"/>
      <c r="Q91" s="109">
        <v>8</v>
      </c>
      <c r="R91" s="109">
        <v>8</v>
      </c>
      <c r="S91" s="109">
        <v>8</v>
      </c>
      <c r="T91" s="109">
        <v>8</v>
      </c>
      <c r="U91" s="109">
        <v>8</v>
      </c>
      <c r="V91" s="127"/>
      <c r="W91" s="127"/>
      <c r="X91" s="109">
        <v>8</v>
      </c>
      <c r="Y91" s="109">
        <v>8</v>
      </c>
      <c r="Z91" s="109">
        <v>8</v>
      </c>
      <c r="AA91" s="109">
        <v>8</v>
      </c>
      <c r="AB91" s="109">
        <v>8</v>
      </c>
      <c r="AC91" s="127"/>
      <c r="AD91" s="127"/>
      <c r="AE91" s="109">
        <v>8</v>
      </c>
      <c r="AF91" s="109">
        <v>8</v>
      </c>
      <c r="AG91" s="109">
        <v>8</v>
      </c>
      <c r="AH91" s="109"/>
      <c r="AI91" s="107"/>
      <c r="AJ91" s="107"/>
      <c r="AK91" s="110">
        <f t="shared" si="16"/>
        <v>176</v>
      </c>
    </row>
    <row r="92" spans="1:37" x14ac:dyDescent="0.3">
      <c r="A92" s="102">
        <v>37</v>
      </c>
      <c r="B92" s="107" t="str">
        <f>VLOOKUP($A92,Сотрудники!$A$3:$L$1206,2,0)</f>
        <v>Ионов Евгений</v>
      </c>
      <c r="C92" s="107" t="str">
        <f>VLOOKUP($A92,Сотрудники!$A$3:$L$1206,8,0)</f>
        <v>Москва</v>
      </c>
      <c r="D92" s="109">
        <v>0</v>
      </c>
      <c r="E92" s="109">
        <v>0</v>
      </c>
      <c r="F92" s="109">
        <v>0</v>
      </c>
      <c r="G92" s="109">
        <v>0</v>
      </c>
      <c r="H92" s="127">
        <v>0</v>
      </c>
      <c r="I92" s="127">
        <v>0</v>
      </c>
      <c r="J92" s="109">
        <v>0</v>
      </c>
      <c r="K92" s="109">
        <v>0</v>
      </c>
      <c r="L92" s="109">
        <v>0</v>
      </c>
      <c r="M92" s="109">
        <v>0</v>
      </c>
      <c r="N92" s="109">
        <v>0</v>
      </c>
      <c r="O92" s="127">
        <v>0</v>
      </c>
      <c r="P92" s="127">
        <v>0</v>
      </c>
      <c r="Q92" s="109">
        <v>8</v>
      </c>
      <c r="R92" s="109">
        <v>8</v>
      </c>
      <c r="S92" s="109">
        <v>8</v>
      </c>
      <c r="T92" s="109">
        <v>8</v>
      </c>
      <c r="U92" s="109">
        <v>8</v>
      </c>
      <c r="V92" s="127"/>
      <c r="W92" s="127"/>
      <c r="X92" s="109">
        <v>8</v>
      </c>
      <c r="Y92" s="109">
        <v>8</v>
      </c>
      <c r="Z92" s="109">
        <v>8</v>
      </c>
      <c r="AA92" s="109">
        <v>8</v>
      </c>
      <c r="AB92" s="109">
        <v>8</v>
      </c>
      <c r="AC92" s="127"/>
      <c r="AD92" s="127"/>
      <c r="AE92" s="109">
        <v>8</v>
      </c>
      <c r="AF92" s="109">
        <v>8</v>
      </c>
      <c r="AG92" s="109">
        <v>8</v>
      </c>
      <c r="AH92" s="109"/>
      <c r="AI92" s="107"/>
      <c r="AJ92" s="107"/>
      <c r="AK92" s="110">
        <f t="shared" si="16"/>
        <v>104</v>
      </c>
    </row>
    <row r="93" spans="1:37" x14ac:dyDescent="0.3">
      <c r="A93" s="102">
        <v>38</v>
      </c>
      <c r="B93" s="107" t="s">
        <v>129</v>
      </c>
      <c r="C93" s="107" t="str">
        <f>VLOOKUP($A93,Сотрудники!$A$3:$L$1206,8,0)</f>
        <v>Москва</v>
      </c>
      <c r="D93" s="109">
        <v>8</v>
      </c>
      <c r="E93" s="109">
        <v>8</v>
      </c>
      <c r="F93" s="109">
        <v>8</v>
      </c>
      <c r="G93" s="109">
        <v>8</v>
      </c>
      <c r="H93" s="127"/>
      <c r="I93" s="127"/>
      <c r="J93" s="109">
        <v>8</v>
      </c>
      <c r="K93" s="109">
        <v>8</v>
      </c>
      <c r="L93" s="109">
        <v>8</v>
      </c>
      <c r="M93" s="109">
        <v>8</v>
      </c>
      <c r="N93" s="109">
        <v>8</v>
      </c>
      <c r="O93" s="127"/>
      <c r="P93" s="127"/>
      <c r="Q93" s="109">
        <v>8</v>
      </c>
      <c r="R93" s="109">
        <v>8</v>
      </c>
      <c r="S93" s="109">
        <v>8</v>
      </c>
      <c r="T93" s="109">
        <v>8</v>
      </c>
      <c r="U93" s="109">
        <v>8</v>
      </c>
      <c r="V93" s="127"/>
      <c r="W93" s="127"/>
      <c r="X93" s="109">
        <v>0</v>
      </c>
      <c r="Y93" s="109">
        <v>0</v>
      </c>
      <c r="Z93" s="109">
        <v>0</v>
      </c>
      <c r="AA93" s="109">
        <v>0</v>
      </c>
      <c r="AB93" s="109">
        <v>0</v>
      </c>
      <c r="AC93" s="127">
        <v>0</v>
      </c>
      <c r="AD93" s="127">
        <v>0</v>
      </c>
      <c r="AE93" s="109">
        <v>0</v>
      </c>
      <c r="AF93" s="109">
        <v>0</v>
      </c>
      <c r="AG93" s="109">
        <v>0</v>
      </c>
      <c r="AH93" s="109"/>
      <c r="AI93" s="107"/>
      <c r="AJ93" s="107"/>
      <c r="AK93" s="110">
        <f t="shared" si="16"/>
        <v>112</v>
      </c>
    </row>
    <row r="94" spans="1:37" x14ac:dyDescent="0.3">
      <c r="A94" s="102">
        <v>40</v>
      </c>
      <c r="B94" s="107" t="s">
        <v>130</v>
      </c>
      <c r="C94" s="107" t="str">
        <f>VLOOKUP($A94,Сотрудники!$A$3:$L$1206,8,0)</f>
        <v>Москва</v>
      </c>
      <c r="D94" s="109">
        <v>8</v>
      </c>
      <c r="E94" s="109">
        <v>8</v>
      </c>
      <c r="F94" s="109">
        <v>8</v>
      </c>
      <c r="G94" s="109">
        <v>8</v>
      </c>
      <c r="H94" s="127"/>
      <c r="I94" s="127"/>
      <c r="J94" s="109">
        <v>8</v>
      </c>
      <c r="K94" s="109">
        <v>8</v>
      </c>
      <c r="L94" s="109">
        <v>8</v>
      </c>
      <c r="M94" s="109">
        <v>8</v>
      </c>
      <c r="N94" s="109">
        <v>8</v>
      </c>
      <c r="O94" s="127"/>
      <c r="P94" s="127"/>
      <c r="Q94" s="109">
        <v>8</v>
      </c>
      <c r="R94" s="109">
        <v>8</v>
      </c>
      <c r="S94" s="109">
        <v>8</v>
      </c>
      <c r="T94" s="109">
        <v>8</v>
      </c>
      <c r="U94" s="109">
        <v>8</v>
      </c>
      <c r="V94" s="127"/>
      <c r="W94" s="127"/>
      <c r="X94" s="109">
        <v>8</v>
      </c>
      <c r="Y94" s="109">
        <v>8</v>
      </c>
      <c r="Z94" s="109">
        <v>8</v>
      </c>
      <c r="AA94" s="109">
        <v>8</v>
      </c>
      <c r="AB94" s="109">
        <v>8</v>
      </c>
      <c r="AC94" s="127"/>
      <c r="AD94" s="127"/>
      <c r="AE94" s="109">
        <v>8</v>
      </c>
      <c r="AF94" s="109">
        <v>8</v>
      </c>
      <c r="AG94" s="109">
        <v>8</v>
      </c>
      <c r="AH94" s="109"/>
      <c r="AI94" s="107"/>
      <c r="AJ94" s="107"/>
      <c r="AK94" s="110">
        <f t="shared" si="16"/>
        <v>176</v>
      </c>
    </row>
    <row r="95" spans="1:37" x14ac:dyDescent="0.3">
      <c r="A95" s="102">
        <v>41</v>
      </c>
      <c r="B95" s="107" t="s">
        <v>132</v>
      </c>
      <c r="C95" s="107" t="str">
        <f>VLOOKUP($A95,Сотрудники!$A$3:$L$1206,8,0)</f>
        <v>Москва</v>
      </c>
      <c r="D95" s="109">
        <v>8</v>
      </c>
      <c r="E95" s="109">
        <v>8</v>
      </c>
      <c r="F95" s="109">
        <v>8</v>
      </c>
      <c r="G95" s="109">
        <v>8</v>
      </c>
      <c r="H95" s="127"/>
      <c r="I95" s="127"/>
      <c r="J95" s="109">
        <v>8</v>
      </c>
      <c r="K95" s="109">
        <v>8</v>
      </c>
      <c r="L95" s="109">
        <v>8</v>
      </c>
      <c r="M95" s="109">
        <v>8</v>
      </c>
      <c r="N95" s="109">
        <v>8</v>
      </c>
      <c r="O95" s="127"/>
      <c r="P95" s="127"/>
      <c r="Q95" s="109">
        <v>8</v>
      </c>
      <c r="R95" s="109">
        <v>8</v>
      </c>
      <c r="S95" s="109">
        <v>8</v>
      </c>
      <c r="T95" s="109">
        <v>8</v>
      </c>
      <c r="U95" s="109">
        <v>8</v>
      </c>
      <c r="V95" s="127"/>
      <c r="W95" s="127"/>
      <c r="X95" s="109">
        <v>8</v>
      </c>
      <c r="Y95" s="109">
        <v>8</v>
      </c>
      <c r="Z95" s="109">
        <v>8</v>
      </c>
      <c r="AA95" s="109">
        <v>8</v>
      </c>
      <c r="AB95" s="109">
        <v>8</v>
      </c>
      <c r="AC95" s="127"/>
      <c r="AD95" s="127"/>
      <c r="AE95" s="109">
        <v>8</v>
      </c>
      <c r="AF95" s="109">
        <v>8</v>
      </c>
      <c r="AG95" s="109">
        <v>8</v>
      </c>
      <c r="AH95" s="109"/>
      <c r="AI95" s="107"/>
      <c r="AJ95" s="107"/>
      <c r="AK95" s="110">
        <f t="shared" si="16"/>
        <v>176</v>
      </c>
    </row>
    <row r="96" spans="1:37" x14ac:dyDescent="0.3">
      <c r="A96" s="102">
        <v>42</v>
      </c>
      <c r="B96" s="107" t="s">
        <v>134</v>
      </c>
      <c r="C96" s="107" t="str">
        <f>VLOOKUP($A96,Сотрудники!$A$3:$L$1206,8,0)</f>
        <v>Москва</v>
      </c>
      <c r="D96" s="109">
        <v>8</v>
      </c>
      <c r="E96" s="109">
        <v>8</v>
      </c>
      <c r="F96" s="109">
        <v>8</v>
      </c>
      <c r="G96" s="109">
        <v>8</v>
      </c>
      <c r="H96" s="127"/>
      <c r="I96" s="127"/>
      <c r="J96" s="109">
        <v>8</v>
      </c>
      <c r="K96" s="109">
        <v>8</v>
      </c>
      <c r="L96" s="109">
        <v>8</v>
      </c>
      <c r="M96" s="109">
        <v>8</v>
      </c>
      <c r="N96" s="109">
        <v>8</v>
      </c>
      <c r="O96" s="127"/>
      <c r="P96" s="127"/>
      <c r="Q96" s="109">
        <v>8</v>
      </c>
      <c r="R96" s="109">
        <v>8</v>
      </c>
      <c r="S96" s="109">
        <v>8</v>
      </c>
      <c r="T96" s="109">
        <v>8</v>
      </c>
      <c r="U96" s="109">
        <v>8</v>
      </c>
      <c r="V96" s="127"/>
      <c r="W96" s="127"/>
      <c r="X96" s="109">
        <v>8</v>
      </c>
      <c r="Y96" s="109">
        <v>8</v>
      </c>
      <c r="Z96" s="109">
        <v>8</v>
      </c>
      <c r="AA96" s="109">
        <v>8</v>
      </c>
      <c r="AB96" s="109">
        <v>8</v>
      </c>
      <c r="AC96" s="127"/>
      <c r="AD96" s="127"/>
      <c r="AE96" s="109">
        <v>8</v>
      </c>
      <c r="AF96" s="109">
        <v>8</v>
      </c>
      <c r="AG96" s="109">
        <v>8</v>
      </c>
      <c r="AH96" s="109"/>
      <c r="AI96" s="107"/>
      <c r="AJ96" s="107"/>
      <c r="AK96" s="110">
        <f t="shared" si="16"/>
        <v>176</v>
      </c>
    </row>
    <row r="97" spans="1:37" x14ac:dyDescent="0.3">
      <c r="A97" s="102">
        <v>43</v>
      </c>
      <c r="B97" s="107" t="s">
        <v>135</v>
      </c>
      <c r="C97" s="107" t="str">
        <f>VLOOKUP($A97,Сотрудники!$A$3:$L$1206,8,0)</f>
        <v>Москва</v>
      </c>
      <c r="D97" s="109">
        <v>8</v>
      </c>
      <c r="E97" s="109">
        <v>8</v>
      </c>
      <c r="F97" s="109">
        <v>8</v>
      </c>
      <c r="G97" s="109">
        <v>8</v>
      </c>
      <c r="H97" s="127"/>
      <c r="I97" s="127"/>
      <c r="J97" s="109">
        <v>8</v>
      </c>
      <c r="K97" s="109">
        <v>8</v>
      </c>
      <c r="L97" s="109">
        <v>8</v>
      </c>
      <c r="M97" s="109">
        <v>8</v>
      </c>
      <c r="N97" s="109">
        <v>8</v>
      </c>
      <c r="O97" s="127"/>
      <c r="P97" s="127"/>
      <c r="Q97" s="109">
        <v>8</v>
      </c>
      <c r="R97" s="109">
        <v>8</v>
      </c>
      <c r="S97" s="109">
        <v>8</v>
      </c>
      <c r="T97" s="109">
        <v>8</v>
      </c>
      <c r="U97" s="109">
        <v>8</v>
      </c>
      <c r="V97" s="127"/>
      <c r="W97" s="127"/>
      <c r="X97" s="109">
        <v>8</v>
      </c>
      <c r="Y97" s="109">
        <v>8</v>
      </c>
      <c r="Z97" s="109">
        <v>8</v>
      </c>
      <c r="AA97" s="109">
        <v>8</v>
      </c>
      <c r="AB97" s="109">
        <v>8</v>
      </c>
      <c r="AC97" s="127"/>
      <c r="AD97" s="127"/>
      <c r="AE97" s="109">
        <v>8</v>
      </c>
      <c r="AF97" s="109">
        <v>8</v>
      </c>
      <c r="AG97" s="109">
        <v>8</v>
      </c>
      <c r="AH97" s="109"/>
      <c r="AI97" s="107"/>
      <c r="AJ97" s="107"/>
      <c r="AK97" s="110">
        <f t="shared" si="16"/>
        <v>176</v>
      </c>
    </row>
    <row r="98" spans="1:37" x14ac:dyDescent="0.3">
      <c r="A98" s="102">
        <v>44</v>
      </c>
      <c r="B98" s="107" t="s">
        <v>139</v>
      </c>
      <c r="C98" s="107" t="str">
        <f>VLOOKUP($A98,Сотрудники!$A$3:$L$1206,8,0)</f>
        <v>Москва</v>
      </c>
      <c r="D98" s="109">
        <v>8</v>
      </c>
      <c r="E98" s="109">
        <v>8</v>
      </c>
      <c r="F98" s="109">
        <v>8</v>
      </c>
      <c r="G98" s="109">
        <v>8</v>
      </c>
      <c r="H98" s="127"/>
      <c r="I98" s="127"/>
      <c r="J98" s="109">
        <v>8</v>
      </c>
      <c r="K98" s="109">
        <v>8</v>
      </c>
      <c r="L98" s="109">
        <v>8</v>
      </c>
      <c r="M98" s="109">
        <v>8</v>
      </c>
      <c r="N98" s="109">
        <v>8</v>
      </c>
      <c r="O98" s="127"/>
      <c r="P98" s="127"/>
      <c r="Q98" s="109">
        <v>8</v>
      </c>
      <c r="R98" s="109">
        <v>8</v>
      </c>
      <c r="S98" s="109">
        <v>8</v>
      </c>
      <c r="T98" s="109">
        <v>8</v>
      </c>
      <c r="U98" s="109">
        <v>8</v>
      </c>
      <c r="V98" s="127"/>
      <c r="W98" s="127"/>
      <c r="X98" s="109">
        <v>8</v>
      </c>
      <c r="Y98" s="109">
        <v>8</v>
      </c>
      <c r="Z98" s="109">
        <v>8</v>
      </c>
      <c r="AA98" s="109">
        <v>8</v>
      </c>
      <c r="AB98" s="109">
        <v>8</v>
      </c>
      <c r="AC98" s="127"/>
      <c r="AD98" s="127"/>
      <c r="AE98" s="109">
        <v>8</v>
      </c>
      <c r="AF98" s="109">
        <v>8</v>
      </c>
      <c r="AG98" s="109">
        <v>8</v>
      </c>
      <c r="AH98" s="109"/>
      <c r="AI98" s="107"/>
      <c r="AJ98" s="107"/>
      <c r="AK98" s="110">
        <f t="shared" si="16"/>
        <v>176</v>
      </c>
    </row>
    <row r="99" spans="1:37" x14ac:dyDescent="0.3">
      <c r="A99" s="102">
        <v>45</v>
      </c>
      <c r="B99" s="107" t="s">
        <v>137</v>
      </c>
      <c r="C99" s="107" t="str">
        <f>VLOOKUP($A99,Сотрудники!$A$3:$L$1206,8,0)</f>
        <v>Москва</v>
      </c>
      <c r="D99" s="109">
        <v>8</v>
      </c>
      <c r="E99" s="109">
        <v>8</v>
      </c>
      <c r="F99" s="109">
        <v>8</v>
      </c>
      <c r="G99" s="109">
        <v>8</v>
      </c>
      <c r="H99" s="127"/>
      <c r="I99" s="127"/>
      <c r="J99" s="109">
        <v>8</v>
      </c>
      <c r="K99" s="109">
        <v>8</v>
      </c>
      <c r="L99" s="109">
        <v>8</v>
      </c>
      <c r="M99" s="109">
        <v>8</v>
      </c>
      <c r="N99" s="109">
        <v>8</v>
      </c>
      <c r="O99" s="127"/>
      <c r="P99" s="127"/>
      <c r="Q99" s="109">
        <v>8</v>
      </c>
      <c r="R99" s="109">
        <v>8</v>
      </c>
      <c r="S99" s="109">
        <v>8</v>
      </c>
      <c r="T99" s="109">
        <v>8</v>
      </c>
      <c r="U99" s="109">
        <v>8</v>
      </c>
      <c r="V99" s="127"/>
      <c r="W99" s="127"/>
      <c r="X99" s="109">
        <v>8</v>
      </c>
      <c r="Y99" s="109">
        <v>8</v>
      </c>
      <c r="Z99" s="109">
        <v>8</v>
      </c>
      <c r="AA99" s="109">
        <v>8</v>
      </c>
      <c r="AB99" s="109">
        <v>8</v>
      </c>
      <c r="AC99" s="127"/>
      <c r="AD99" s="127"/>
      <c r="AE99" s="109">
        <v>8</v>
      </c>
      <c r="AF99" s="109">
        <v>8</v>
      </c>
      <c r="AG99" s="109">
        <v>8</v>
      </c>
      <c r="AH99" s="109"/>
      <c r="AI99" s="107"/>
      <c r="AJ99" s="107"/>
      <c r="AK99" s="110">
        <f t="shared" si="16"/>
        <v>176</v>
      </c>
    </row>
    <row r="100" spans="1:37" x14ac:dyDescent="0.3">
      <c r="A100" s="102">
        <v>46</v>
      </c>
      <c r="B100" s="107" t="s">
        <v>143</v>
      </c>
      <c r="C100" s="107" t="str">
        <f>VLOOKUP($A100,Сотрудники!$A$3:$L$1206,8,0)</f>
        <v>Екатеринбург</v>
      </c>
      <c r="D100" s="109">
        <v>8</v>
      </c>
      <c r="E100" s="109">
        <v>8</v>
      </c>
      <c r="F100" s="109">
        <v>8</v>
      </c>
      <c r="G100" s="109">
        <v>8</v>
      </c>
      <c r="H100" s="127"/>
      <c r="I100" s="127"/>
      <c r="J100" s="109">
        <v>8</v>
      </c>
      <c r="K100" s="109">
        <v>8</v>
      </c>
      <c r="L100" s="109">
        <v>8</v>
      </c>
      <c r="M100" s="109">
        <v>8</v>
      </c>
      <c r="N100" s="109">
        <v>8</v>
      </c>
      <c r="O100" s="127"/>
      <c r="P100" s="127"/>
      <c r="Q100" s="109">
        <v>8</v>
      </c>
      <c r="R100" s="109">
        <v>8</v>
      </c>
      <c r="S100" s="109">
        <v>8</v>
      </c>
      <c r="T100" s="109">
        <v>8</v>
      </c>
      <c r="U100" s="109">
        <v>8</v>
      </c>
      <c r="V100" s="127"/>
      <c r="W100" s="127"/>
      <c r="X100" s="109">
        <v>8</v>
      </c>
      <c r="Y100" s="109">
        <v>8</v>
      </c>
      <c r="Z100" s="109">
        <v>8</v>
      </c>
      <c r="AA100" s="109">
        <v>8</v>
      </c>
      <c r="AB100" s="109">
        <v>8</v>
      </c>
      <c r="AC100" s="127"/>
      <c r="AD100" s="127"/>
      <c r="AE100" s="109">
        <v>8</v>
      </c>
      <c r="AF100" s="109">
        <v>8</v>
      </c>
      <c r="AG100" s="109">
        <v>8</v>
      </c>
      <c r="AH100" s="109"/>
      <c r="AI100" s="107"/>
      <c r="AJ100" s="107"/>
      <c r="AK100" s="110">
        <f t="shared" si="16"/>
        <v>176</v>
      </c>
    </row>
    <row r="101" spans="1:37" x14ac:dyDescent="0.3">
      <c r="A101" s="102">
        <v>47</v>
      </c>
      <c r="B101" s="107" t="s">
        <v>141</v>
      </c>
      <c r="C101" s="107" t="str">
        <f>VLOOKUP($A101,Сотрудники!$A$3:$L$1206,8,0)</f>
        <v>Москва</v>
      </c>
      <c r="D101" s="109">
        <v>8</v>
      </c>
      <c r="E101" s="109">
        <v>8</v>
      </c>
      <c r="F101" s="109">
        <v>8</v>
      </c>
      <c r="G101" s="109">
        <v>8</v>
      </c>
      <c r="H101" s="127"/>
      <c r="I101" s="127"/>
      <c r="J101" s="109">
        <v>8</v>
      </c>
      <c r="K101" s="109">
        <v>8</v>
      </c>
      <c r="L101" s="109">
        <v>8</v>
      </c>
      <c r="M101" s="109">
        <v>8</v>
      </c>
      <c r="N101" s="109">
        <v>8</v>
      </c>
      <c r="O101" s="127"/>
      <c r="P101" s="127"/>
      <c r="Q101" s="109">
        <v>8</v>
      </c>
      <c r="R101" s="109">
        <v>8</v>
      </c>
      <c r="S101" s="109">
        <v>8</v>
      </c>
      <c r="T101" s="109">
        <v>8</v>
      </c>
      <c r="U101" s="109">
        <v>8</v>
      </c>
      <c r="V101" s="127"/>
      <c r="W101" s="127"/>
      <c r="X101" s="109">
        <v>8</v>
      </c>
      <c r="Y101" s="109">
        <v>8</v>
      </c>
      <c r="Z101" s="109">
        <v>8</v>
      </c>
      <c r="AA101" s="109">
        <v>8</v>
      </c>
      <c r="AB101" s="109">
        <v>8</v>
      </c>
      <c r="AC101" s="127"/>
      <c r="AD101" s="127"/>
      <c r="AE101" s="109">
        <v>8</v>
      </c>
      <c r="AF101" s="109">
        <v>8</v>
      </c>
      <c r="AG101" s="109">
        <v>8</v>
      </c>
      <c r="AH101" s="109"/>
      <c r="AI101" s="107"/>
      <c r="AJ101" s="107"/>
      <c r="AK101" s="110">
        <f t="shared" si="16"/>
        <v>176</v>
      </c>
    </row>
    <row r="102" spans="1:37" x14ac:dyDescent="0.3">
      <c r="A102" s="102">
        <v>48</v>
      </c>
      <c r="B102" s="107" t="s">
        <v>148</v>
      </c>
      <c r="C102" s="107" t="str">
        <f>VLOOKUP($A102,Сотрудники!$A$3:$L$1206,8,0)</f>
        <v>Барнаул</v>
      </c>
      <c r="D102" s="109">
        <v>8</v>
      </c>
      <c r="E102" s="109">
        <v>8</v>
      </c>
      <c r="F102" s="109">
        <v>8</v>
      </c>
      <c r="G102" s="109">
        <v>8</v>
      </c>
      <c r="H102" s="127"/>
      <c r="I102" s="127"/>
      <c r="J102" s="109">
        <v>8</v>
      </c>
      <c r="K102" s="109">
        <v>8</v>
      </c>
      <c r="L102" s="109">
        <v>8</v>
      </c>
      <c r="M102" s="109">
        <v>8</v>
      </c>
      <c r="N102" s="109">
        <v>8</v>
      </c>
      <c r="O102" s="127"/>
      <c r="P102" s="127"/>
      <c r="Q102" s="109">
        <v>8</v>
      </c>
      <c r="R102" s="109">
        <v>8</v>
      </c>
      <c r="S102" s="109">
        <v>8</v>
      </c>
      <c r="T102" s="109">
        <v>8</v>
      </c>
      <c r="U102" s="109">
        <v>8</v>
      </c>
      <c r="V102" s="127"/>
      <c r="W102" s="127"/>
      <c r="X102" s="109">
        <v>8</v>
      </c>
      <c r="Y102" s="109">
        <v>8</v>
      </c>
      <c r="Z102" s="109">
        <v>8</v>
      </c>
      <c r="AA102" s="109">
        <v>8</v>
      </c>
      <c r="AB102" s="109">
        <v>8</v>
      </c>
      <c r="AC102" s="127"/>
      <c r="AD102" s="127"/>
      <c r="AE102" s="109">
        <v>8</v>
      </c>
      <c r="AF102" s="109">
        <v>8</v>
      </c>
      <c r="AG102" s="109">
        <v>8</v>
      </c>
      <c r="AH102" s="109"/>
      <c r="AI102" s="107"/>
      <c r="AJ102" s="107"/>
      <c r="AK102" s="110">
        <f t="shared" si="16"/>
        <v>176</v>
      </c>
    </row>
    <row r="103" spans="1:37" x14ac:dyDescent="0.3">
      <c r="A103" s="102">
        <v>49</v>
      </c>
      <c r="B103" s="107" t="s">
        <v>145</v>
      </c>
      <c r="C103" s="107" t="str">
        <f>VLOOKUP($A103,Сотрудники!$A$3:$L$1206,8,0)</f>
        <v>Москва</v>
      </c>
      <c r="D103" s="109">
        <v>8</v>
      </c>
      <c r="E103" s="109">
        <v>8</v>
      </c>
      <c r="F103" s="109">
        <v>8</v>
      </c>
      <c r="G103" s="109">
        <v>8</v>
      </c>
      <c r="H103" s="127"/>
      <c r="I103" s="127"/>
      <c r="J103" s="109">
        <v>8</v>
      </c>
      <c r="K103" s="109">
        <v>8</v>
      </c>
      <c r="L103" s="109">
        <v>8</v>
      </c>
      <c r="M103" s="109">
        <v>8</v>
      </c>
      <c r="N103" s="109">
        <v>8</v>
      </c>
      <c r="O103" s="127"/>
      <c r="P103" s="127"/>
      <c r="Q103" s="109">
        <v>8</v>
      </c>
      <c r="R103" s="109">
        <v>8</v>
      </c>
      <c r="S103" s="109">
        <v>8</v>
      </c>
      <c r="T103" s="109">
        <v>8</v>
      </c>
      <c r="U103" s="109">
        <v>8</v>
      </c>
      <c r="V103" s="127"/>
      <c r="W103" s="127"/>
      <c r="X103" s="109">
        <v>8</v>
      </c>
      <c r="Y103" s="109">
        <v>8</v>
      </c>
      <c r="Z103" s="109">
        <v>8</v>
      </c>
      <c r="AA103" s="109">
        <v>8</v>
      </c>
      <c r="AB103" s="109">
        <v>8</v>
      </c>
      <c r="AC103" s="127"/>
      <c r="AD103" s="127"/>
      <c r="AE103" s="109">
        <v>8</v>
      </c>
      <c r="AF103" s="109">
        <v>8</v>
      </c>
      <c r="AG103" s="109">
        <v>8</v>
      </c>
      <c r="AH103" s="109"/>
      <c r="AI103" s="107"/>
      <c r="AJ103" s="107"/>
      <c r="AK103" s="110">
        <f t="shared" si="16"/>
        <v>176</v>
      </c>
    </row>
    <row r="104" spans="1:37" x14ac:dyDescent="0.3">
      <c r="A104" s="102">
        <v>50</v>
      </c>
      <c r="B104" s="107" t="s">
        <v>151</v>
      </c>
      <c r="C104" s="107" t="str">
        <f>VLOOKUP($A104,Сотрудники!$A$3:$L$1206,8,0)</f>
        <v>СПБ</v>
      </c>
      <c r="D104" s="109">
        <v>8</v>
      </c>
      <c r="E104" s="109">
        <v>8</v>
      </c>
      <c r="F104" s="109">
        <v>8</v>
      </c>
      <c r="G104" s="109">
        <v>8</v>
      </c>
      <c r="H104" s="127"/>
      <c r="I104" s="127"/>
      <c r="J104" s="109">
        <v>8</v>
      </c>
      <c r="K104" s="109">
        <v>8</v>
      </c>
      <c r="L104" s="109">
        <v>8</v>
      </c>
      <c r="M104" s="109">
        <v>8</v>
      </c>
      <c r="N104" s="109">
        <v>8</v>
      </c>
      <c r="O104" s="127"/>
      <c r="P104" s="127"/>
      <c r="Q104" s="109">
        <v>8</v>
      </c>
      <c r="R104" s="109">
        <v>8</v>
      </c>
      <c r="S104" s="109">
        <v>8</v>
      </c>
      <c r="T104" s="109">
        <v>8</v>
      </c>
      <c r="U104" s="109">
        <v>8</v>
      </c>
      <c r="V104" s="127"/>
      <c r="W104" s="127"/>
      <c r="X104" s="109">
        <v>8</v>
      </c>
      <c r="Y104" s="109">
        <v>8</v>
      </c>
      <c r="Z104" s="109">
        <v>8</v>
      </c>
      <c r="AA104" s="109">
        <v>8</v>
      </c>
      <c r="AB104" s="109">
        <v>8</v>
      </c>
      <c r="AC104" s="127"/>
      <c r="AD104" s="127"/>
      <c r="AE104" s="109">
        <v>8</v>
      </c>
      <c r="AF104" s="109">
        <v>8</v>
      </c>
      <c r="AG104" s="109">
        <v>8</v>
      </c>
      <c r="AH104" s="109"/>
      <c r="AI104" s="107"/>
      <c r="AJ104" s="107"/>
      <c r="AK104" s="110">
        <f t="shared" si="16"/>
        <v>176</v>
      </c>
    </row>
    <row r="105" spans="1:37" x14ac:dyDescent="0.3">
      <c r="A105" s="102">
        <v>51</v>
      </c>
      <c r="B105" s="107" t="s">
        <v>154</v>
      </c>
      <c r="C105" s="107" t="str">
        <f>VLOOKUP($A105,Сотрудники!$A$3:$L$1206,8,0)</f>
        <v>Краснодар</v>
      </c>
      <c r="D105" s="109">
        <v>8</v>
      </c>
      <c r="E105" s="109">
        <v>8</v>
      </c>
      <c r="F105" s="109">
        <v>8</v>
      </c>
      <c r="G105" s="109">
        <v>8</v>
      </c>
      <c r="H105" s="127"/>
      <c r="I105" s="127"/>
      <c r="J105" s="109">
        <v>8</v>
      </c>
      <c r="K105" s="109">
        <v>8</v>
      </c>
      <c r="L105" s="109">
        <v>8</v>
      </c>
      <c r="M105" s="109">
        <v>8</v>
      </c>
      <c r="N105" s="109">
        <v>8</v>
      </c>
      <c r="O105" s="127"/>
      <c r="P105" s="127"/>
      <c r="Q105" s="109">
        <v>8</v>
      </c>
      <c r="R105" s="109">
        <v>8</v>
      </c>
      <c r="S105" s="109">
        <v>8</v>
      </c>
      <c r="T105" s="109">
        <v>8</v>
      </c>
      <c r="U105" s="109">
        <v>8</v>
      </c>
      <c r="V105" s="127"/>
      <c r="W105" s="127"/>
      <c r="X105" s="109">
        <v>8</v>
      </c>
      <c r="Y105" s="109">
        <v>8</v>
      </c>
      <c r="Z105" s="109">
        <v>8</v>
      </c>
      <c r="AA105" s="109">
        <v>8</v>
      </c>
      <c r="AB105" s="109">
        <v>8</v>
      </c>
      <c r="AC105" s="127"/>
      <c r="AD105" s="127"/>
      <c r="AE105" s="109">
        <v>8</v>
      </c>
      <c r="AF105" s="109">
        <v>8</v>
      </c>
      <c r="AG105" s="109">
        <v>8</v>
      </c>
      <c r="AH105" s="109"/>
      <c r="AI105" s="107"/>
      <c r="AJ105" s="107"/>
      <c r="AK105" s="110">
        <f t="shared" si="16"/>
        <v>176</v>
      </c>
    </row>
    <row r="106" spans="1:37" x14ac:dyDescent="0.3">
      <c r="A106" s="102">
        <v>52</v>
      </c>
      <c r="B106" s="107" t="s">
        <v>156</v>
      </c>
      <c r="C106" s="107" t="str">
        <f>VLOOKUP($A106,Сотрудники!$A$3:$L$1206,8,0)</f>
        <v>Екатеринбург</v>
      </c>
      <c r="D106" s="109">
        <v>8</v>
      </c>
      <c r="E106" s="109">
        <v>8</v>
      </c>
      <c r="F106" s="109">
        <v>8</v>
      </c>
      <c r="G106" s="109">
        <v>8</v>
      </c>
      <c r="H106" s="127"/>
      <c r="I106" s="127"/>
      <c r="J106" s="109">
        <v>8</v>
      </c>
      <c r="K106" s="109">
        <v>8</v>
      </c>
      <c r="L106" s="109">
        <v>8</v>
      </c>
      <c r="M106" s="109">
        <v>8</v>
      </c>
      <c r="N106" s="109">
        <v>8</v>
      </c>
      <c r="O106" s="127"/>
      <c r="P106" s="127"/>
      <c r="Q106" s="109">
        <v>0</v>
      </c>
      <c r="R106" s="109">
        <v>0</v>
      </c>
      <c r="S106" s="109">
        <v>0</v>
      </c>
      <c r="T106" s="109">
        <v>0</v>
      </c>
      <c r="U106" s="109">
        <v>0</v>
      </c>
      <c r="V106" s="127">
        <v>0</v>
      </c>
      <c r="W106" s="127">
        <v>0</v>
      </c>
      <c r="X106" s="109">
        <v>0</v>
      </c>
      <c r="Y106" s="109">
        <v>0</v>
      </c>
      <c r="Z106" s="109">
        <v>0</v>
      </c>
      <c r="AA106" s="109">
        <v>0</v>
      </c>
      <c r="AB106" s="109">
        <v>0</v>
      </c>
      <c r="AC106" s="127">
        <v>0</v>
      </c>
      <c r="AD106" s="127">
        <v>0</v>
      </c>
      <c r="AE106" s="109">
        <v>8</v>
      </c>
      <c r="AF106" s="109">
        <v>8</v>
      </c>
      <c r="AG106" s="109">
        <v>8</v>
      </c>
      <c r="AH106" s="109"/>
      <c r="AI106" s="107"/>
      <c r="AJ106" s="107"/>
      <c r="AK106" s="110">
        <f t="shared" si="16"/>
        <v>96</v>
      </c>
    </row>
    <row r="107" spans="1:37" x14ac:dyDescent="0.3">
      <c r="A107" s="102">
        <v>53</v>
      </c>
      <c r="B107" s="107" t="s">
        <v>159</v>
      </c>
      <c r="C107" s="107" t="str">
        <f>VLOOKUP($A107,Сотрудники!$A$3:$L$1206,8,0)</f>
        <v>Москва</v>
      </c>
      <c r="D107" s="109">
        <v>8</v>
      </c>
      <c r="E107" s="109">
        <v>8</v>
      </c>
      <c r="F107" s="109">
        <v>8</v>
      </c>
      <c r="G107" s="109">
        <v>8</v>
      </c>
      <c r="H107" s="127"/>
      <c r="I107" s="127"/>
      <c r="J107" s="109">
        <v>8</v>
      </c>
      <c r="K107" s="109">
        <v>8</v>
      </c>
      <c r="L107" s="109">
        <v>8</v>
      </c>
      <c r="M107" s="109">
        <v>8</v>
      </c>
      <c r="N107" s="109">
        <v>8</v>
      </c>
      <c r="O107" s="127"/>
      <c r="P107" s="127"/>
      <c r="Q107" s="109">
        <v>8</v>
      </c>
      <c r="R107" s="109">
        <v>8</v>
      </c>
      <c r="S107" s="109">
        <v>8</v>
      </c>
      <c r="T107" s="109">
        <v>8</v>
      </c>
      <c r="U107" s="109">
        <v>8</v>
      </c>
      <c r="V107" s="127"/>
      <c r="W107" s="127"/>
      <c r="X107" s="109">
        <v>8</v>
      </c>
      <c r="Y107" s="109">
        <v>8</v>
      </c>
      <c r="Z107" s="109">
        <v>8</v>
      </c>
      <c r="AA107" s="109">
        <v>8</v>
      </c>
      <c r="AB107" s="109">
        <v>8</v>
      </c>
      <c r="AC107" s="127"/>
      <c r="AD107" s="127"/>
      <c r="AE107" s="109">
        <v>8</v>
      </c>
      <c r="AF107" s="109">
        <v>8</v>
      </c>
      <c r="AG107" s="109">
        <v>8</v>
      </c>
      <c r="AH107" s="109"/>
      <c r="AI107" s="107"/>
      <c r="AJ107" s="107"/>
      <c r="AK107" s="110">
        <f t="shared" si="16"/>
        <v>176</v>
      </c>
    </row>
    <row r="108" spans="1:37" x14ac:dyDescent="0.3">
      <c r="A108" s="102">
        <v>54</v>
      </c>
      <c r="B108" s="107" t="s">
        <v>161</v>
      </c>
      <c r="C108" s="107" t="str">
        <f>VLOOKUP($A108,Сотрудники!$A$3:$L$1206,8,0)</f>
        <v>Москва</v>
      </c>
      <c r="D108" s="109">
        <v>8</v>
      </c>
      <c r="E108" s="109">
        <v>8</v>
      </c>
      <c r="F108" s="109">
        <v>8</v>
      </c>
      <c r="G108" s="109">
        <v>8</v>
      </c>
      <c r="H108" s="127"/>
      <c r="I108" s="127"/>
      <c r="J108" s="109">
        <v>8</v>
      </c>
      <c r="K108" s="109">
        <v>8</v>
      </c>
      <c r="L108" s="109">
        <v>8</v>
      </c>
      <c r="M108" s="109">
        <v>8</v>
      </c>
      <c r="N108" s="109">
        <v>8</v>
      </c>
      <c r="O108" s="127"/>
      <c r="P108" s="127"/>
      <c r="Q108" s="109">
        <v>8</v>
      </c>
      <c r="R108" s="109">
        <v>8</v>
      </c>
      <c r="S108" s="109">
        <v>8</v>
      </c>
      <c r="T108" s="109">
        <v>8</v>
      </c>
      <c r="U108" s="109">
        <v>8</v>
      </c>
      <c r="V108" s="127"/>
      <c r="W108" s="127"/>
      <c r="X108" s="109">
        <v>8</v>
      </c>
      <c r="Y108" s="109">
        <v>8</v>
      </c>
      <c r="Z108" s="109">
        <v>8</v>
      </c>
      <c r="AA108" s="109">
        <v>8</v>
      </c>
      <c r="AB108" s="109">
        <v>8</v>
      </c>
      <c r="AC108" s="127"/>
      <c r="AD108" s="127"/>
      <c r="AE108" s="109">
        <v>8</v>
      </c>
      <c r="AF108" s="109">
        <v>8</v>
      </c>
      <c r="AG108" s="109">
        <v>8</v>
      </c>
      <c r="AH108" s="109"/>
      <c r="AI108" s="107"/>
      <c r="AJ108" s="107"/>
      <c r="AK108" s="110">
        <f t="shared" si="16"/>
        <v>176</v>
      </c>
    </row>
    <row r="109" spans="1:37" x14ac:dyDescent="0.3">
      <c r="A109" s="102">
        <v>55</v>
      </c>
      <c r="B109" s="107" t="s">
        <v>163</v>
      </c>
      <c r="C109" s="107" t="str">
        <f>VLOOKUP($A109,Сотрудники!$A$3:$L$1206,8,0)</f>
        <v>Курган</v>
      </c>
      <c r="D109" s="109">
        <v>8</v>
      </c>
      <c r="E109" s="109">
        <v>8</v>
      </c>
      <c r="F109" s="109">
        <v>8</v>
      </c>
      <c r="G109" s="109">
        <v>8</v>
      </c>
      <c r="H109" s="127"/>
      <c r="I109" s="127"/>
      <c r="J109" s="109">
        <v>8</v>
      </c>
      <c r="K109" s="109">
        <v>8</v>
      </c>
      <c r="L109" s="109">
        <v>8</v>
      </c>
      <c r="M109" s="109">
        <v>8</v>
      </c>
      <c r="N109" s="109">
        <v>8</v>
      </c>
      <c r="O109" s="127"/>
      <c r="P109" s="127"/>
      <c r="Q109" s="109">
        <v>8</v>
      </c>
      <c r="R109" s="109">
        <v>8</v>
      </c>
      <c r="S109" s="109">
        <v>8</v>
      </c>
      <c r="T109" s="109">
        <v>8</v>
      </c>
      <c r="U109" s="109">
        <v>8</v>
      </c>
      <c r="V109" s="127"/>
      <c r="W109" s="127"/>
      <c r="X109" s="109">
        <v>8</v>
      </c>
      <c r="Y109" s="109">
        <v>8</v>
      </c>
      <c r="Z109" s="109">
        <v>8</v>
      </c>
      <c r="AA109" s="109">
        <v>8</v>
      </c>
      <c r="AB109" s="109">
        <v>8</v>
      </c>
      <c r="AC109" s="127"/>
      <c r="AD109" s="127"/>
      <c r="AE109" s="109">
        <v>8</v>
      </c>
      <c r="AF109" s="109">
        <v>8</v>
      </c>
      <c r="AG109" s="109">
        <v>8</v>
      </c>
      <c r="AH109" s="109"/>
      <c r="AI109" s="107"/>
      <c r="AJ109" s="107"/>
      <c r="AK109" s="110">
        <f t="shared" si="16"/>
        <v>176</v>
      </c>
    </row>
    <row r="110" spans="1:37" x14ac:dyDescent="0.3">
      <c r="A110" s="102">
        <v>56</v>
      </c>
      <c r="B110" s="107" t="s">
        <v>166</v>
      </c>
      <c r="C110" s="107" t="str">
        <f>VLOOKUP($A110,Сотрудники!$A$3:$L$1206,8,0)</f>
        <v>Москва</v>
      </c>
      <c r="D110" s="109">
        <v>8</v>
      </c>
      <c r="E110" s="109">
        <v>8</v>
      </c>
      <c r="F110" s="109">
        <v>8</v>
      </c>
      <c r="G110" s="109">
        <v>8</v>
      </c>
      <c r="H110" s="127"/>
      <c r="I110" s="127"/>
      <c r="J110" s="109">
        <v>8</v>
      </c>
      <c r="K110" s="109">
        <v>8</v>
      </c>
      <c r="L110" s="109">
        <v>8</v>
      </c>
      <c r="M110" s="109">
        <v>8</v>
      </c>
      <c r="N110" s="109">
        <v>8</v>
      </c>
      <c r="O110" s="127"/>
      <c r="P110" s="127"/>
      <c r="Q110" s="109">
        <v>8</v>
      </c>
      <c r="R110" s="109">
        <v>8</v>
      </c>
      <c r="S110" s="109">
        <v>8</v>
      </c>
      <c r="T110" s="109">
        <v>8</v>
      </c>
      <c r="U110" s="109">
        <v>8</v>
      </c>
      <c r="V110" s="127"/>
      <c r="W110" s="127"/>
      <c r="X110" s="109">
        <v>8</v>
      </c>
      <c r="Y110" s="109">
        <v>8</v>
      </c>
      <c r="Z110" s="109">
        <v>8</v>
      </c>
      <c r="AA110" s="109">
        <v>8</v>
      </c>
      <c r="AB110" s="109">
        <v>8</v>
      </c>
      <c r="AC110" s="127"/>
      <c r="AD110" s="127"/>
      <c r="AE110" s="109">
        <v>8</v>
      </c>
      <c r="AF110" s="109">
        <v>8</v>
      </c>
      <c r="AG110" s="109">
        <v>8</v>
      </c>
      <c r="AH110" s="109"/>
      <c r="AI110" s="107"/>
      <c r="AJ110" s="107"/>
      <c r="AK110" s="110">
        <f t="shared" si="16"/>
        <v>176</v>
      </c>
    </row>
    <row r="111" spans="1:37" x14ac:dyDescent="0.3">
      <c r="A111" s="102">
        <v>57</v>
      </c>
      <c r="B111" s="107" t="s">
        <v>170</v>
      </c>
      <c r="C111" s="107" t="str">
        <f>VLOOKUP($A111,Сотрудники!$A$3:$L$1206,8,0)</f>
        <v>Москва</v>
      </c>
      <c r="D111" s="109">
        <v>8</v>
      </c>
      <c r="E111" s="109">
        <v>8</v>
      </c>
      <c r="F111" s="109">
        <v>8</v>
      </c>
      <c r="G111" s="109">
        <v>8</v>
      </c>
      <c r="H111" s="127"/>
      <c r="I111" s="127"/>
      <c r="J111" s="109">
        <v>8</v>
      </c>
      <c r="K111" s="109">
        <v>8</v>
      </c>
      <c r="L111" s="109">
        <v>8</v>
      </c>
      <c r="M111" s="109">
        <v>8</v>
      </c>
      <c r="N111" s="109">
        <v>8</v>
      </c>
      <c r="O111" s="127"/>
      <c r="P111" s="127"/>
      <c r="Q111" s="109">
        <v>8</v>
      </c>
      <c r="R111" s="109">
        <v>8</v>
      </c>
      <c r="S111" s="109">
        <v>8</v>
      </c>
      <c r="T111" s="109">
        <v>8</v>
      </c>
      <c r="U111" s="109">
        <v>8</v>
      </c>
      <c r="V111" s="127"/>
      <c r="W111" s="127"/>
      <c r="X111" s="109">
        <v>8</v>
      </c>
      <c r="Y111" s="109">
        <v>8</v>
      </c>
      <c r="Z111" s="109">
        <v>8</v>
      </c>
      <c r="AA111" s="109">
        <v>8</v>
      </c>
      <c r="AB111" s="109">
        <v>8</v>
      </c>
      <c r="AC111" s="127"/>
      <c r="AD111" s="127"/>
      <c r="AE111" s="109">
        <v>8</v>
      </c>
      <c r="AF111" s="109">
        <v>8</v>
      </c>
      <c r="AG111" s="109">
        <v>8</v>
      </c>
      <c r="AH111" s="109"/>
      <c r="AI111" s="107"/>
      <c r="AJ111" s="107"/>
      <c r="AK111" s="110">
        <f t="shared" si="16"/>
        <v>176</v>
      </c>
    </row>
    <row r="112" spans="1:37" x14ac:dyDescent="0.3">
      <c r="A112" s="102">
        <v>58</v>
      </c>
      <c r="B112" s="107" t="s">
        <v>173</v>
      </c>
      <c r="C112" s="107" t="str">
        <f>VLOOKUP($A112,Сотрудники!$A$3:$L$1206,8,0)</f>
        <v>СПБ</v>
      </c>
      <c r="D112" s="109">
        <v>8</v>
      </c>
      <c r="E112" s="109">
        <v>8</v>
      </c>
      <c r="F112" s="109">
        <v>8</v>
      </c>
      <c r="G112" s="109">
        <v>8</v>
      </c>
      <c r="H112" s="127"/>
      <c r="I112" s="127"/>
      <c r="J112" s="109">
        <v>8</v>
      </c>
      <c r="K112" s="109">
        <v>8</v>
      </c>
      <c r="L112" s="109">
        <v>8</v>
      </c>
      <c r="M112" s="109">
        <v>8</v>
      </c>
      <c r="N112" s="109">
        <v>8</v>
      </c>
      <c r="O112" s="127"/>
      <c r="P112" s="127"/>
      <c r="Q112" s="109">
        <v>8</v>
      </c>
      <c r="R112" s="109">
        <v>8</v>
      </c>
      <c r="S112" s="109">
        <v>8</v>
      </c>
      <c r="T112" s="109">
        <v>8</v>
      </c>
      <c r="U112" s="109">
        <v>8</v>
      </c>
      <c r="V112" s="127"/>
      <c r="W112" s="127"/>
      <c r="X112" s="109">
        <v>8</v>
      </c>
      <c r="Y112" s="109">
        <v>8</v>
      </c>
      <c r="Z112" s="109">
        <v>8</v>
      </c>
      <c r="AA112" s="109">
        <v>8</v>
      </c>
      <c r="AB112" s="109">
        <v>8</v>
      </c>
      <c r="AC112" s="127"/>
      <c r="AD112" s="127"/>
      <c r="AE112" s="109">
        <v>8</v>
      </c>
      <c r="AF112" s="109">
        <v>8</v>
      </c>
      <c r="AG112" s="109">
        <v>8</v>
      </c>
      <c r="AH112" s="109"/>
      <c r="AI112" s="107"/>
      <c r="AJ112" s="107"/>
      <c r="AK112" s="110">
        <f t="shared" si="16"/>
        <v>176</v>
      </c>
    </row>
    <row r="113" spans="1:37" x14ac:dyDescent="0.3">
      <c r="A113" s="102">
        <v>59</v>
      </c>
      <c r="B113" s="107" t="s">
        <v>176</v>
      </c>
      <c r="C113" s="107" t="str">
        <f>VLOOKUP($A113,Сотрудники!$A$3:$L$1206,8,0)</f>
        <v>СПБ</v>
      </c>
      <c r="D113" s="109">
        <v>8</v>
      </c>
      <c r="E113" s="109">
        <v>8</v>
      </c>
      <c r="F113" s="109">
        <v>8</v>
      </c>
      <c r="G113" s="109">
        <v>8</v>
      </c>
      <c r="H113" s="127"/>
      <c r="I113" s="127"/>
      <c r="J113" s="109">
        <v>8</v>
      </c>
      <c r="K113" s="109">
        <v>8</v>
      </c>
      <c r="L113" s="109">
        <v>8</v>
      </c>
      <c r="M113" s="109">
        <v>8</v>
      </c>
      <c r="N113" s="109">
        <v>8</v>
      </c>
      <c r="O113" s="127"/>
      <c r="P113" s="127"/>
      <c r="Q113" s="109">
        <v>8</v>
      </c>
      <c r="R113" s="109">
        <v>8</v>
      </c>
      <c r="S113" s="109">
        <v>8</v>
      </c>
      <c r="T113" s="109">
        <v>8</v>
      </c>
      <c r="U113" s="109">
        <v>8</v>
      </c>
      <c r="V113" s="127"/>
      <c r="W113" s="127"/>
      <c r="X113" s="109">
        <v>8</v>
      </c>
      <c r="Y113" s="109">
        <v>8</v>
      </c>
      <c r="Z113" s="109">
        <v>8</v>
      </c>
      <c r="AA113" s="109">
        <v>8</v>
      </c>
      <c r="AB113" s="109">
        <v>8</v>
      </c>
      <c r="AC113" s="127"/>
      <c r="AD113" s="127"/>
      <c r="AE113" s="109">
        <v>8</v>
      </c>
      <c r="AF113" s="109">
        <v>8</v>
      </c>
      <c r="AG113" s="109">
        <v>8</v>
      </c>
      <c r="AH113" s="109"/>
      <c r="AI113" s="107"/>
      <c r="AJ113" s="107"/>
      <c r="AK113" s="110">
        <f t="shared" si="16"/>
        <v>176</v>
      </c>
    </row>
    <row r="114" spans="1:37" x14ac:dyDescent="0.3">
      <c r="A114" s="102">
        <v>60</v>
      </c>
      <c r="B114" s="107" t="s">
        <v>177</v>
      </c>
      <c r="C114" s="107" t="str">
        <f>VLOOKUP($A114,Сотрудники!$A$3:$L$1206,8,0)</f>
        <v>Москва</v>
      </c>
      <c r="D114" s="109">
        <v>8</v>
      </c>
      <c r="E114" s="109">
        <v>8</v>
      </c>
      <c r="F114" s="109">
        <v>8</v>
      </c>
      <c r="G114" s="109">
        <v>8</v>
      </c>
      <c r="H114" s="127"/>
      <c r="I114" s="127"/>
      <c r="J114" s="109">
        <v>8</v>
      </c>
      <c r="K114" s="109">
        <v>8</v>
      </c>
      <c r="L114" s="109">
        <v>8</v>
      </c>
      <c r="M114" s="109">
        <v>8</v>
      </c>
      <c r="N114" s="109">
        <v>8</v>
      </c>
      <c r="O114" s="127"/>
      <c r="P114" s="127"/>
      <c r="Q114" s="109">
        <v>8</v>
      </c>
      <c r="R114" s="109">
        <v>8</v>
      </c>
      <c r="S114" s="109">
        <v>8</v>
      </c>
      <c r="T114" s="109">
        <v>8</v>
      </c>
      <c r="U114" s="109">
        <v>8</v>
      </c>
      <c r="V114" s="127"/>
      <c r="W114" s="127"/>
      <c r="X114" s="109">
        <v>8</v>
      </c>
      <c r="Y114" s="109">
        <v>8</v>
      </c>
      <c r="Z114" s="109">
        <v>8</v>
      </c>
      <c r="AA114" s="109">
        <v>8</v>
      </c>
      <c r="AB114" s="109">
        <v>8</v>
      </c>
      <c r="AC114" s="127"/>
      <c r="AD114" s="127"/>
      <c r="AE114" s="109">
        <v>8</v>
      </c>
      <c r="AF114" s="109">
        <v>8</v>
      </c>
      <c r="AG114" s="109">
        <v>8</v>
      </c>
      <c r="AH114" s="109"/>
      <c r="AI114" s="107"/>
      <c r="AJ114" s="107"/>
      <c r="AK114" s="110">
        <f t="shared" si="16"/>
        <v>176</v>
      </c>
    </row>
    <row r="115" spans="1:37" x14ac:dyDescent="0.3">
      <c r="A115" s="102">
        <v>61</v>
      </c>
      <c r="B115" s="107" t="s">
        <v>179</v>
      </c>
      <c r="C115" s="107" t="str">
        <f>VLOOKUP($A115,Сотрудники!$A$3:$L$1206,8,0)</f>
        <v>Москва</v>
      </c>
      <c r="D115" s="109"/>
      <c r="E115" s="109">
        <v>8</v>
      </c>
      <c r="F115" s="109">
        <v>8</v>
      </c>
      <c r="G115" s="109">
        <v>8</v>
      </c>
      <c r="H115" s="127"/>
      <c r="I115" s="127"/>
      <c r="J115" s="109">
        <v>8</v>
      </c>
      <c r="K115" s="109">
        <v>8</v>
      </c>
      <c r="L115" s="109">
        <v>8</v>
      </c>
      <c r="M115" s="109">
        <v>8</v>
      </c>
      <c r="N115" s="109">
        <v>8</v>
      </c>
      <c r="O115" s="127"/>
      <c r="P115" s="127"/>
      <c r="Q115" s="109">
        <v>8</v>
      </c>
      <c r="R115" s="109">
        <v>8</v>
      </c>
      <c r="S115" s="109">
        <v>8</v>
      </c>
      <c r="T115" s="109">
        <v>8</v>
      </c>
      <c r="U115" s="109">
        <v>8</v>
      </c>
      <c r="V115" s="127"/>
      <c r="W115" s="127"/>
      <c r="X115" s="109">
        <v>8</v>
      </c>
      <c r="Y115" s="109">
        <v>8</v>
      </c>
      <c r="Z115" s="109">
        <v>8</v>
      </c>
      <c r="AA115" s="109">
        <v>8</v>
      </c>
      <c r="AB115" s="109">
        <v>8</v>
      </c>
      <c r="AC115" s="127"/>
      <c r="AD115" s="127"/>
      <c r="AE115" s="109">
        <v>8</v>
      </c>
      <c r="AF115" s="109">
        <v>8</v>
      </c>
      <c r="AG115" s="109">
        <v>8</v>
      </c>
      <c r="AH115" s="109"/>
      <c r="AI115" s="107"/>
      <c r="AJ115" s="107"/>
      <c r="AK115" s="110">
        <f t="shared" si="16"/>
        <v>168</v>
      </c>
    </row>
    <row r="116" spans="1:37" x14ac:dyDescent="0.3">
      <c r="A116" s="102">
        <v>62</v>
      </c>
      <c r="B116" s="107" t="s">
        <v>181</v>
      </c>
      <c r="C116" s="107" t="str">
        <f>VLOOKUP($A116,Сотрудники!$A$3:$L$1206,8,0)</f>
        <v>Москва</v>
      </c>
      <c r="D116" s="109"/>
      <c r="E116" s="109"/>
      <c r="F116" s="109">
        <v>8</v>
      </c>
      <c r="G116" s="109">
        <v>8</v>
      </c>
      <c r="H116" s="127"/>
      <c r="I116" s="127"/>
      <c r="J116" s="109">
        <v>8</v>
      </c>
      <c r="K116" s="109">
        <v>8</v>
      </c>
      <c r="L116" s="109">
        <v>8</v>
      </c>
      <c r="M116" s="109">
        <v>8</v>
      </c>
      <c r="N116" s="109">
        <v>8</v>
      </c>
      <c r="O116" s="127"/>
      <c r="P116" s="127"/>
      <c r="Q116" s="109">
        <v>8</v>
      </c>
      <c r="R116" s="109">
        <v>8</v>
      </c>
      <c r="S116" s="109">
        <v>8</v>
      </c>
      <c r="T116" s="109">
        <v>8</v>
      </c>
      <c r="U116" s="109">
        <v>8</v>
      </c>
      <c r="V116" s="127"/>
      <c r="W116" s="127"/>
      <c r="X116" s="109">
        <v>8</v>
      </c>
      <c r="Y116" s="109">
        <v>8</v>
      </c>
      <c r="Z116" s="109">
        <v>8</v>
      </c>
      <c r="AA116" s="109">
        <v>8</v>
      </c>
      <c r="AB116" s="109">
        <v>8</v>
      </c>
      <c r="AC116" s="127"/>
      <c r="AD116" s="127"/>
      <c r="AE116" s="109">
        <v>8</v>
      </c>
      <c r="AF116" s="109">
        <v>8</v>
      </c>
      <c r="AG116" s="109">
        <v>8</v>
      </c>
      <c r="AH116" s="109"/>
      <c r="AI116" s="107"/>
      <c r="AJ116" s="107"/>
      <c r="AK116" s="110">
        <f t="shared" si="16"/>
        <v>160</v>
      </c>
    </row>
    <row r="117" spans="1:37" x14ac:dyDescent="0.3">
      <c r="A117" s="102">
        <v>63</v>
      </c>
      <c r="B117" s="107" t="s">
        <v>182</v>
      </c>
      <c r="C117" s="107" t="str">
        <f>VLOOKUP($A117,Сотрудники!$A$3:$L$1206,8,0)</f>
        <v>Москва</v>
      </c>
      <c r="D117" s="109"/>
      <c r="E117" s="109"/>
      <c r="F117" s="109"/>
      <c r="G117" s="107"/>
      <c r="H117" s="108"/>
      <c r="I117" s="108"/>
      <c r="J117" s="109">
        <v>8</v>
      </c>
      <c r="K117" s="109">
        <v>8</v>
      </c>
      <c r="L117" s="109">
        <v>8</v>
      </c>
      <c r="M117" s="109">
        <v>8</v>
      </c>
      <c r="N117" s="109">
        <v>8</v>
      </c>
      <c r="O117" s="127"/>
      <c r="P117" s="108"/>
      <c r="Q117" s="109">
        <v>8</v>
      </c>
      <c r="R117" s="109">
        <v>8</v>
      </c>
      <c r="S117" s="109">
        <v>8</v>
      </c>
      <c r="T117" s="109">
        <v>8</v>
      </c>
      <c r="U117" s="109">
        <v>8</v>
      </c>
      <c r="V117" s="127"/>
      <c r="W117" s="127"/>
      <c r="X117" s="109">
        <v>8</v>
      </c>
      <c r="Y117" s="109">
        <v>8</v>
      </c>
      <c r="Z117" s="109">
        <v>8</v>
      </c>
      <c r="AA117" s="109">
        <v>8</v>
      </c>
      <c r="AB117" s="109">
        <v>8</v>
      </c>
      <c r="AC117" s="127"/>
      <c r="AD117" s="127"/>
      <c r="AE117" s="109">
        <v>8</v>
      </c>
      <c r="AF117" s="109">
        <v>8</v>
      </c>
      <c r="AG117" s="109">
        <v>8</v>
      </c>
      <c r="AH117" s="109"/>
      <c r="AI117" s="107"/>
      <c r="AJ117" s="107"/>
      <c r="AK117" s="110">
        <f t="shared" si="16"/>
        <v>144</v>
      </c>
    </row>
    <row r="118" spans="1:37" x14ac:dyDescent="0.3">
      <c r="A118" s="102">
        <v>64</v>
      </c>
      <c r="B118" s="107" t="s">
        <v>190</v>
      </c>
      <c r="C118" s="107" t="str">
        <f>VLOOKUP($A118,Сотрудники!$A$3:$L$1206,8,0)</f>
        <v>Москва</v>
      </c>
      <c r="D118" s="109"/>
      <c r="E118" s="109"/>
      <c r="F118" s="109"/>
      <c r="G118" s="107"/>
      <c r="H118" s="108"/>
      <c r="I118" s="108"/>
      <c r="J118" s="107"/>
      <c r="K118" s="107"/>
      <c r="L118" s="109"/>
      <c r="M118" s="107"/>
      <c r="N118" s="109"/>
      <c r="O118" s="127"/>
      <c r="P118" s="108"/>
      <c r="Q118" s="109">
        <v>8</v>
      </c>
      <c r="R118" s="109">
        <v>8</v>
      </c>
      <c r="S118" s="109">
        <v>8</v>
      </c>
      <c r="T118" s="109">
        <v>8</v>
      </c>
      <c r="U118" s="109">
        <v>8</v>
      </c>
      <c r="V118" s="127"/>
      <c r="W118" s="127"/>
      <c r="X118" s="109">
        <v>8</v>
      </c>
      <c r="Y118" s="109">
        <v>8</v>
      </c>
      <c r="Z118" s="109">
        <v>8</v>
      </c>
      <c r="AA118" s="109">
        <v>8</v>
      </c>
      <c r="AB118" s="109">
        <v>8</v>
      </c>
      <c r="AC118" s="127"/>
      <c r="AD118" s="127"/>
      <c r="AE118" s="109">
        <v>8</v>
      </c>
      <c r="AF118" s="109">
        <v>8</v>
      </c>
      <c r="AG118" s="109">
        <v>8</v>
      </c>
      <c r="AH118" s="109"/>
      <c r="AI118" s="107"/>
      <c r="AJ118" s="107"/>
      <c r="AK118" s="110">
        <f t="shared" si="16"/>
        <v>104</v>
      </c>
    </row>
    <row r="119" spans="1:37" x14ac:dyDescent="0.3">
      <c r="A119" s="102">
        <v>65</v>
      </c>
      <c r="B119" s="107" t="s">
        <v>185</v>
      </c>
      <c r="C119" s="107" t="str">
        <f>VLOOKUP($A119,Сотрудники!$A$3:$L$1206,8,0)</f>
        <v>Ульяновск</v>
      </c>
      <c r="D119" s="109"/>
      <c r="E119" s="109"/>
      <c r="F119" s="109"/>
      <c r="G119" s="107"/>
      <c r="H119" s="108"/>
      <c r="I119" s="108"/>
      <c r="J119" s="107"/>
      <c r="K119" s="107"/>
      <c r="L119" s="109"/>
      <c r="M119" s="107"/>
      <c r="N119" s="109"/>
      <c r="O119" s="127"/>
      <c r="P119" s="108"/>
      <c r="Q119" s="109">
        <v>8</v>
      </c>
      <c r="R119" s="109">
        <v>8</v>
      </c>
      <c r="S119" s="109">
        <v>8</v>
      </c>
      <c r="T119" s="109">
        <v>8</v>
      </c>
      <c r="U119" s="109">
        <v>8</v>
      </c>
      <c r="V119" s="127"/>
      <c r="W119" s="127"/>
      <c r="X119" s="109">
        <v>8</v>
      </c>
      <c r="Y119" s="109">
        <v>8</v>
      </c>
      <c r="Z119" s="109">
        <v>8</v>
      </c>
      <c r="AA119" s="109">
        <v>8</v>
      </c>
      <c r="AB119" s="109">
        <v>8</v>
      </c>
      <c r="AC119" s="127"/>
      <c r="AD119" s="127"/>
      <c r="AE119" s="109"/>
      <c r="AF119" s="109"/>
      <c r="AG119" s="109"/>
      <c r="AH119" s="109"/>
      <c r="AI119" s="107"/>
      <c r="AJ119" s="107"/>
      <c r="AK119" s="110">
        <f t="shared" si="16"/>
        <v>80</v>
      </c>
    </row>
    <row r="120" spans="1:37" x14ac:dyDescent="0.3">
      <c r="A120" s="102">
        <v>66</v>
      </c>
      <c r="B120" s="107" t="s">
        <v>191</v>
      </c>
      <c r="C120" s="107" t="str">
        <f>VLOOKUP($A120,Сотрудники!$A$3:$L$1206,8,0)</f>
        <v>Екатеринбург</v>
      </c>
      <c r="D120" s="109"/>
      <c r="E120" s="109"/>
      <c r="F120" s="109"/>
      <c r="G120" s="107"/>
      <c r="H120" s="108"/>
      <c r="I120" s="108"/>
      <c r="J120" s="107"/>
      <c r="K120" s="107"/>
      <c r="L120" s="109"/>
      <c r="M120" s="107"/>
      <c r="N120" s="109"/>
      <c r="O120" s="127"/>
      <c r="P120" s="108"/>
      <c r="Q120" s="107"/>
      <c r="R120" s="107"/>
      <c r="S120" s="109"/>
      <c r="T120" s="109"/>
      <c r="U120" s="109"/>
      <c r="V120" s="127"/>
      <c r="W120" s="127"/>
      <c r="X120" s="107"/>
      <c r="Y120" s="107"/>
      <c r="Z120" s="109">
        <v>8</v>
      </c>
      <c r="AA120" s="109">
        <v>8</v>
      </c>
      <c r="AB120" s="109">
        <v>8</v>
      </c>
      <c r="AC120" s="127"/>
      <c r="AD120" s="127"/>
      <c r="AE120" s="109">
        <v>8</v>
      </c>
      <c r="AF120" s="109">
        <v>8</v>
      </c>
      <c r="AG120" s="109">
        <v>8</v>
      </c>
      <c r="AH120" s="109"/>
      <c r="AI120" s="107"/>
      <c r="AJ120" s="107"/>
      <c r="AK120" s="110">
        <f t="shared" si="16"/>
        <v>48</v>
      </c>
    </row>
    <row r="121" spans="1:37" x14ac:dyDescent="0.3">
      <c r="A121" s="102">
        <v>67</v>
      </c>
      <c r="B121" s="107" t="s">
        <v>195</v>
      </c>
      <c r="C121" s="107" t="str">
        <f>VLOOKUP($A121,Сотрудники!$A$3:$L$1206,8,0)</f>
        <v>СПБ</v>
      </c>
      <c r="D121" s="109"/>
      <c r="E121" s="109"/>
      <c r="F121" s="109"/>
      <c r="G121" s="107"/>
      <c r="H121" s="108"/>
      <c r="I121" s="108"/>
      <c r="J121" s="107"/>
      <c r="K121" s="107"/>
      <c r="L121" s="109"/>
      <c r="M121" s="107"/>
      <c r="N121" s="109"/>
      <c r="O121" s="127"/>
      <c r="P121" s="108"/>
      <c r="Q121" s="107"/>
      <c r="R121" s="107"/>
      <c r="S121" s="109"/>
      <c r="T121" s="109"/>
      <c r="U121" s="109"/>
      <c r="V121" s="127"/>
      <c r="W121" s="127"/>
      <c r="X121" s="107"/>
      <c r="Y121" s="107"/>
      <c r="Z121" s="109"/>
      <c r="AA121" s="109">
        <v>8</v>
      </c>
      <c r="AB121" s="109">
        <v>8</v>
      </c>
      <c r="AC121" s="127"/>
      <c r="AD121" s="127"/>
      <c r="AE121" s="109">
        <v>8</v>
      </c>
      <c r="AF121" s="109">
        <v>8</v>
      </c>
      <c r="AG121" s="109">
        <v>8</v>
      </c>
      <c r="AH121" s="109"/>
      <c r="AI121" s="107"/>
      <c r="AJ121" s="107"/>
      <c r="AK121" s="110">
        <f t="shared" si="16"/>
        <v>40</v>
      </c>
    </row>
    <row r="122" spans="1:37" x14ac:dyDescent="0.3">
      <c r="A122" s="102">
        <v>68</v>
      </c>
      <c r="B122" s="107" t="s">
        <v>197</v>
      </c>
      <c r="C122" s="107" t="str">
        <f>VLOOKUP($A122,Сотрудники!$A$3:$L$1206,8,0)</f>
        <v>Москва</v>
      </c>
      <c r="D122" s="109"/>
      <c r="E122" s="109"/>
      <c r="F122" s="109"/>
      <c r="G122" s="107"/>
      <c r="H122" s="108"/>
      <c r="I122" s="108"/>
      <c r="J122" s="107"/>
      <c r="K122" s="107"/>
      <c r="L122" s="109"/>
      <c r="M122" s="107"/>
      <c r="N122" s="109"/>
      <c r="O122" s="127"/>
      <c r="P122" s="108"/>
      <c r="Q122" s="107"/>
      <c r="R122" s="107"/>
      <c r="S122" s="109"/>
      <c r="T122" s="109"/>
      <c r="U122" s="109"/>
      <c r="V122" s="127"/>
      <c r="W122" s="127"/>
      <c r="X122" s="107"/>
      <c r="Y122" s="107"/>
      <c r="Z122" s="109"/>
      <c r="AA122" s="109"/>
      <c r="AB122" s="109"/>
      <c r="AC122" s="127"/>
      <c r="AD122" s="127"/>
      <c r="AE122" s="109">
        <v>8</v>
      </c>
      <c r="AF122" s="109">
        <v>8</v>
      </c>
      <c r="AG122" s="109">
        <v>8</v>
      </c>
      <c r="AH122" s="109"/>
      <c r="AI122" s="107"/>
      <c r="AJ122" s="107"/>
      <c r="AK122" s="110">
        <f t="shared" si="16"/>
        <v>24</v>
      </c>
    </row>
    <row r="123" spans="1:37" x14ac:dyDescent="0.3">
      <c r="A123" s="102">
        <v>69</v>
      </c>
      <c r="B123" s="107" t="s">
        <v>199</v>
      </c>
      <c r="C123" s="107" t="str">
        <f>VLOOKUP($A123,Сотрудники!$A$3:$L$1206,8,0)</f>
        <v>Рязань</v>
      </c>
      <c r="D123" s="109"/>
      <c r="E123" s="109"/>
      <c r="F123" s="109"/>
      <c r="G123" s="107"/>
      <c r="H123" s="108"/>
      <c r="I123" s="108"/>
      <c r="J123" s="107"/>
      <c r="K123" s="107"/>
      <c r="L123" s="109"/>
      <c r="M123" s="107"/>
      <c r="N123" s="109"/>
      <c r="O123" s="127"/>
      <c r="P123" s="108"/>
      <c r="Q123" s="107"/>
      <c r="R123" s="107"/>
      <c r="S123" s="109"/>
      <c r="T123" s="109"/>
      <c r="U123" s="109"/>
      <c r="V123" s="127"/>
      <c r="W123" s="127"/>
      <c r="X123" s="107"/>
      <c r="Y123" s="107"/>
      <c r="Z123" s="109"/>
      <c r="AA123" s="109"/>
      <c r="AB123" s="109"/>
      <c r="AC123" s="127"/>
      <c r="AD123" s="127"/>
      <c r="AE123" s="109"/>
      <c r="AF123" s="109">
        <v>8</v>
      </c>
      <c r="AG123" s="109">
        <v>8</v>
      </c>
      <c r="AH123" s="109"/>
      <c r="AI123" s="107"/>
      <c r="AJ123" s="107"/>
      <c r="AK123" s="110">
        <f t="shared" si="16"/>
        <v>16</v>
      </c>
    </row>
  </sheetData>
  <pageMargins left="0.7" right="0.7" top="0.75" bottom="0.75" header="0.3" footer="0.3"/>
  <pageSetup paperSize="9" firstPageNumber="2147483648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L64"/>
  <sheetViews>
    <sheetView topLeftCell="A23" zoomScale="85" workbookViewId="0">
      <selection activeCell="B7" sqref="B7:B63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665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Таблица256789101112131415[[#This Row],[Итого кол-во рабочих часов]]/8</f>
        <v>22</v>
      </c>
      <c r="G5" s="120"/>
      <c r="H5" s="120">
        <v>176</v>
      </c>
      <c r="I5" s="121" t="e">
        <f>VLOOKUP($A5,Сотрудники!$A$3:$L$1206,14,0)</f>
        <v>#REF!</v>
      </c>
      <c r="J5" s="122" t="e">
        <f t="shared" ref="J5:J63" si="0">I5/8</f>
        <v>#REF!</v>
      </c>
      <c r="K5" s="123" t="e">
        <f t="shared" ref="K5:K63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Таблица256789101112131415[[#This Row],[Итого кол-во рабочих часов]]/8</f>
        <v>22</v>
      </c>
      <c r="G6" s="120"/>
      <c r="H6" s="120">
        <v>176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Таблица256789101112131415[[#This Row],[Итого кол-во рабочих часов]]/8</f>
        <v>22</v>
      </c>
      <c r="G7" s="125"/>
      <c r="H7" s="120">
        <v>176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Таблица256789101112131415[[#This Row],[Итого кол-во рабочих часов]]/8</f>
        <v>21</v>
      </c>
      <c r="G8" s="125">
        <v>1</v>
      </c>
      <c r="H8" s="120">
        <v>168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15</v>
      </c>
      <c r="G9" s="125">
        <v>9</v>
      </c>
      <c r="H9" s="125">
        <v>120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63" si="2">H10/8</f>
        <v>14</v>
      </c>
      <c r="G10" s="125">
        <v>10</v>
      </c>
      <c r="H10" s="125">
        <v>112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14</v>
      </c>
      <c r="G11" s="125">
        <v>10</v>
      </c>
      <c r="H11" s="125">
        <v>112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22</v>
      </c>
      <c r="G12" s="125"/>
      <c r="H12" s="125">
        <v>176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13</v>
      </c>
      <c r="B13" s="119" t="str">
        <f>VLOOKUP($A13,Сотрудники!$A$3:$L$1206,2,0)</f>
        <v>Богданов Михаил</v>
      </c>
      <c r="C13" s="119" t="str">
        <f>VLOOKUP($A13,Сотрудники!$A$3:$L$1206,9,0)</f>
        <v>LM Риски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22</v>
      </c>
      <c r="G13" s="125"/>
      <c r="H13" s="125">
        <v>176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14</v>
      </c>
      <c r="B14" s="119" t="str">
        <f>VLOOKUP($A14,Сотрудники!$A$3:$L$1206,2,0)</f>
        <v>Смирнова Екатерина</v>
      </c>
      <c r="C14" s="119" t="str">
        <f>VLOOKUP($A14,Сотрудники!$A$3:$L$1206,9,0)</f>
        <v>Tableau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22</v>
      </c>
      <c r="G14" s="125"/>
      <c r="H14" s="125">
        <v>176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s="113" customFormat="1" ht="31.2" x14ac:dyDescent="0.3">
      <c r="A15" s="129">
        <v>15</v>
      </c>
      <c r="B15" s="119" t="str">
        <f>VLOOKUP($A15,Сотрудники!$A$3:$L$1206,2,0)</f>
        <v>Герасимова Елизавета</v>
      </c>
      <c r="C15" s="119" t="str">
        <f>VLOOKUP($A15,Сотрудники!$A$3:$L$1206,9,0)</f>
        <v>Ресурсное планирование</v>
      </c>
      <c r="D15" s="119">
        <f>VLOOKUP($A15,Сотрудники!$A$3:$L$1206,10,0)</f>
        <v>0.15</v>
      </c>
      <c r="E15" s="119">
        <f>VLOOKUP($A15,Сотрудники!$A$3:$L$1206,11,0)</f>
        <v>150000</v>
      </c>
      <c r="F15" s="120">
        <f t="shared" si="2"/>
        <v>22</v>
      </c>
      <c r="G15" s="125"/>
      <c r="H15" s="125">
        <v>176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16</v>
      </c>
      <c r="B16" s="119" t="str">
        <f>VLOOKUP($A16,Сотрудники!$A$3:$L$1206,2,0)</f>
        <v>Абдуллаева Анжелика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</v>
      </c>
      <c r="E16" s="119">
        <f>VLOOKUP($A16,Сотрудники!$A$3:$L$1206,11,0)</f>
        <v>0</v>
      </c>
      <c r="F16" s="120">
        <f t="shared" si="2"/>
        <v>22</v>
      </c>
      <c r="G16" s="125"/>
      <c r="H16" s="125">
        <v>176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62.4" x14ac:dyDescent="0.3">
      <c r="A17" s="129">
        <v>17</v>
      </c>
      <c r="B17" s="119" t="str">
        <f>VLOOKUP($A17,Сотрудники!$A$3:$L$1206,2,0)</f>
        <v>Наймушин Евгений</v>
      </c>
      <c r="C17" s="119" t="str">
        <f>VLOOKUP($A17,Сотрудники!$A$3:$L$1206,9,0)</f>
        <v>МАПЛ (Модуль автоматизации программ лояльности)</v>
      </c>
      <c r="D17" s="119">
        <f>VLOOKUP($A17,Сотрудники!$A$3:$L$1206,10,0)</f>
        <v>0</v>
      </c>
      <c r="E17" s="119">
        <f>VLOOKUP($A17,Сотрудники!$A$3:$L$1206,11,0)</f>
        <v>344900</v>
      </c>
      <c r="F17" s="120">
        <f t="shared" si="2"/>
        <v>18</v>
      </c>
      <c r="G17" s="125">
        <v>6</v>
      </c>
      <c r="H17" s="125">
        <v>144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s="113" customFormat="1" x14ac:dyDescent="0.3">
      <c r="A18" s="129">
        <v>19</v>
      </c>
      <c r="B18" s="119" t="str">
        <f>VLOOKUP($A18,Сотрудники!$A$3:$L$1206,2,0)</f>
        <v>Лопатин Максим</v>
      </c>
      <c r="C18" s="119">
        <f>VLOOKUP($A18,Сотрудники!$A$3:$L$1206,9,0)</f>
        <v>0</v>
      </c>
      <c r="D18" s="119">
        <f>VLOOKUP($A18,Сотрудники!$A$3:$L$1206,10,0)</f>
        <v>0</v>
      </c>
      <c r="E18" s="130">
        <f>VLOOKUP($A18,Сотрудники!$A$3:$L$1206,11,0)</f>
        <v>0</v>
      </c>
      <c r="F18" s="120">
        <f t="shared" si="2"/>
        <v>22</v>
      </c>
      <c r="G18" s="125"/>
      <c r="H18" s="125">
        <v>176</v>
      </c>
      <c r="I18" s="121" t="e">
        <f>VLOOKUP($A18,Сотрудники!$A$3:$L$1206,14,0)</f>
        <v>#REF!</v>
      </c>
      <c r="J18" s="122" t="e">
        <f t="shared" si="0"/>
        <v>#REF!</v>
      </c>
      <c r="K18" s="126" t="e">
        <f t="shared" si="1"/>
        <v>#REF!</v>
      </c>
    </row>
    <row r="19" spans="1:11" s="113" customFormat="1" x14ac:dyDescent="0.3">
      <c r="A19" s="129">
        <v>21</v>
      </c>
      <c r="B19" s="119" t="str">
        <f>VLOOKUP($A19,Сотрудники!$A$3:$L$1206,2,0)</f>
        <v>Шимберев Борис</v>
      </c>
      <c r="C19" s="119">
        <f>VLOOKUP($A19,Сотрудники!$A$3:$L$1206,9,0)</f>
        <v>0</v>
      </c>
      <c r="D19" s="119">
        <f>VLOOKUP($A19,Сотрудники!$A$3:$L$1206,10,0)</f>
        <v>0</v>
      </c>
      <c r="E19" s="119">
        <f>VLOOKUP($A19,Сотрудники!$A$3:$L$1206,11,0)</f>
        <v>0</v>
      </c>
      <c r="F19" s="120">
        <f t="shared" si="2"/>
        <v>17</v>
      </c>
      <c r="G19" s="125">
        <v>5</v>
      </c>
      <c r="H19" s="125">
        <v>136</v>
      </c>
      <c r="I19" s="121" t="e">
        <f>VLOOKUP($A19,Сотрудники!$A$3:$L$1206,14,0)</f>
        <v>#REF!</v>
      </c>
      <c r="J19" s="122" t="e">
        <f t="shared" si="0"/>
        <v>#REF!</v>
      </c>
      <c r="K19" s="126" t="e">
        <f t="shared" si="1"/>
        <v>#REF!</v>
      </c>
    </row>
    <row r="20" spans="1:11" s="113" customFormat="1" x14ac:dyDescent="0.3">
      <c r="A20" s="129">
        <v>22</v>
      </c>
      <c r="B20" s="119" t="str">
        <f>VLOOKUP($A20,Сотрудники!$A$3:$L$1206,2,0)</f>
        <v>Виштак Татьяна</v>
      </c>
      <c r="C20" s="119" t="str">
        <f>VLOOKUP($A20,Сотрудники!$A$3:$L$1206,9,0)</f>
        <v>приземление</v>
      </c>
      <c r="D20" s="119">
        <f>VLOOKUP($A20,Сотрудники!$A$3:$L$1206,10,0)</f>
        <v>0</v>
      </c>
      <c r="E20" s="119" t="str">
        <f>VLOOKUP($A20,Сотрудники!$A$3:$L$1206,11,0)</f>
        <v xml:space="preserve">310 400 </v>
      </c>
      <c r="F20" s="120">
        <f t="shared" si="2"/>
        <v>22</v>
      </c>
      <c r="G20" s="125"/>
      <c r="H20" s="125">
        <v>176</v>
      </c>
      <c r="I20" s="121" t="e">
        <f>VLOOKUP($A20,Сотрудники!$A$3:$L$1206,14,0)</f>
        <v>#REF!</v>
      </c>
      <c r="J20" s="122" t="e">
        <f t="shared" si="0"/>
        <v>#REF!</v>
      </c>
      <c r="K20" s="126" t="e">
        <f t="shared" si="1"/>
        <v>#REF!</v>
      </c>
    </row>
    <row r="21" spans="1:11" s="113" customFormat="1" x14ac:dyDescent="0.3">
      <c r="A21" s="129">
        <v>23</v>
      </c>
      <c r="B21" s="119" t="str">
        <f>VLOOKUP($A21,Сотрудники!$A$3:$L$1206,2,0)</f>
        <v>Путилов Александр</v>
      </c>
      <c r="C21" s="119">
        <f>VLOOKUP($A21,Сотрудники!$A$3:$L$1206,9,0)</f>
        <v>0</v>
      </c>
      <c r="D21" s="119">
        <f>VLOOKUP($A21,Сотрудники!$A$3:$L$1206,10,0)</f>
        <v>0</v>
      </c>
      <c r="E21" s="119">
        <f>VLOOKUP($A21,Сотрудники!$A$3:$L$1206,11,0)</f>
        <v>303500</v>
      </c>
      <c r="F21" s="120">
        <f t="shared" si="2"/>
        <v>22</v>
      </c>
      <c r="G21" s="125"/>
      <c r="H21" s="125">
        <v>176</v>
      </c>
      <c r="I21" s="121" t="e">
        <f>VLOOKUP($A21,Сотрудники!$A$3:$L$1206,14,0)</f>
        <v>#REF!</v>
      </c>
      <c r="J21" s="122" t="e">
        <f t="shared" si="0"/>
        <v>#REF!</v>
      </c>
      <c r="K21" s="126" t="e">
        <f t="shared" si="1"/>
        <v>#REF!</v>
      </c>
    </row>
    <row r="22" spans="1:11" s="113" customFormat="1" ht="31.2" x14ac:dyDescent="0.3">
      <c r="A22" s="129">
        <v>24</v>
      </c>
      <c r="B22" s="119" t="str">
        <f>VLOOKUP($A22,Сотрудники!$A$3:$L$1206,2,0)</f>
        <v>Цыганкова Анастасия</v>
      </c>
      <c r="C22" s="119" t="str">
        <f>VLOOKUP($A22,Сотрудники!$A$3:$L$1206,9,0)</f>
        <v>Ресурсное планирование</v>
      </c>
      <c r="D22" s="119">
        <f>VLOOKUP($A22,Сотрудники!$A$3:$L$1206,10,0)</f>
        <v>0.15</v>
      </c>
      <c r="E22" s="119">
        <f>VLOOKUP($A22,Сотрудники!$A$3:$L$1206,11,0)</f>
        <v>150000</v>
      </c>
      <c r="F22" s="120">
        <f t="shared" si="2"/>
        <v>22</v>
      </c>
      <c r="G22" s="125"/>
      <c r="H22" s="125">
        <v>176</v>
      </c>
      <c r="I22" s="121" t="e">
        <f>VLOOKUP($A22,Сотрудники!$A$3:$L$1206,14,0)</f>
        <v>#REF!</v>
      </c>
      <c r="J22" s="122" t="e">
        <f t="shared" si="0"/>
        <v>#REF!</v>
      </c>
      <c r="K22" s="126" t="e">
        <f t="shared" si="1"/>
        <v>#REF!</v>
      </c>
    </row>
    <row r="23" spans="1:11" s="113" customFormat="1" x14ac:dyDescent="0.3">
      <c r="A23" s="129">
        <v>25</v>
      </c>
      <c r="B23" s="119" t="str">
        <f>VLOOKUP($A23,Сотрудники!$A$3:$L$1206,2,0)</f>
        <v>Беседин Игорь</v>
      </c>
      <c r="C23" s="119" t="str">
        <f>VLOOKUP($A23,Сотрудники!$A$3:$L$1206,9,0)</f>
        <v>приземление</v>
      </c>
      <c r="D23" s="119">
        <f>VLOOKUP($A23,Сотрудники!$A$3:$L$1206,10,0)</f>
        <v>0</v>
      </c>
      <c r="E23" s="119">
        <f>VLOOKUP($A23,Сотрудники!$A$3:$L$1206,11,0)</f>
        <v>310000</v>
      </c>
      <c r="F23" s="120">
        <f t="shared" si="2"/>
        <v>22</v>
      </c>
      <c r="G23" s="125"/>
      <c r="H23" s="125">
        <v>176</v>
      </c>
      <c r="I23" s="121" t="e">
        <f>VLOOKUP($A23,Сотрудники!$A$3:$L$1206,14,0)</f>
        <v>#REF!</v>
      </c>
      <c r="J23" s="122" t="e">
        <f t="shared" si="0"/>
        <v>#REF!</v>
      </c>
      <c r="K23" s="126" t="e">
        <f t="shared" si="1"/>
        <v>#REF!</v>
      </c>
    </row>
    <row r="24" spans="1:11" s="113" customFormat="1" ht="31.2" x14ac:dyDescent="0.3">
      <c r="A24" s="129">
        <v>26</v>
      </c>
      <c r="B24" s="119" t="str">
        <f>VLOOKUP($A24,Сотрудники!$A$3:$L$1206,2,0)</f>
        <v>Молчанов Роман</v>
      </c>
      <c r="C24" s="119" t="str">
        <f>VLOOKUP($A24,Сотрудники!$A$3:$L$1206,9,0)</f>
        <v xml:space="preserve">Кредиты наличными </v>
      </c>
      <c r="D24" s="119">
        <f>VLOOKUP($A24,Сотрудники!$A$3:$L$1206,10,0)</f>
        <v>0</v>
      </c>
      <c r="E24" s="119">
        <f>VLOOKUP($A24,Сотрудники!$A$3:$L$1206,11,0)</f>
        <v>300000</v>
      </c>
      <c r="F24" s="120">
        <f t="shared" si="2"/>
        <v>22</v>
      </c>
      <c r="G24" s="125"/>
      <c r="H24" s="125">
        <v>176</v>
      </c>
      <c r="I24" s="121" t="e">
        <f>VLOOKUP($A24,Сотрудники!$A$3:$L$1206,14,0)</f>
        <v>#REF!</v>
      </c>
      <c r="J24" s="122" t="e">
        <f t="shared" si="0"/>
        <v>#REF!</v>
      </c>
      <c r="K24" s="126" t="e">
        <f t="shared" si="1"/>
        <v>#REF!</v>
      </c>
    </row>
    <row r="25" spans="1:11" s="113" customFormat="1" x14ac:dyDescent="0.3">
      <c r="A25" s="129">
        <v>27</v>
      </c>
      <c r="B25" s="119" t="str">
        <f>VLOOKUP($A25,Сотрудники!$A$3:$L$1206,2,0)</f>
        <v>Пузанов Андрей</v>
      </c>
      <c r="C25" s="119">
        <f>VLOOKUP($A25,Сотрудники!$A$3:$L$1206,9,0)</f>
        <v>0</v>
      </c>
      <c r="D25" s="119">
        <f>VLOOKUP($A25,Сотрудники!$A$3:$L$1206,10,0)</f>
        <v>0</v>
      </c>
      <c r="E25" s="119">
        <f>VLOOKUP($A25,Сотрудники!$A$3:$L$1206,11,0)</f>
        <v>0</v>
      </c>
      <c r="F25" s="120">
        <f t="shared" si="2"/>
        <v>22</v>
      </c>
      <c r="G25" s="125"/>
      <c r="H25" s="125">
        <v>176</v>
      </c>
      <c r="I25" s="121" t="e">
        <f>VLOOKUP($A25,Сотрудники!$A$3:$L$1206,14,0)</f>
        <v>#REF!</v>
      </c>
      <c r="J25" s="122" t="e">
        <f t="shared" si="0"/>
        <v>#REF!</v>
      </c>
      <c r="K25" s="126" t="e">
        <f t="shared" si="1"/>
        <v>#REF!</v>
      </c>
    </row>
    <row r="26" spans="1:11" s="113" customFormat="1" ht="62.4" x14ac:dyDescent="0.3">
      <c r="A26" s="129">
        <v>28</v>
      </c>
      <c r="B26" s="119" t="str">
        <f>VLOOKUP($A26,Сотрудники!$A$3:$L$1206,2,0)</f>
        <v>Хотулев Дмитрий</v>
      </c>
      <c r="C26" s="119" t="str">
        <f>VLOOKUP($A26,Сотрудники!$A$3:$L$1206,9,0)</f>
        <v>Платежи юридических лиц (Малый и средний бизнес)</v>
      </c>
      <c r="D26" s="119">
        <f>VLOOKUP($A26,Сотрудники!$A$3:$L$1206,10,0)</f>
        <v>0</v>
      </c>
      <c r="E26" s="119">
        <f>VLOOKUP($A26,Сотрудники!$A$3:$L$1206,11,0)</f>
        <v>0</v>
      </c>
      <c r="F26" s="120">
        <f t="shared" si="2"/>
        <v>22</v>
      </c>
      <c r="G26" s="125"/>
      <c r="H26" s="125">
        <v>176</v>
      </c>
      <c r="I26" s="121" t="e">
        <f>VLOOKUP($A26,Сотрудники!$A$3:$L$1206,14,0)</f>
        <v>#REF!</v>
      </c>
      <c r="J26" s="122" t="e">
        <f t="shared" si="0"/>
        <v>#REF!</v>
      </c>
      <c r="K26" s="126" t="e">
        <f t="shared" si="1"/>
        <v>#REF!</v>
      </c>
    </row>
    <row r="27" spans="1:11" s="113" customFormat="1" x14ac:dyDescent="0.3">
      <c r="A27" s="129">
        <v>30</v>
      </c>
      <c r="B27" s="119" t="str">
        <f>VLOOKUP($A27,Сотрудники!$A$3:$L$1206,2,0)</f>
        <v>Тарасов Алексей</v>
      </c>
      <c r="C27" s="119">
        <f>VLOOKUP($A27,Сотрудники!$A$3:$L$1206,9,0)</f>
        <v>0</v>
      </c>
      <c r="D27" s="119">
        <f>VLOOKUP($A27,Сотрудники!$A$3:$L$1206,10,0)</f>
        <v>0</v>
      </c>
      <c r="E27" s="119">
        <f>VLOOKUP($A27,Сотрудники!$A$3:$L$1206,11,0)</f>
        <v>248000</v>
      </c>
      <c r="F27" s="120">
        <f t="shared" si="2"/>
        <v>22</v>
      </c>
      <c r="G27" s="125"/>
      <c r="H27" s="125">
        <v>176</v>
      </c>
      <c r="I27" s="121" t="e">
        <f>VLOOKUP($A27,Сотрудники!$A$3:$L$1206,14,0)</f>
        <v>#REF!</v>
      </c>
      <c r="J27" s="122" t="e">
        <f t="shared" si="0"/>
        <v>#REF!</v>
      </c>
      <c r="K27" s="126" t="e">
        <f t="shared" si="1"/>
        <v>#REF!</v>
      </c>
    </row>
    <row r="28" spans="1:11" s="113" customFormat="1" x14ac:dyDescent="0.3">
      <c r="A28" s="129">
        <v>31</v>
      </c>
      <c r="B28" s="119" t="str">
        <f>VLOOKUP($A28,Сотрудники!$A$3:$L$1206,2,0)</f>
        <v>Саринков Андрей</v>
      </c>
      <c r="C28" s="119">
        <f>VLOOKUP($A28,Сотрудники!$A$3:$L$1206,9,0)</f>
        <v>0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22</v>
      </c>
      <c r="G28" s="125"/>
      <c r="H28" s="125">
        <v>176</v>
      </c>
      <c r="I28" s="121" t="e">
        <f>VLOOKUP($A28,Сотрудники!$A$3:$L$1206,14,0)</f>
        <v>#REF!</v>
      </c>
      <c r="J28" s="122" t="e">
        <f t="shared" si="0"/>
        <v>#REF!</v>
      </c>
      <c r="K28" s="126" t="e">
        <f t="shared" si="1"/>
        <v>#REF!</v>
      </c>
    </row>
    <row r="29" spans="1:11" s="113" customFormat="1" x14ac:dyDescent="0.3">
      <c r="A29" s="129">
        <v>33</v>
      </c>
      <c r="B29" s="119" t="str">
        <f>VLOOKUP($A29,Сотрудники!$A$3:$L$1206,2,0)</f>
        <v>Киевский Сергей</v>
      </c>
      <c r="C29" s="119">
        <f>VLOOKUP($A29,Сотрудники!$A$3:$L$1206,9,0)</f>
        <v>0</v>
      </c>
      <c r="D29" s="119">
        <f>VLOOKUP($A29,Сотрудники!$A$3:$L$1206,10,0)</f>
        <v>0</v>
      </c>
      <c r="E29" s="119">
        <f>VLOOKUP($A29,Сотрудники!$A$3:$L$1206,11,0)</f>
        <v>0</v>
      </c>
      <c r="F29" s="120">
        <f t="shared" si="2"/>
        <v>22</v>
      </c>
      <c r="G29" s="125"/>
      <c r="H29" s="125">
        <v>176</v>
      </c>
      <c r="I29" s="121" t="e">
        <f>VLOOKUP($A29,Сотрудники!$A$3:$L$1206,14,0)</f>
        <v>#REF!</v>
      </c>
      <c r="J29" s="122" t="e">
        <f t="shared" si="0"/>
        <v>#REF!</v>
      </c>
      <c r="K29" s="126" t="e">
        <f t="shared" si="1"/>
        <v>#REF!</v>
      </c>
    </row>
    <row r="30" spans="1:11" s="113" customFormat="1" x14ac:dyDescent="0.3">
      <c r="A30" s="129">
        <v>35</v>
      </c>
      <c r="B30" s="119" t="str">
        <f>VLOOKUP($A30,Сотрудники!$A$3:$L$1206,2,0)</f>
        <v>Дмитриев Николай</v>
      </c>
      <c r="C30" s="119">
        <f>VLOOKUP($A30,Сотрудники!$A$3:$L$1206,9,0)</f>
        <v>0</v>
      </c>
      <c r="D30" s="119">
        <f>VLOOKUP($A30,Сотрудники!$A$3:$L$1206,10,0)</f>
        <v>0</v>
      </c>
      <c r="E30" s="119">
        <f>VLOOKUP($A30,Сотрудники!$A$3:$L$1206,11,0)</f>
        <v>0</v>
      </c>
      <c r="F30" s="120">
        <f t="shared" si="2"/>
        <v>22</v>
      </c>
      <c r="G30" s="125"/>
      <c r="H30" s="125">
        <v>176</v>
      </c>
      <c r="I30" s="121" t="e">
        <f>VLOOKUP($A30,Сотрудники!$A$3:$L$1206,14,0)</f>
        <v>#REF!</v>
      </c>
      <c r="J30" s="122" t="e">
        <f t="shared" si="0"/>
        <v>#REF!</v>
      </c>
      <c r="K30" s="126" t="e">
        <f t="shared" si="1"/>
        <v>#REF!</v>
      </c>
    </row>
    <row r="31" spans="1:11" s="113" customFormat="1" x14ac:dyDescent="0.3">
      <c r="A31" s="129">
        <v>36</v>
      </c>
      <c r="B31" s="119" t="str">
        <f>VLOOKUP($A31,Сотрудники!$A$3:$L$1206,2,0)</f>
        <v>Юркин Николай</v>
      </c>
      <c r="C31" s="119">
        <f>VLOOKUP($A31,Сотрудники!$A$3:$L$1206,9,0)</f>
        <v>0</v>
      </c>
      <c r="D31" s="119">
        <f>VLOOKUP($A31,Сотрудники!$A$3:$L$1206,10,0)</f>
        <v>0</v>
      </c>
      <c r="E31" s="119">
        <f>VLOOKUP($A31,Сотрудники!$A$3:$L$1206,11,0)</f>
        <v>0</v>
      </c>
      <c r="F31" s="120">
        <f t="shared" si="2"/>
        <v>22</v>
      </c>
      <c r="G31" s="125"/>
      <c r="H31" s="125">
        <v>176</v>
      </c>
      <c r="I31" s="121" t="e">
        <f>VLOOKUP($A31,Сотрудники!$A$3:$L$1206,14,0)</f>
        <v>#REF!</v>
      </c>
      <c r="J31" s="122" t="e">
        <f t="shared" si="0"/>
        <v>#REF!</v>
      </c>
      <c r="K31" s="126" t="e">
        <f t="shared" si="1"/>
        <v>#REF!</v>
      </c>
    </row>
    <row r="32" spans="1:11" s="113" customFormat="1" x14ac:dyDescent="0.3">
      <c r="A32" s="129">
        <v>37</v>
      </c>
      <c r="B32" s="119" t="str">
        <f>VLOOKUP($A32,Сотрудники!$A$3:$L$1206,2,0)</f>
        <v>Ионов Евгений</v>
      </c>
      <c r="C32" s="119">
        <f>VLOOKUP($A32,Сотрудники!$A$3:$L$1206,9,0)</f>
        <v>0</v>
      </c>
      <c r="D32" s="119">
        <f>VLOOKUP($A32,Сотрудники!$A$3:$L$1206,10,0)</f>
        <v>0</v>
      </c>
      <c r="E32" s="119">
        <f>VLOOKUP($A32,Сотрудники!$A$3:$L$1206,11,0)</f>
        <v>0</v>
      </c>
      <c r="F32" s="120">
        <f t="shared" si="2"/>
        <v>13</v>
      </c>
      <c r="G32" s="125">
        <v>13</v>
      </c>
      <c r="H32" s="125">
        <v>104</v>
      </c>
      <c r="I32" s="121" t="e">
        <f>VLOOKUP($A32,Сотрудники!$A$3:$L$1206,14,0)</f>
        <v>#REF!</v>
      </c>
      <c r="J32" s="122" t="e">
        <f t="shared" si="0"/>
        <v>#REF!</v>
      </c>
      <c r="K32" s="126" t="e">
        <f t="shared" si="1"/>
        <v>#REF!</v>
      </c>
    </row>
    <row r="33" spans="1:11" s="113" customFormat="1" x14ac:dyDescent="0.3">
      <c r="A33" s="131">
        <v>38</v>
      </c>
      <c r="B33" s="119" t="str">
        <f>VLOOKUP($A33,Сотрудники!$A$3:$L$1206,2,0)</f>
        <v>Передков Константин</v>
      </c>
      <c r="C33" s="119">
        <f>VLOOKUP($A33,Сотрудники!$A$3:$L$1206,9,0)</f>
        <v>0</v>
      </c>
      <c r="D33" s="119">
        <f>VLOOKUP($A33,Сотрудники!$A$3:$L$1206,10,0)</f>
        <v>0</v>
      </c>
      <c r="E33" s="119">
        <f>VLOOKUP($A33,Сотрудники!$A$3:$L$1206,11,0)</f>
        <v>253000</v>
      </c>
      <c r="F33" s="120">
        <f t="shared" si="2"/>
        <v>14</v>
      </c>
      <c r="G33" s="125">
        <v>10</v>
      </c>
      <c r="H33" s="125">
        <v>112</v>
      </c>
      <c r="I33" s="121" t="e">
        <f>VLOOKUP($A33,Сотрудники!$A$3:$L$1206,14,0)</f>
        <v>#REF!</v>
      </c>
      <c r="J33" s="122" t="e">
        <f t="shared" si="0"/>
        <v>#REF!</v>
      </c>
      <c r="K33" s="126" t="e">
        <f t="shared" si="1"/>
        <v>#REF!</v>
      </c>
    </row>
    <row r="34" spans="1:11" s="113" customFormat="1" x14ac:dyDescent="0.3">
      <c r="A34" s="131">
        <v>40</v>
      </c>
      <c r="B34" s="119" t="str">
        <f>VLOOKUP($A34,Сотрудники!$A$3:$L$1206,2,0)</f>
        <v>Томских Виталий</v>
      </c>
      <c r="C34" s="119">
        <f>VLOOKUP($A34,Сотрудники!$A$3:$L$1206,9,0)</f>
        <v>0</v>
      </c>
      <c r="D34" s="119">
        <f>VLOOKUP($A34,Сотрудники!$A$3:$L$1206,10,0)</f>
        <v>0</v>
      </c>
      <c r="E34" s="119">
        <f>VLOOKUP($A34,Сотрудники!$A$3:$L$1206,11,0)</f>
        <v>0</v>
      </c>
      <c r="F34" s="120">
        <f t="shared" si="2"/>
        <v>22</v>
      </c>
      <c r="G34" s="125"/>
      <c r="H34" s="125">
        <v>176</v>
      </c>
      <c r="I34" s="121" t="e">
        <f>VLOOKUP($A34,Сотрудники!$A$3:$L$1206,14,0)</f>
        <v>#REF!</v>
      </c>
      <c r="J34" s="122" t="e">
        <f t="shared" si="0"/>
        <v>#REF!</v>
      </c>
      <c r="K34" s="126" t="e">
        <f t="shared" si="1"/>
        <v>#REF!</v>
      </c>
    </row>
    <row r="35" spans="1:11" s="113" customFormat="1" x14ac:dyDescent="0.3">
      <c r="A35" s="131">
        <v>41</v>
      </c>
      <c r="B35" s="119" t="str">
        <f>VLOOKUP($A35,Сотрудники!$A$3:$L$1206,2,0)</f>
        <v>Новиков Роман</v>
      </c>
      <c r="C35" s="119">
        <f>VLOOKUP($A35,Сотрудники!$A$3:$L$1206,9,0)</f>
        <v>0</v>
      </c>
      <c r="D35" s="119">
        <f>VLOOKUP($A35,Сотрудники!$A$3:$L$1206,10,0)</f>
        <v>0</v>
      </c>
      <c r="E35" s="119">
        <f>VLOOKUP($A35,Сотрудники!$A$3:$L$1206,11,0)</f>
        <v>0</v>
      </c>
      <c r="F35" s="120">
        <f t="shared" si="2"/>
        <v>22</v>
      </c>
      <c r="G35" s="125"/>
      <c r="H35" s="125">
        <v>176</v>
      </c>
      <c r="I35" s="121" t="e">
        <f>VLOOKUP($A35,Сотрудники!$A$3:$L$1206,14,0)</f>
        <v>#REF!</v>
      </c>
      <c r="J35" s="122" t="e">
        <f t="shared" si="0"/>
        <v>#REF!</v>
      </c>
      <c r="K35" s="126" t="e">
        <f t="shared" si="1"/>
        <v>#REF!</v>
      </c>
    </row>
    <row r="36" spans="1:11" s="113" customFormat="1" x14ac:dyDescent="0.3">
      <c r="A36" s="97">
        <v>42</v>
      </c>
      <c r="B36" s="119" t="str">
        <f>VLOOKUP($A36,Сотрудники!$A$3:$L$1206,2,0)</f>
        <v>Газизова Вероника</v>
      </c>
      <c r="C36" s="119" t="str">
        <f>VLOOKUP($A36,Сотрудники!$A$3:$L$1206,9,0)</f>
        <v>приземление</v>
      </c>
      <c r="D36" s="119">
        <f>VLOOKUP($A36,Сотрудники!$A$3:$L$1206,10,0)</f>
        <v>0.15</v>
      </c>
      <c r="E36" s="119">
        <f>VLOOKUP($A36,Сотрудники!$A$3:$L$1206,11,0)</f>
        <v>285000</v>
      </c>
      <c r="F36" s="120">
        <f t="shared" si="2"/>
        <v>22</v>
      </c>
      <c r="G36" s="125"/>
      <c r="H36" s="125">
        <v>176</v>
      </c>
      <c r="I36" s="121" t="e">
        <f>VLOOKUP($A36,Сотрудники!$A$3:$L$1206,14,0)</f>
        <v>#REF!</v>
      </c>
      <c r="J36" s="122" t="e">
        <f t="shared" si="0"/>
        <v>#REF!</v>
      </c>
      <c r="K36" s="126" t="e">
        <f t="shared" si="1"/>
        <v>#REF!</v>
      </c>
    </row>
    <row r="37" spans="1:11" s="113" customFormat="1" x14ac:dyDescent="0.3">
      <c r="A37" s="97">
        <v>43</v>
      </c>
      <c r="B37" s="119" t="str">
        <f>VLOOKUP($A37,Сотрудники!$A$3:$L$1206,2,0)</f>
        <v>Титова Наталия</v>
      </c>
      <c r="C37" s="119">
        <f>VLOOKUP($A37,Сотрудники!$A$3:$L$1206,9,0)</f>
        <v>0</v>
      </c>
      <c r="D37" s="119">
        <f>VLOOKUP($A37,Сотрудники!$A$3:$L$1206,10,0)</f>
        <v>0</v>
      </c>
      <c r="E37" s="119">
        <f>VLOOKUP($A37,Сотрудники!$A$3:$L$1206,11,0)</f>
        <v>0</v>
      </c>
      <c r="F37" s="120">
        <f t="shared" si="2"/>
        <v>22</v>
      </c>
      <c r="G37" s="125"/>
      <c r="H37" s="125">
        <v>176</v>
      </c>
      <c r="I37" s="121" t="e">
        <f>VLOOKUP($A37,Сотрудники!$A$3:$L$1206,14,0)</f>
        <v>#REF!</v>
      </c>
      <c r="J37" s="122" t="e">
        <f t="shared" si="0"/>
        <v>#REF!</v>
      </c>
      <c r="K37" s="126" t="e">
        <f t="shared" si="1"/>
        <v>#REF!</v>
      </c>
    </row>
    <row r="38" spans="1:11" s="113" customFormat="1" x14ac:dyDescent="0.3">
      <c r="A38" s="97">
        <v>44</v>
      </c>
      <c r="B38" s="119" t="str">
        <f>VLOOKUP($A38,Сотрудники!$A$3:$L$1206,2,0)</f>
        <v>Роман Иван</v>
      </c>
      <c r="C38" s="119">
        <f>VLOOKUP($A38,Сотрудники!$A$3:$L$1206,9,0)</f>
        <v>0</v>
      </c>
      <c r="D38" s="119">
        <f>VLOOKUP($A38,Сотрудники!$A$3:$L$1206,10,0)</f>
        <v>0</v>
      </c>
      <c r="E38" s="119">
        <f>VLOOKUP($A38,Сотрудники!$A$3:$L$1206,11,0)</f>
        <v>287400</v>
      </c>
      <c r="F38" s="120">
        <f t="shared" si="2"/>
        <v>22</v>
      </c>
      <c r="G38" s="125"/>
      <c r="H38" s="125">
        <v>176</v>
      </c>
      <c r="I38" s="121" t="e">
        <f>VLOOKUP($A38,Сотрудники!$A$3:$L$1206,14,0)</f>
        <v>#REF!</v>
      </c>
      <c r="J38" s="122" t="e">
        <f t="shared" si="0"/>
        <v>#REF!</v>
      </c>
      <c r="K38" s="126" t="e">
        <f t="shared" si="1"/>
        <v>#REF!</v>
      </c>
    </row>
    <row r="39" spans="1:11" s="113" customFormat="1" x14ac:dyDescent="0.3">
      <c r="A39" s="97">
        <v>45</v>
      </c>
      <c r="B39" s="119" t="str">
        <f>VLOOKUP($A39,Сотрудники!$A$3:$L$1206,2,0)</f>
        <v>Волошина Виктория</v>
      </c>
      <c r="C39" s="119">
        <f>VLOOKUP($A39,Сотрудники!$A$3:$L$1206,9,0)</f>
        <v>0</v>
      </c>
      <c r="D39" s="119">
        <f>VLOOKUP($A39,Сотрудники!$A$3:$L$1206,10,0)</f>
        <v>0</v>
      </c>
      <c r="E39" s="119">
        <f>VLOOKUP($A39,Сотрудники!$A$3:$L$1206,11,0)</f>
        <v>0</v>
      </c>
      <c r="F39" s="120">
        <f t="shared" si="2"/>
        <v>22</v>
      </c>
      <c r="G39" s="125"/>
      <c r="H39" s="125">
        <v>176</v>
      </c>
      <c r="I39" s="121" t="e">
        <f>VLOOKUP($A39,Сотрудники!$A$3:$L$1206,14,0)</f>
        <v>#REF!</v>
      </c>
      <c r="J39" s="122" t="e">
        <f t="shared" si="0"/>
        <v>#REF!</v>
      </c>
      <c r="K39" s="126" t="e">
        <f t="shared" si="1"/>
        <v>#REF!</v>
      </c>
    </row>
    <row r="40" spans="1:11" s="113" customFormat="1" x14ac:dyDescent="0.3">
      <c r="A40" s="97">
        <v>46</v>
      </c>
      <c r="B40" s="119" t="str">
        <f>VLOOKUP($A40,Сотрудники!$A$3:$L$1206,2,0)</f>
        <v>Мельников Александр</v>
      </c>
      <c r="C40" s="119">
        <f>VLOOKUP($A40,Сотрудники!$A$3:$L$1206,9,0)</f>
        <v>0</v>
      </c>
      <c r="D40" s="119">
        <f>VLOOKUP($A40,Сотрудники!$A$3:$L$1206,10,0)</f>
        <v>0</v>
      </c>
      <c r="E40" s="119">
        <f>VLOOKUP($A40,Сотрудники!$A$3:$L$1206,11,0)</f>
        <v>269000</v>
      </c>
      <c r="F40" s="120">
        <f t="shared" si="2"/>
        <v>22</v>
      </c>
      <c r="G40" s="125"/>
      <c r="H40" s="125">
        <v>176</v>
      </c>
      <c r="I40" s="121" t="e">
        <f>VLOOKUP($A40,Сотрудники!$A$3:$L$1206,14,0)</f>
        <v>#REF!</v>
      </c>
      <c r="J40" s="122" t="e">
        <f t="shared" si="0"/>
        <v>#REF!</v>
      </c>
      <c r="K40" s="126" t="e">
        <f t="shared" si="1"/>
        <v>#REF!</v>
      </c>
    </row>
    <row r="41" spans="1:11" s="113" customFormat="1" x14ac:dyDescent="0.3">
      <c r="A41" s="97">
        <v>47</v>
      </c>
      <c r="B41" s="119" t="str">
        <f>VLOOKUP($A41,Сотрудники!$A$3:$L$1206,2,0)</f>
        <v>Некрасов Антон</v>
      </c>
      <c r="C41" s="119">
        <f>VLOOKUP($A41,Сотрудники!$A$3:$L$1206,9,0)</f>
        <v>0</v>
      </c>
      <c r="D41" s="119">
        <f>VLOOKUP($A41,Сотрудники!$A$3:$L$1206,10,0)</f>
        <v>0</v>
      </c>
      <c r="E41" s="119">
        <f>VLOOKUP($A41,Сотрудники!$A$3:$L$1206,11,0)</f>
        <v>0</v>
      </c>
      <c r="F41" s="120">
        <f t="shared" si="2"/>
        <v>22</v>
      </c>
      <c r="G41" s="125"/>
      <c r="H41" s="125">
        <v>176</v>
      </c>
      <c r="I41" s="121" t="e">
        <f>VLOOKUP($A41,Сотрудники!$A$3:$L$1206,14,0)</f>
        <v>#REF!</v>
      </c>
      <c r="J41" s="122" t="e">
        <f t="shared" si="0"/>
        <v>#REF!</v>
      </c>
      <c r="K41" s="126" t="e">
        <f t="shared" si="1"/>
        <v>#REF!</v>
      </c>
    </row>
    <row r="42" spans="1:11" s="113" customFormat="1" x14ac:dyDescent="0.3">
      <c r="A42" s="97">
        <v>48</v>
      </c>
      <c r="B42" s="119" t="str">
        <f>VLOOKUP($A42,Сотрудники!$A$3:$L$1206,2,0)</f>
        <v>Ромашкин Никита</v>
      </c>
      <c r="C42" s="119" t="str">
        <f>VLOOKUP($A42,Сотрудники!$A$3:$L$1206,9,0)</f>
        <v>приземление</v>
      </c>
      <c r="D42" s="119">
        <f>VLOOKUP($A42,Сотрудники!$A$3:$L$1206,10,0)</f>
        <v>0.15</v>
      </c>
      <c r="E42" s="119">
        <f>VLOOKUP($A42,Сотрудники!$A$3:$L$1206,11,0)</f>
        <v>241500</v>
      </c>
      <c r="F42" s="120">
        <f t="shared" si="2"/>
        <v>22</v>
      </c>
      <c r="G42" s="125"/>
      <c r="H42" s="125">
        <v>176</v>
      </c>
      <c r="I42" s="121" t="e">
        <f>VLOOKUP($A42,Сотрудники!$A$3:$L$1206,14,0)</f>
        <v>#REF!</v>
      </c>
      <c r="J42" s="122" t="e">
        <f t="shared" si="0"/>
        <v>#REF!</v>
      </c>
      <c r="K42" s="126" t="e">
        <f t="shared" si="1"/>
        <v>#REF!</v>
      </c>
    </row>
    <row r="43" spans="1:11" s="113" customFormat="1" x14ac:dyDescent="0.3">
      <c r="A43" s="97">
        <v>49</v>
      </c>
      <c r="B43" s="119" t="str">
        <f>VLOOKUP($A43,Сотрудники!$A$3:$L$1206,2,0)</f>
        <v>Лагутин Иван</v>
      </c>
      <c r="C43" s="119">
        <f>VLOOKUP($A43,Сотрудники!$A$3:$L$1206,9,0)</f>
        <v>0</v>
      </c>
      <c r="D43" s="119">
        <f>VLOOKUP($A43,Сотрудники!$A$3:$L$1206,10,0)</f>
        <v>0</v>
      </c>
      <c r="E43" s="119">
        <f>VLOOKUP($A43,Сотрудники!$A$3:$L$1206,11,0)</f>
        <v>0</v>
      </c>
      <c r="F43" s="120">
        <f t="shared" si="2"/>
        <v>22</v>
      </c>
      <c r="G43" s="125"/>
      <c r="H43" s="125">
        <v>176</v>
      </c>
      <c r="I43" s="121" t="e">
        <f>VLOOKUP($A43,Сотрудники!$A$3:$L$1206,14,0)</f>
        <v>#REF!</v>
      </c>
      <c r="J43" s="122" t="e">
        <f t="shared" si="0"/>
        <v>#REF!</v>
      </c>
      <c r="K43" s="126" t="e">
        <f t="shared" si="1"/>
        <v>#REF!</v>
      </c>
    </row>
    <row r="44" spans="1:11" s="113" customFormat="1" x14ac:dyDescent="0.3">
      <c r="A44" s="97">
        <v>50</v>
      </c>
      <c r="B44" s="119" t="str">
        <f>VLOOKUP($A44,Сотрудники!$A$3:$L$1206,2,0)</f>
        <v>Жарницкий Давид</v>
      </c>
      <c r="C44" s="119">
        <f>VLOOKUP($A44,Сотрудники!$A$3:$L$1206,9,0)</f>
        <v>0</v>
      </c>
      <c r="D44" s="119">
        <f>VLOOKUP($A44,Сотрудники!$A$3:$L$1206,10,0)</f>
        <v>0</v>
      </c>
      <c r="E44" s="119">
        <f>VLOOKUP($A44,Сотрудники!$A$3:$L$1206,11,0)</f>
        <v>0</v>
      </c>
      <c r="F44" s="120">
        <f t="shared" si="2"/>
        <v>22</v>
      </c>
      <c r="G44" s="125"/>
      <c r="H44" s="125">
        <v>176</v>
      </c>
      <c r="I44" s="121" t="e">
        <f>VLOOKUP($A44,Сотрудники!$A$3:$L$1206,14,0)</f>
        <v>#REF!</v>
      </c>
      <c r="J44" s="122" t="e">
        <f t="shared" si="0"/>
        <v>#REF!</v>
      </c>
      <c r="K44" s="126" t="e">
        <f t="shared" si="1"/>
        <v>#REF!</v>
      </c>
    </row>
    <row r="45" spans="1:11" s="113" customFormat="1" x14ac:dyDescent="0.3">
      <c r="A45" s="97">
        <v>51</v>
      </c>
      <c r="B45" s="119" t="str">
        <f>VLOOKUP($A45,Сотрудники!$A$3:$L$1206,2,0)</f>
        <v>Колмогорова Анна</v>
      </c>
      <c r="C45" s="119">
        <f>VLOOKUP($A45,Сотрудники!$A$3:$L$1206,9,0)</f>
        <v>0</v>
      </c>
      <c r="D45" s="119">
        <f>VLOOKUP($A45,Сотрудники!$A$3:$L$1206,10,0)</f>
        <v>0</v>
      </c>
      <c r="E45" s="119">
        <f>VLOOKUP($A45,Сотрудники!$A$3:$L$1206,11,0)</f>
        <v>0</v>
      </c>
      <c r="F45" s="120">
        <f t="shared" si="2"/>
        <v>22</v>
      </c>
      <c r="G45" s="125"/>
      <c r="H45" s="125">
        <v>176</v>
      </c>
      <c r="I45" s="121" t="e">
        <f>VLOOKUP($A45,Сотрудники!$A$3:$L$1206,14,0)</f>
        <v>#REF!</v>
      </c>
      <c r="J45" s="122" t="e">
        <f t="shared" si="0"/>
        <v>#REF!</v>
      </c>
      <c r="K45" s="126" t="e">
        <f t="shared" si="1"/>
        <v>#REF!</v>
      </c>
    </row>
    <row r="46" spans="1:11" s="113" customFormat="1" x14ac:dyDescent="0.3">
      <c r="A46" s="97">
        <v>52</v>
      </c>
      <c r="B46" s="119" t="str">
        <f>VLOOKUP($A46,Сотрудники!$A$3:$L$1206,2,0)</f>
        <v>Головин Евгений</v>
      </c>
      <c r="C46" s="119">
        <f>VLOOKUP($A46,Сотрудники!$A$3:$L$1206,9,0)</f>
        <v>0</v>
      </c>
      <c r="D46" s="119">
        <f>VLOOKUP($A46,Сотрудники!$A$3:$L$1206,10,0)</f>
        <v>0</v>
      </c>
      <c r="E46" s="119">
        <f>VLOOKUP($A46,Сотрудники!$A$3:$L$1206,11,0)</f>
        <v>0</v>
      </c>
      <c r="F46" s="120">
        <f t="shared" si="2"/>
        <v>12</v>
      </c>
      <c r="G46" s="125">
        <v>14</v>
      </c>
      <c r="H46" s="125">
        <v>96</v>
      </c>
      <c r="I46" s="121" t="e">
        <f>VLOOKUP($A46,Сотрудники!$A$3:$L$1206,14,0)</f>
        <v>#REF!</v>
      </c>
      <c r="J46" s="122" t="e">
        <f t="shared" si="0"/>
        <v>#REF!</v>
      </c>
      <c r="K46" s="126" t="e">
        <f t="shared" si="1"/>
        <v>#REF!</v>
      </c>
    </row>
    <row r="47" spans="1:11" x14ac:dyDescent="0.3">
      <c r="A47" s="97">
        <v>53</v>
      </c>
      <c r="B47" s="119" t="str">
        <f>VLOOKUP($A47,Сотрудники!$A$3:$L$1206,2,0)</f>
        <v>Скаржинский Тимур</v>
      </c>
      <c r="C47" s="119">
        <f>VLOOKUP($A47,Сотрудники!$A$3:$L$1206,9,0)</f>
        <v>0</v>
      </c>
      <c r="D47" s="119">
        <f>VLOOKUP($A47,Сотрудники!$A$3:$L$1206,10,0)</f>
        <v>0</v>
      </c>
      <c r="E47" s="119">
        <f>VLOOKUP($A47,Сотрудники!$A$3:$L$1206,11,0)</f>
        <v>0</v>
      </c>
      <c r="F47" s="120">
        <f t="shared" si="2"/>
        <v>22</v>
      </c>
      <c r="G47" s="125"/>
      <c r="H47" s="125">
        <v>176</v>
      </c>
      <c r="I47" s="121" t="e">
        <f>VLOOKUP($A47,Сотрудники!$A$3:$L$1206,14,0)</f>
        <v>#REF!</v>
      </c>
      <c r="J47" s="122" t="e">
        <f t="shared" si="0"/>
        <v>#REF!</v>
      </c>
      <c r="K47" s="126" t="e">
        <f t="shared" si="1"/>
        <v>#REF!</v>
      </c>
    </row>
    <row r="48" spans="1:11" x14ac:dyDescent="0.3">
      <c r="A48" s="97">
        <v>54</v>
      </c>
      <c r="B48" s="119" t="str">
        <f>VLOOKUP($A48,Сотрудники!$A$3:$L$1206,2,0)</f>
        <v>Закрацкий Станислав</v>
      </c>
      <c r="C48" s="119" t="str">
        <f>VLOOKUP($A48,Сотрудники!$A$3:$L$1206,9,0)</f>
        <v>приземление</v>
      </c>
      <c r="D48" s="119">
        <f>VLOOKUP($A48,Сотрудники!$A$3:$L$1206,10,0)</f>
        <v>0</v>
      </c>
      <c r="E48" s="119">
        <f>VLOOKUP($A48,Сотрудники!$A$3:$L$1206,11,0)</f>
        <v>0</v>
      </c>
      <c r="F48" s="120">
        <f t="shared" si="2"/>
        <v>22</v>
      </c>
      <c r="G48" s="125"/>
      <c r="H48" s="125">
        <v>176</v>
      </c>
      <c r="I48" s="121" t="e">
        <f>VLOOKUP($A48,Сотрудники!$A$3:$L$1206,14,0)</f>
        <v>#REF!</v>
      </c>
      <c r="J48" s="122" t="e">
        <f t="shared" si="0"/>
        <v>#REF!</v>
      </c>
      <c r="K48" s="126" t="e">
        <f t="shared" si="1"/>
        <v>#REF!</v>
      </c>
    </row>
    <row r="49" spans="1:11" x14ac:dyDescent="0.3">
      <c r="A49" s="97">
        <v>55</v>
      </c>
      <c r="B49" s="119" t="str">
        <f>VLOOKUP($A49,Сотрудники!$A$3:$L$1206,2,0)</f>
        <v>Секисов Константин</v>
      </c>
      <c r="C49" s="119">
        <f>VLOOKUP($A49,Сотрудники!$A$3:$L$1206,9,0)</f>
        <v>0</v>
      </c>
      <c r="D49" s="119">
        <f>VLOOKUP($A49,Сотрудники!$A$3:$L$1206,10,0)</f>
        <v>0</v>
      </c>
      <c r="E49" s="119">
        <f>VLOOKUP($A49,Сотрудники!$A$3:$L$1206,11,0)</f>
        <v>0</v>
      </c>
      <c r="F49" s="120">
        <f t="shared" si="2"/>
        <v>22</v>
      </c>
      <c r="G49" s="125"/>
      <c r="H49" s="125">
        <v>176</v>
      </c>
      <c r="I49" s="121" t="e">
        <f>VLOOKUP($A49,Сотрудники!$A$3:$L$1206,14,0)</f>
        <v>#REF!</v>
      </c>
      <c r="J49" s="122" t="e">
        <f t="shared" si="0"/>
        <v>#REF!</v>
      </c>
      <c r="K49" s="126" t="e">
        <f t="shared" si="1"/>
        <v>#REF!</v>
      </c>
    </row>
    <row r="50" spans="1:11" x14ac:dyDescent="0.3">
      <c r="A50" s="97">
        <v>56</v>
      </c>
      <c r="B50" s="119" t="str">
        <f>VLOOKUP($A50,Сотрудники!$A$3:$L$1206,2,0)</f>
        <v>Русинов Михаил</v>
      </c>
      <c r="C50" s="119">
        <f>VLOOKUP($A50,Сотрудники!$A$3:$L$1206,9,0)</f>
        <v>0</v>
      </c>
      <c r="D50" s="119">
        <f>VLOOKUP($A50,Сотрудники!$A$3:$L$1206,10,0)</f>
        <v>0</v>
      </c>
      <c r="E50" s="119">
        <f>VLOOKUP($A50,Сотрудники!$A$3:$L$1206,11,0)</f>
        <v>0</v>
      </c>
      <c r="F50" s="120">
        <f t="shared" si="2"/>
        <v>22</v>
      </c>
      <c r="G50" s="125"/>
      <c r="H50" s="125">
        <v>176</v>
      </c>
      <c r="I50" s="121" t="e">
        <f>VLOOKUP($A50,Сотрудники!$A$3:$L$1206,14,0)</f>
        <v>#REF!</v>
      </c>
      <c r="J50" s="122" t="e">
        <f t="shared" si="0"/>
        <v>#REF!</v>
      </c>
      <c r="K50" s="126" t="e">
        <f t="shared" si="1"/>
        <v>#REF!</v>
      </c>
    </row>
    <row r="51" spans="1:11" x14ac:dyDescent="0.3">
      <c r="A51" s="97">
        <v>57</v>
      </c>
      <c r="B51" s="119" t="str">
        <f>VLOOKUP($A51,Сотрудники!$A$3:$L$1206,2,0)</f>
        <v>Кузякина Ирина</v>
      </c>
      <c r="C51" s="119" t="str">
        <f>VLOOKUP($A51,Сотрудники!$A$3:$L$1206,9,0)</f>
        <v>приземление</v>
      </c>
      <c r="D51" s="119">
        <f>VLOOKUP($A51,Сотрудники!$A$3:$L$1206,10,0)</f>
        <v>0</v>
      </c>
      <c r="E51" s="119">
        <f>VLOOKUP($A51,Сотрудники!$A$3:$L$1206,11,0)</f>
        <v>0</v>
      </c>
      <c r="F51" s="120">
        <f t="shared" si="2"/>
        <v>22</v>
      </c>
      <c r="G51" s="125"/>
      <c r="H51" s="125">
        <v>176</v>
      </c>
      <c r="I51" s="121" t="e">
        <f>VLOOKUP($A51,Сотрудники!$A$3:$L$1206,14,0)</f>
        <v>#REF!</v>
      </c>
      <c r="J51" s="122" t="e">
        <f t="shared" si="0"/>
        <v>#REF!</v>
      </c>
      <c r="K51" s="126" t="e">
        <f t="shared" si="1"/>
        <v>#REF!</v>
      </c>
    </row>
    <row r="52" spans="1:11" x14ac:dyDescent="0.3">
      <c r="A52" s="97">
        <v>58</v>
      </c>
      <c r="B52" s="119" t="str">
        <f>VLOOKUP($A52,Сотрудники!$A$3:$L$1206,2,0)</f>
        <v>Нгуен Дмитрий</v>
      </c>
      <c r="C52" s="119">
        <f>VLOOKUP($A52,Сотрудники!$A$3:$L$1206,9,0)</f>
        <v>0</v>
      </c>
      <c r="D52" s="119">
        <f>VLOOKUP($A52,Сотрудники!$A$3:$L$1206,10,0)</f>
        <v>0</v>
      </c>
      <c r="E52" s="119">
        <f>VLOOKUP($A52,Сотрудники!$A$3:$L$1206,11,0)</f>
        <v>252900</v>
      </c>
      <c r="F52" s="120">
        <f t="shared" si="2"/>
        <v>22</v>
      </c>
      <c r="G52" s="125"/>
      <c r="H52" s="125">
        <v>176</v>
      </c>
      <c r="I52" s="121" t="e">
        <f>VLOOKUP($A52,Сотрудники!$A$3:$L$1206,14,0)</f>
        <v>#REF!</v>
      </c>
      <c r="J52" s="122" t="e">
        <f t="shared" si="0"/>
        <v>#REF!</v>
      </c>
      <c r="K52" s="126" t="e">
        <f t="shared" si="1"/>
        <v>#REF!</v>
      </c>
    </row>
    <row r="53" spans="1:11" x14ac:dyDescent="0.3">
      <c r="A53" s="97">
        <v>59</v>
      </c>
      <c r="B53" s="119" t="str">
        <f>VLOOKUP($A53,Сотрудники!$A$3:$L$1206,2,0)</f>
        <v>Зырянов Николай</v>
      </c>
      <c r="C53" s="119" t="str">
        <f>VLOOKUP($A53,Сотрудники!$A$3:$L$1206,9,0)</f>
        <v xml:space="preserve">приземление </v>
      </c>
      <c r="D53" s="119">
        <f>VLOOKUP($A53,Сотрудники!$A$3:$L$1206,10,0)</f>
        <v>0.15</v>
      </c>
      <c r="E53" s="119">
        <f>VLOOKUP($A53,Сотрудники!$A$3:$L$1206,11,0)</f>
        <v>149500</v>
      </c>
      <c r="F53" s="120">
        <f t="shared" si="2"/>
        <v>22</v>
      </c>
      <c r="G53" s="125"/>
      <c r="H53" s="125">
        <v>176</v>
      </c>
      <c r="I53" s="121" t="e">
        <f>VLOOKUP($A53,Сотрудники!$A$3:$L$1206,14,0)</f>
        <v>#REF!</v>
      </c>
      <c r="J53" s="122" t="e">
        <f t="shared" si="0"/>
        <v>#REF!</v>
      </c>
      <c r="K53" s="126" t="e">
        <f t="shared" si="1"/>
        <v>#REF!</v>
      </c>
    </row>
    <row r="54" spans="1:11" x14ac:dyDescent="0.3">
      <c r="A54" s="97">
        <v>60</v>
      </c>
      <c r="B54" s="119" t="str">
        <f>VLOOKUP($A54,Сотрудники!$A$3:$L$1206,2,0)</f>
        <v>Гнусов Алексей</v>
      </c>
      <c r="C54" s="119">
        <f>VLOOKUP($A54,Сотрудники!$A$3:$L$1206,9,0)</f>
        <v>0</v>
      </c>
      <c r="D54" s="119">
        <f>VLOOKUP($A54,Сотрудники!$A$3:$L$1206,10,0)</f>
        <v>0</v>
      </c>
      <c r="E54" s="119">
        <f>VLOOKUP($A54,Сотрудники!$A$3:$L$1206,11,0)</f>
        <v>0</v>
      </c>
      <c r="F54" s="120">
        <f t="shared" si="2"/>
        <v>22</v>
      </c>
      <c r="G54" s="125"/>
      <c r="H54" s="125">
        <v>176</v>
      </c>
      <c r="I54" s="121" t="e">
        <f>VLOOKUP($A54,Сотрудники!$A$3:$L$1206,14,0)</f>
        <v>#REF!</v>
      </c>
      <c r="J54" s="122" t="e">
        <f t="shared" si="0"/>
        <v>#REF!</v>
      </c>
      <c r="K54" s="126" t="e">
        <f t="shared" si="1"/>
        <v>#REF!</v>
      </c>
    </row>
    <row r="55" spans="1:11" x14ac:dyDescent="0.3">
      <c r="A55" s="97">
        <v>61</v>
      </c>
      <c r="B55" s="119" t="str">
        <f>VLOOKUP($A55,Сотрудники!$A$3:$L$1206,2,0)</f>
        <v>Ушаков Сергей</v>
      </c>
      <c r="C55" s="119" t="str">
        <f>VLOOKUP($A55,Сотрудники!$A$3:$L$1206,9,0)</f>
        <v xml:space="preserve">приземление </v>
      </c>
      <c r="D55" s="119">
        <f>VLOOKUP($A55,Сотрудники!$A$3:$L$1206,10,0)</f>
        <v>0.15</v>
      </c>
      <c r="E55" s="119">
        <f>VLOOKUP($A55,Сотрудники!$A$3:$L$1206,11,0)</f>
        <v>344900</v>
      </c>
      <c r="F55" s="120">
        <f t="shared" si="2"/>
        <v>21</v>
      </c>
      <c r="G55" s="125"/>
      <c r="H55" s="125">
        <v>168</v>
      </c>
      <c r="I55" s="121" t="e">
        <f>VLOOKUP($A55,Сотрудники!$A$3:$L$1206,14,0)</f>
        <v>#REF!</v>
      </c>
      <c r="J55" s="122" t="e">
        <f t="shared" si="0"/>
        <v>#REF!</v>
      </c>
      <c r="K55" s="126" t="e">
        <f t="shared" si="1"/>
        <v>#REF!</v>
      </c>
    </row>
    <row r="56" spans="1:11" x14ac:dyDescent="0.3">
      <c r="A56" s="97">
        <v>62</v>
      </c>
      <c r="B56" s="119" t="str">
        <f>VLOOKUP($A56,Сотрудники!$A$3:$L$1206,2,0)</f>
        <v>Горьков Алексей</v>
      </c>
      <c r="C56" s="119" t="str">
        <f>VLOOKUP($A56,Сотрудники!$A$3:$L$1206,9,0)</f>
        <v xml:space="preserve">приземление </v>
      </c>
      <c r="D56" s="119">
        <f>VLOOKUP($A56,Сотрудники!$A$3:$L$1206,10,0)</f>
        <v>0</v>
      </c>
      <c r="E56" s="119">
        <f>VLOOKUP($A56,Сотрудники!$A$3:$L$1206,11,0)</f>
        <v>252900</v>
      </c>
      <c r="F56" s="120">
        <f t="shared" si="2"/>
        <v>20</v>
      </c>
      <c r="G56" s="125"/>
      <c r="H56" s="125">
        <v>160</v>
      </c>
      <c r="I56" s="121" t="e">
        <f>VLOOKUP($A56,Сотрудники!$A$3:$L$1206,14,0)</f>
        <v>#REF!</v>
      </c>
      <c r="J56" s="122" t="e">
        <f t="shared" si="0"/>
        <v>#REF!</v>
      </c>
      <c r="K56" s="126" t="e">
        <f t="shared" si="1"/>
        <v>#REF!</v>
      </c>
    </row>
    <row r="57" spans="1:11" x14ac:dyDescent="0.3">
      <c r="A57" s="97">
        <v>63</v>
      </c>
      <c r="B57" s="119" t="str">
        <f>VLOOKUP($A57,Сотрудники!$A$3:$L$1206,2,0)</f>
        <v>Ненякина Анастасия</v>
      </c>
      <c r="C57" s="119">
        <f>VLOOKUP($A57,Сотрудники!$A$3:$L$1206,9,0)</f>
        <v>0</v>
      </c>
      <c r="D57" s="119">
        <f>VLOOKUP($A57,Сотрудники!$A$3:$L$1206,10,0)</f>
        <v>0</v>
      </c>
      <c r="E57" s="119">
        <f>VLOOKUP($A57,Сотрудники!$A$3:$L$1206,11,0)</f>
        <v>138000</v>
      </c>
      <c r="F57" s="120">
        <f t="shared" si="2"/>
        <v>18</v>
      </c>
      <c r="G57" s="125"/>
      <c r="H57" s="125">
        <v>144</v>
      </c>
      <c r="I57" s="121" t="e">
        <f>VLOOKUP($A57,Сотрудники!$A$3:$L$1206,14,0)</f>
        <v>#REF!</v>
      </c>
      <c r="J57" s="122" t="e">
        <f t="shared" si="0"/>
        <v>#REF!</v>
      </c>
      <c r="K57" s="126" t="e">
        <f t="shared" si="1"/>
        <v>#REF!</v>
      </c>
    </row>
    <row r="58" spans="1:11" x14ac:dyDescent="0.3">
      <c r="A58" s="97">
        <v>64</v>
      </c>
      <c r="B58" s="119" t="str">
        <f>VLOOKUP($A58,Сотрудники!$A$3:$L$1206,2,0)</f>
        <v>Павлов Роман</v>
      </c>
      <c r="C58" s="119" t="str">
        <f>VLOOKUP($A58,Сотрудники!$A$3:$L$1206,9,0)</f>
        <v>приземление</v>
      </c>
      <c r="D58" s="119">
        <f>VLOOKUP($A58,Сотрудники!$A$3:$L$1206,10,0)</f>
        <v>0</v>
      </c>
      <c r="E58" s="119">
        <f>VLOOKUP($A58,Сотрудники!$A$3:$L$1206,11,0)</f>
        <v>0</v>
      </c>
      <c r="F58" s="120">
        <f t="shared" si="2"/>
        <v>13</v>
      </c>
      <c r="G58" s="125"/>
      <c r="H58" s="125">
        <v>104</v>
      </c>
      <c r="I58" s="121" t="e">
        <f>VLOOKUP($A58,Сотрудники!$A$3:$L$1206,14,0)</f>
        <v>#REF!</v>
      </c>
      <c r="J58" s="122" t="e">
        <f t="shared" si="0"/>
        <v>#REF!</v>
      </c>
      <c r="K58" s="126" t="e">
        <f t="shared" si="1"/>
        <v>#REF!</v>
      </c>
    </row>
    <row r="59" spans="1:11" x14ac:dyDescent="0.3">
      <c r="A59" s="97">
        <v>65</v>
      </c>
      <c r="B59" s="119" t="str">
        <f>VLOOKUP($A59,Сотрудники!$A$3:$L$1206,2,0)</f>
        <v>Мукина Кристина</v>
      </c>
      <c r="C59" s="119">
        <f>VLOOKUP($A59,Сотрудники!$A$3:$L$1206,9,0)</f>
        <v>0</v>
      </c>
      <c r="D59" s="119">
        <f>VLOOKUP($A59,Сотрудники!$A$3:$L$1206,10,0)</f>
        <v>0</v>
      </c>
      <c r="E59" s="119">
        <f>VLOOKUP($A59,Сотрудники!$A$3:$L$1206,11,0)</f>
        <v>0</v>
      </c>
      <c r="F59" s="120">
        <f t="shared" si="2"/>
        <v>10</v>
      </c>
      <c r="G59" s="125"/>
      <c r="H59" s="125">
        <v>80</v>
      </c>
      <c r="I59" s="121" t="e">
        <f>VLOOKUP($A59,Сотрудники!$A$3:$L$1206,14,0)</f>
        <v>#REF!</v>
      </c>
      <c r="J59" s="122" t="e">
        <f t="shared" si="0"/>
        <v>#REF!</v>
      </c>
      <c r="K59" s="126" t="e">
        <f t="shared" si="1"/>
        <v>#REF!</v>
      </c>
    </row>
    <row r="60" spans="1:11" x14ac:dyDescent="0.3">
      <c r="A60" s="97">
        <v>66</v>
      </c>
      <c r="B60" s="119" t="str">
        <f>VLOOKUP($A60,Сотрудники!$A$3:$L$1206,2,0)</f>
        <v>Лукьянов Станислав</v>
      </c>
      <c r="C60" s="119">
        <f>VLOOKUP($A60,Сотрудники!$A$3:$L$1206,9,0)</f>
        <v>0</v>
      </c>
      <c r="D60" s="119">
        <f>VLOOKUP($A60,Сотрудники!$A$3:$L$1206,10,0)</f>
        <v>0</v>
      </c>
      <c r="E60" s="119">
        <f>VLOOKUP($A60,Сотрудники!$A$3:$L$1206,11,0)</f>
        <v>0</v>
      </c>
      <c r="F60" s="120">
        <f t="shared" si="2"/>
        <v>6</v>
      </c>
      <c r="G60" s="125"/>
      <c r="H60" s="125">
        <v>48</v>
      </c>
      <c r="I60" s="121" t="e">
        <f>VLOOKUP($A60,Сотрудники!$A$3:$L$1206,14,0)</f>
        <v>#REF!</v>
      </c>
      <c r="J60" s="122" t="e">
        <f t="shared" si="0"/>
        <v>#REF!</v>
      </c>
      <c r="K60" s="126" t="e">
        <f t="shared" si="1"/>
        <v>#REF!</v>
      </c>
    </row>
    <row r="61" spans="1:11" x14ac:dyDescent="0.3">
      <c r="A61" s="97">
        <v>67</v>
      </c>
      <c r="B61" s="119" t="str">
        <f>VLOOKUP($A61,Сотрудники!$A$3:$L$1206,2,0)</f>
        <v>Киле Егор</v>
      </c>
      <c r="C61" s="119">
        <f>VLOOKUP($A61,Сотрудники!$A$3:$L$1206,9,0)</f>
        <v>0</v>
      </c>
      <c r="D61" s="119">
        <f>VLOOKUP($A61,Сотрудники!$A$3:$L$1206,10,0)</f>
        <v>0</v>
      </c>
      <c r="E61" s="119">
        <f>VLOOKUP($A61,Сотрудники!$A$3:$L$1206,11,0)</f>
        <v>0</v>
      </c>
      <c r="F61" s="120">
        <f t="shared" si="2"/>
        <v>5</v>
      </c>
      <c r="G61" s="125"/>
      <c r="H61" s="125">
        <v>40</v>
      </c>
      <c r="I61" s="121" t="e">
        <f>VLOOKUP($A61,Сотрудники!$A$3:$L$1206,14,0)</f>
        <v>#REF!</v>
      </c>
      <c r="J61" s="122" t="e">
        <f t="shared" si="0"/>
        <v>#REF!</v>
      </c>
      <c r="K61" s="126" t="e">
        <f t="shared" si="1"/>
        <v>#REF!</v>
      </c>
    </row>
    <row r="62" spans="1:11" x14ac:dyDescent="0.3">
      <c r="A62" s="97">
        <v>68</v>
      </c>
      <c r="B62" s="119" t="str">
        <f>VLOOKUP($A62,Сотрудники!$A$3:$L$1206,2,0)</f>
        <v>Кучмиёв Иван</v>
      </c>
      <c r="C62" s="119" t="str">
        <f>VLOOKUP($A62,Сотрудники!$A$3:$L$1206,9,0)</f>
        <v>приземление</v>
      </c>
      <c r="D62" s="119">
        <f>VLOOKUP($A62,Сотрудники!$A$3:$L$1206,10,0)</f>
        <v>0</v>
      </c>
      <c r="E62" s="119">
        <f>VLOOKUP($A62,Сотрудники!$A$3:$L$1206,11,0)</f>
        <v>190000</v>
      </c>
      <c r="F62" s="120">
        <f t="shared" si="2"/>
        <v>3</v>
      </c>
      <c r="G62" s="125"/>
      <c r="H62" s="125">
        <v>24</v>
      </c>
      <c r="I62" s="121" t="e">
        <f>VLOOKUP($A62,Сотрудники!$A$3:$L$1206,14,0)</f>
        <v>#REF!</v>
      </c>
      <c r="J62" s="122" t="e">
        <f t="shared" si="0"/>
        <v>#REF!</v>
      </c>
      <c r="K62" s="126" t="e">
        <f t="shared" si="1"/>
        <v>#REF!</v>
      </c>
    </row>
    <row r="63" spans="1:11" x14ac:dyDescent="0.3">
      <c r="A63" s="97">
        <v>69</v>
      </c>
      <c r="B63" s="119" t="str">
        <f>VLOOKUP($A63,Сотрудники!$A$3:$L$1206,2,0)</f>
        <v>Егоров Валерий</v>
      </c>
      <c r="C63" s="119">
        <f>VLOOKUP($A63,Сотрудники!$A$3:$L$1206,9,0)</f>
        <v>0</v>
      </c>
      <c r="D63" s="119">
        <f>VLOOKUP($A63,Сотрудники!$A$3:$L$1206,10,0)</f>
        <v>0</v>
      </c>
      <c r="E63" s="119">
        <f>VLOOKUP($A63,Сотрудники!$A$3:$L$1206,11,0)</f>
        <v>149500</v>
      </c>
      <c r="F63" s="120">
        <f t="shared" si="2"/>
        <v>2</v>
      </c>
      <c r="G63" s="125"/>
      <c r="H63" s="125">
        <v>16</v>
      </c>
      <c r="I63" s="121" t="e">
        <f>VLOOKUP($A63,Сотрудники!$A$3:$L$1206,14,0)</f>
        <v>#REF!</v>
      </c>
      <c r="J63" s="122" t="e">
        <f t="shared" si="0"/>
        <v>#REF!</v>
      </c>
      <c r="K63" s="126" t="e">
        <f t="shared" si="1"/>
        <v>#REF!</v>
      </c>
    </row>
    <row r="64" spans="1:11" x14ac:dyDescent="0.3">
      <c r="K64" s="113" t="e">
        <f>SUM(K5:K63)</f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K147"/>
  <sheetViews>
    <sheetView zoomScale="69" workbookViewId="0">
      <pane xSplit="2" ySplit="2" topLeftCell="C3" activePane="bottomRight" state="frozen"/>
      <selection activeCell="D61" sqref="D61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3984375" style="102" customWidth="1"/>
    <col min="2" max="2" width="29.3984375" style="102" bestFit="1" customWidth="1"/>
    <col min="3" max="3" width="29.19921875" style="102" customWidth="1"/>
    <col min="4" max="14" width="10.09765625" style="102" bestFit="1" customWidth="1"/>
    <col min="15" max="15" width="10.69921875" style="102" customWidth="1"/>
    <col min="16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6">
        <v>44105</v>
      </c>
      <c r="E2" s="106">
        <f>D2+1</f>
        <v>44106</v>
      </c>
      <c r="F2" s="105">
        <f t="shared" ref="F2:G2" si="0">E2+1</f>
        <v>44107</v>
      </c>
      <c r="G2" s="105">
        <f t="shared" si="0"/>
        <v>44108</v>
      </c>
      <c r="H2" s="106">
        <f>G2+1</f>
        <v>44109</v>
      </c>
      <c r="I2" s="106">
        <f t="shared" ref="I2:AF2" si="1">H2+1</f>
        <v>44110</v>
      </c>
      <c r="J2" s="106">
        <f t="shared" si="1"/>
        <v>44111</v>
      </c>
      <c r="K2" s="106">
        <f t="shared" si="1"/>
        <v>44112</v>
      </c>
      <c r="L2" s="106">
        <f t="shared" si="1"/>
        <v>44113</v>
      </c>
      <c r="M2" s="105">
        <f t="shared" si="1"/>
        <v>44114</v>
      </c>
      <c r="N2" s="105">
        <f t="shared" si="1"/>
        <v>44115</v>
      </c>
      <c r="O2" s="106">
        <f t="shared" si="1"/>
        <v>44116</v>
      </c>
      <c r="P2" s="106">
        <f t="shared" si="1"/>
        <v>44117</v>
      </c>
      <c r="Q2" s="106">
        <f t="shared" si="1"/>
        <v>44118</v>
      </c>
      <c r="R2" s="106">
        <f t="shared" si="1"/>
        <v>44119</v>
      </c>
      <c r="S2" s="106">
        <f t="shared" si="1"/>
        <v>44120</v>
      </c>
      <c r="T2" s="105">
        <f t="shared" si="1"/>
        <v>44121</v>
      </c>
      <c r="U2" s="105">
        <f t="shared" si="1"/>
        <v>44122</v>
      </c>
      <c r="V2" s="106">
        <f t="shared" si="1"/>
        <v>44123</v>
      </c>
      <c r="W2" s="106">
        <f t="shared" si="1"/>
        <v>44124</v>
      </c>
      <c r="X2" s="106">
        <f t="shared" si="1"/>
        <v>44125</v>
      </c>
      <c r="Y2" s="106">
        <f t="shared" si="1"/>
        <v>44126</v>
      </c>
      <c r="Z2" s="106">
        <f t="shared" si="1"/>
        <v>44127</v>
      </c>
      <c r="AA2" s="105">
        <f t="shared" si="1"/>
        <v>44128</v>
      </c>
      <c r="AB2" s="105">
        <f t="shared" si="1"/>
        <v>44129</v>
      </c>
      <c r="AC2" s="106">
        <f t="shared" si="1"/>
        <v>44130</v>
      </c>
      <c r="AD2" s="106">
        <f t="shared" si="1"/>
        <v>44131</v>
      </c>
      <c r="AE2" s="106">
        <f t="shared" si="1"/>
        <v>44132</v>
      </c>
      <c r="AF2" s="106">
        <f t="shared" si="1"/>
        <v>44133</v>
      </c>
      <c r="AG2" s="106">
        <f>+AF2+1</f>
        <v>44134</v>
      </c>
      <c r="AH2" s="105">
        <f>+AG2+1</f>
        <v>44135</v>
      </c>
      <c r="AI2" s="106">
        <f>+AH2+1</f>
        <v>44136</v>
      </c>
      <c r="AJ2" s="106">
        <f>+AI2+1</f>
        <v>44137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9" t="str">
        <f t="shared" ref="D3:AJ10" si="2">IF(ISBLANK(D77),"",IF(D77=0,"Выходной",IF(D77&lt;&gt;0,"Работал","")))</f>
        <v>Работал</v>
      </c>
      <c r="E3" s="109" t="str">
        <f t="shared" si="2"/>
        <v>Работал</v>
      </c>
      <c r="F3" s="127" t="str">
        <f t="shared" si="2"/>
        <v/>
      </c>
      <c r="G3" s="108" t="str">
        <f t="shared" si="2"/>
        <v/>
      </c>
      <c r="H3" s="107" t="str">
        <f t="shared" si="2"/>
        <v>Работал</v>
      </c>
      <c r="I3" s="109" t="str">
        <f t="shared" si="2"/>
        <v>Работал</v>
      </c>
      <c r="J3" s="109" t="str">
        <f t="shared" si="2"/>
        <v>Работал</v>
      </c>
      <c r="K3" s="109" t="str">
        <f t="shared" si="2"/>
        <v>Работал</v>
      </c>
      <c r="L3" s="109" t="str">
        <f t="shared" si="2"/>
        <v>Работал</v>
      </c>
      <c r="M3" s="127" t="str">
        <f t="shared" si="2"/>
        <v/>
      </c>
      <c r="N3" s="127" t="str">
        <f t="shared" si="2"/>
        <v/>
      </c>
      <c r="O3" s="109" t="str">
        <f t="shared" si="2"/>
        <v>Работал</v>
      </c>
      <c r="P3" s="109" t="str">
        <f t="shared" si="2"/>
        <v>Работал</v>
      </c>
      <c r="Q3" s="109" t="str">
        <f t="shared" si="2"/>
        <v>Работал</v>
      </c>
      <c r="R3" s="109" t="str">
        <f t="shared" si="2"/>
        <v>Работал</v>
      </c>
      <c r="S3" s="109" t="str">
        <f t="shared" si="2"/>
        <v>Работал</v>
      </c>
      <c r="T3" s="127" t="str">
        <f t="shared" si="2"/>
        <v/>
      </c>
      <c r="U3" s="127" t="str">
        <f t="shared" si="2"/>
        <v/>
      </c>
      <c r="V3" s="109" t="str">
        <f t="shared" si="2"/>
        <v>Работал</v>
      </c>
      <c r="W3" s="109" t="str">
        <f t="shared" si="2"/>
        <v>Работал</v>
      </c>
      <c r="X3" s="109" t="str">
        <f t="shared" si="2"/>
        <v>Работал</v>
      </c>
      <c r="Y3" s="109" t="str">
        <f t="shared" si="2"/>
        <v>Работал</v>
      </c>
      <c r="Z3" s="109" t="str">
        <f t="shared" si="2"/>
        <v>Работал</v>
      </c>
      <c r="AA3" s="127" t="str">
        <f t="shared" si="2"/>
        <v/>
      </c>
      <c r="AB3" s="127" t="str">
        <f t="shared" si="2"/>
        <v/>
      </c>
      <c r="AC3" s="109" t="str">
        <f t="shared" si="2"/>
        <v>Работал</v>
      </c>
      <c r="AD3" s="109" t="str">
        <f t="shared" si="2"/>
        <v>Работал</v>
      </c>
      <c r="AE3" s="109" t="str">
        <f t="shared" si="2"/>
        <v>Работал</v>
      </c>
      <c r="AF3" s="109" t="str">
        <f t="shared" si="2"/>
        <v>Работал</v>
      </c>
      <c r="AG3" s="109" t="str">
        <f t="shared" si="2"/>
        <v>Работал</v>
      </c>
      <c r="AH3" s="127" t="str">
        <f t="shared" si="2"/>
        <v/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9" t="str">
        <f t="shared" si="2"/>
        <v>Работал</v>
      </c>
      <c r="E4" s="109" t="str">
        <f t="shared" si="2"/>
        <v>Работал</v>
      </c>
      <c r="F4" s="127" t="str">
        <f t="shared" si="2"/>
        <v/>
      </c>
      <c r="G4" s="127" t="str">
        <f t="shared" si="2"/>
        <v/>
      </c>
      <c r="H4" s="109" t="str">
        <f t="shared" si="2"/>
        <v>Работал</v>
      </c>
      <c r="I4" s="109" t="str">
        <f t="shared" si="2"/>
        <v>Работал</v>
      </c>
      <c r="J4" s="109" t="str">
        <f t="shared" si="2"/>
        <v>Работал</v>
      </c>
      <c r="K4" s="109" t="str">
        <f t="shared" si="2"/>
        <v>Работал</v>
      </c>
      <c r="L4" s="109" t="str">
        <f t="shared" si="2"/>
        <v>Работал</v>
      </c>
      <c r="M4" s="127" t="str">
        <f t="shared" si="2"/>
        <v/>
      </c>
      <c r="N4" s="127" t="str">
        <f t="shared" si="2"/>
        <v/>
      </c>
      <c r="O4" s="109" t="str">
        <f t="shared" si="2"/>
        <v>Выходной</v>
      </c>
      <c r="P4" s="109" t="str">
        <f t="shared" si="2"/>
        <v>Выходной</v>
      </c>
      <c r="Q4" s="109" t="str">
        <f t="shared" si="2"/>
        <v>Выходной</v>
      </c>
      <c r="R4" s="109" t="str">
        <f t="shared" si="2"/>
        <v>Выходной</v>
      </c>
      <c r="S4" s="109" t="str">
        <f t="shared" si="2"/>
        <v>Выходной</v>
      </c>
      <c r="T4" s="127" t="str">
        <f t="shared" si="2"/>
        <v>Выходной</v>
      </c>
      <c r="U4" s="127" t="str">
        <f t="shared" si="2"/>
        <v>Выходной</v>
      </c>
      <c r="V4" s="109" t="str">
        <f t="shared" si="2"/>
        <v>Работал</v>
      </c>
      <c r="W4" s="109" t="str">
        <f t="shared" si="2"/>
        <v>Работал</v>
      </c>
      <c r="X4" s="109" t="str">
        <f t="shared" si="2"/>
        <v>Работал</v>
      </c>
      <c r="Y4" s="109" t="str">
        <f t="shared" si="2"/>
        <v>Работал</v>
      </c>
      <c r="Z4" s="109" t="str">
        <f t="shared" si="2"/>
        <v>Работал</v>
      </c>
      <c r="AA4" s="127" t="str">
        <f t="shared" si="2"/>
        <v/>
      </c>
      <c r="AB4" s="127" t="str">
        <f t="shared" si="2"/>
        <v/>
      </c>
      <c r="AC4" s="109" t="str">
        <f t="shared" si="2"/>
        <v>Работал</v>
      </c>
      <c r="AD4" s="109" t="str">
        <f t="shared" si="2"/>
        <v>Работал</v>
      </c>
      <c r="AE4" s="109" t="str">
        <f t="shared" si="2"/>
        <v>Работал</v>
      </c>
      <c r="AF4" s="109" t="str">
        <f t="shared" si="2"/>
        <v>Работал</v>
      </c>
      <c r="AG4" s="109" t="str">
        <f t="shared" si="2"/>
        <v>Работал</v>
      </c>
      <c r="AH4" s="127" t="str">
        <f t="shared" si="2"/>
        <v/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9" t="str">
        <f t="shared" si="2"/>
        <v>Работал</v>
      </c>
      <c r="E5" s="109" t="str">
        <f t="shared" si="2"/>
        <v>Работал</v>
      </c>
      <c r="F5" s="127" t="str">
        <f t="shared" si="2"/>
        <v/>
      </c>
      <c r="G5" s="127" t="str">
        <f t="shared" si="2"/>
        <v/>
      </c>
      <c r="H5" s="109" t="str">
        <f t="shared" si="2"/>
        <v>Работал</v>
      </c>
      <c r="I5" s="109" t="str">
        <f t="shared" si="2"/>
        <v>Работал</v>
      </c>
      <c r="J5" s="109" t="str">
        <f t="shared" si="2"/>
        <v>Работал</v>
      </c>
      <c r="K5" s="109" t="str">
        <f t="shared" si="2"/>
        <v>Работал</v>
      </c>
      <c r="L5" s="109" t="str">
        <f t="shared" si="2"/>
        <v>Работал</v>
      </c>
      <c r="M5" s="127" t="str">
        <f t="shared" si="2"/>
        <v/>
      </c>
      <c r="N5" s="127" t="str">
        <f t="shared" si="2"/>
        <v/>
      </c>
      <c r="O5" s="109" t="str">
        <f t="shared" si="2"/>
        <v>Работал</v>
      </c>
      <c r="P5" s="109" t="str">
        <f t="shared" si="2"/>
        <v>Работал</v>
      </c>
      <c r="Q5" s="109" t="str">
        <f t="shared" si="2"/>
        <v>Работал</v>
      </c>
      <c r="R5" s="109" t="str">
        <f t="shared" si="2"/>
        <v>Работал</v>
      </c>
      <c r="S5" s="109" t="str">
        <f t="shared" si="2"/>
        <v>Работал</v>
      </c>
      <c r="T5" s="127" t="str">
        <f t="shared" si="2"/>
        <v/>
      </c>
      <c r="U5" s="127" t="str">
        <f t="shared" si="2"/>
        <v/>
      </c>
      <c r="V5" s="109" t="str">
        <f t="shared" si="2"/>
        <v>Работал</v>
      </c>
      <c r="W5" s="109" t="str">
        <f t="shared" si="2"/>
        <v>Работал</v>
      </c>
      <c r="X5" s="109" t="str">
        <f t="shared" si="2"/>
        <v>Работал</v>
      </c>
      <c r="Y5" s="109" t="str">
        <f t="shared" si="2"/>
        <v>Работал</v>
      </c>
      <c r="Z5" s="109" t="str">
        <f t="shared" si="2"/>
        <v>Работал</v>
      </c>
      <c r="AA5" s="127" t="str">
        <f t="shared" si="2"/>
        <v/>
      </c>
      <c r="AB5" s="127" t="str">
        <f t="shared" si="2"/>
        <v/>
      </c>
      <c r="AC5" s="109" t="str">
        <f t="shared" si="2"/>
        <v>Работал</v>
      </c>
      <c r="AD5" s="109" t="str">
        <f t="shared" si="2"/>
        <v>Работал</v>
      </c>
      <c r="AE5" s="109" t="str">
        <f t="shared" si="2"/>
        <v>Работал</v>
      </c>
      <c r="AF5" s="109" t="str">
        <f t="shared" si="2"/>
        <v>Работал</v>
      </c>
      <c r="AG5" s="109" t="str">
        <f t="shared" si="2"/>
        <v>Работал</v>
      </c>
      <c r="AH5" s="127" t="str">
        <f t="shared" si="2"/>
        <v/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09" t="str">
        <f t="shared" si="2"/>
        <v>Работал</v>
      </c>
      <c r="E6" s="109" t="str">
        <f t="shared" si="2"/>
        <v>Работал</v>
      </c>
      <c r="F6" s="127" t="str">
        <f t="shared" si="2"/>
        <v/>
      </c>
      <c r="G6" s="127" t="str">
        <f t="shared" si="2"/>
        <v/>
      </c>
      <c r="H6" s="109" t="str">
        <f t="shared" si="2"/>
        <v>Работал</v>
      </c>
      <c r="I6" s="109" t="str">
        <f t="shared" si="2"/>
        <v>Работал</v>
      </c>
      <c r="J6" s="109" t="str">
        <f t="shared" si="2"/>
        <v>Работал</v>
      </c>
      <c r="K6" s="109" t="str">
        <f t="shared" si="2"/>
        <v>Работал</v>
      </c>
      <c r="L6" s="109" t="str">
        <f t="shared" si="2"/>
        <v>Работал</v>
      </c>
      <c r="M6" s="127" t="str">
        <f t="shared" si="2"/>
        <v/>
      </c>
      <c r="N6" s="127" t="str">
        <f t="shared" si="2"/>
        <v/>
      </c>
      <c r="O6" s="109" t="str">
        <f t="shared" si="2"/>
        <v>Работал</v>
      </c>
      <c r="P6" s="109" t="str">
        <f t="shared" si="2"/>
        <v>Работал</v>
      </c>
      <c r="Q6" s="109" t="str">
        <f t="shared" si="2"/>
        <v>Работал</v>
      </c>
      <c r="R6" s="109" t="str">
        <f t="shared" si="2"/>
        <v>Работал</v>
      </c>
      <c r="S6" s="109" t="str">
        <f t="shared" si="2"/>
        <v>Работал</v>
      </c>
      <c r="T6" s="127" t="str">
        <f t="shared" si="2"/>
        <v/>
      </c>
      <c r="U6" s="127" t="str">
        <f t="shared" si="2"/>
        <v/>
      </c>
      <c r="V6" s="109" t="str">
        <f t="shared" si="2"/>
        <v>Работал</v>
      </c>
      <c r="W6" s="109" t="str">
        <f t="shared" si="2"/>
        <v>Работал</v>
      </c>
      <c r="X6" s="109" t="str">
        <f t="shared" si="2"/>
        <v>Работал</v>
      </c>
      <c r="Y6" s="109" t="str">
        <f t="shared" si="2"/>
        <v>Работал</v>
      </c>
      <c r="Z6" s="109" t="str">
        <f t="shared" si="2"/>
        <v>Работал</v>
      </c>
      <c r="AA6" s="127" t="str">
        <f t="shared" si="2"/>
        <v/>
      </c>
      <c r="AB6" s="127" t="str">
        <f t="shared" si="2"/>
        <v/>
      </c>
      <c r="AC6" s="109" t="str">
        <f t="shared" si="2"/>
        <v>Работал</v>
      </c>
      <c r="AD6" s="109" t="str">
        <f t="shared" si="2"/>
        <v>Работал</v>
      </c>
      <c r="AE6" s="109" t="str">
        <f t="shared" si="2"/>
        <v>Работал</v>
      </c>
      <c r="AF6" s="109" t="str">
        <f t="shared" si="2"/>
        <v>Работал</v>
      </c>
      <c r="AG6" s="109" t="str">
        <f t="shared" si="2"/>
        <v>Работал</v>
      </c>
      <c r="AH6" s="127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09" t="str">
        <f t="shared" si="2"/>
        <v>Работал</v>
      </c>
      <c r="E7" s="109" t="str">
        <f t="shared" si="2"/>
        <v>Работал</v>
      </c>
      <c r="F7" s="127" t="str">
        <f t="shared" si="2"/>
        <v/>
      </c>
      <c r="G7" s="127" t="str">
        <f t="shared" si="2"/>
        <v/>
      </c>
      <c r="H7" s="109" t="str">
        <f t="shared" si="2"/>
        <v>Работал</v>
      </c>
      <c r="I7" s="109" t="str">
        <f t="shared" si="2"/>
        <v>Работал</v>
      </c>
      <c r="J7" s="109" t="str">
        <f t="shared" si="2"/>
        <v>Работал</v>
      </c>
      <c r="K7" s="109" t="str">
        <f t="shared" si="2"/>
        <v>Работал</v>
      </c>
      <c r="L7" s="109" t="str">
        <f t="shared" si="2"/>
        <v>Работал</v>
      </c>
      <c r="M7" s="127" t="str">
        <f t="shared" si="2"/>
        <v/>
      </c>
      <c r="N7" s="127" t="str">
        <f t="shared" si="2"/>
        <v/>
      </c>
      <c r="O7" s="109" t="str">
        <f t="shared" si="2"/>
        <v>Работал</v>
      </c>
      <c r="P7" s="109" t="str">
        <f t="shared" si="2"/>
        <v>Работал</v>
      </c>
      <c r="Q7" s="109" t="str">
        <f t="shared" si="2"/>
        <v>Работал</v>
      </c>
      <c r="R7" s="109" t="str">
        <f t="shared" si="2"/>
        <v>Работал</v>
      </c>
      <c r="S7" s="109" t="str">
        <f t="shared" si="2"/>
        <v>Работал</v>
      </c>
      <c r="T7" s="127" t="str">
        <f t="shared" si="2"/>
        <v/>
      </c>
      <c r="U7" s="127" t="str">
        <f t="shared" si="2"/>
        <v/>
      </c>
      <c r="V7" s="109" t="str">
        <f t="shared" si="2"/>
        <v>Работал</v>
      </c>
      <c r="W7" s="109" t="str">
        <f t="shared" si="2"/>
        <v>Работал</v>
      </c>
      <c r="X7" s="109" t="str">
        <f t="shared" si="2"/>
        <v>Работал</v>
      </c>
      <c r="Y7" s="109" t="str">
        <f t="shared" si="2"/>
        <v>Работал</v>
      </c>
      <c r="Z7" s="109" t="str">
        <f t="shared" si="2"/>
        <v>Работал</v>
      </c>
      <c r="AA7" s="127" t="str">
        <f t="shared" si="2"/>
        <v/>
      </c>
      <c r="AB7" s="127" t="str">
        <f t="shared" si="2"/>
        <v/>
      </c>
      <c r="AC7" s="109" t="str">
        <f t="shared" si="2"/>
        <v>Работал</v>
      </c>
      <c r="AD7" s="109" t="str">
        <f t="shared" si="2"/>
        <v>Работал</v>
      </c>
      <c r="AE7" s="109" t="str">
        <f t="shared" si="2"/>
        <v>Работал</v>
      </c>
      <c r="AF7" s="109" t="str">
        <f t="shared" si="2"/>
        <v>Работал</v>
      </c>
      <c r="AG7" s="109" t="str">
        <f t="shared" si="2"/>
        <v>Работал</v>
      </c>
      <c r="AH7" s="127" t="str">
        <f t="shared" si="2"/>
        <v/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09" t="str">
        <f t="shared" si="2"/>
        <v>Работал</v>
      </c>
      <c r="E8" s="109" t="str">
        <f t="shared" si="2"/>
        <v>Работал</v>
      </c>
      <c r="F8" s="127" t="str">
        <f t="shared" si="2"/>
        <v/>
      </c>
      <c r="G8" s="127" t="str">
        <f t="shared" si="2"/>
        <v/>
      </c>
      <c r="H8" s="109" t="str">
        <f t="shared" si="2"/>
        <v>Работал</v>
      </c>
      <c r="I8" s="109" t="str">
        <f t="shared" si="2"/>
        <v>Работал</v>
      </c>
      <c r="J8" s="109" t="str">
        <f t="shared" si="2"/>
        <v>Работал</v>
      </c>
      <c r="K8" s="109" t="str">
        <f t="shared" si="2"/>
        <v>Работал</v>
      </c>
      <c r="L8" s="109" t="str">
        <f t="shared" si="2"/>
        <v>Работал</v>
      </c>
      <c r="M8" s="127" t="str">
        <f t="shared" si="2"/>
        <v/>
      </c>
      <c r="N8" s="127" t="str">
        <f t="shared" si="2"/>
        <v/>
      </c>
      <c r="O8" s="109" t="str">
        <f t="shared" si="2"/>
        <v>Работал</v>
      </c>
      <c r="P8" s="109" t="str">
        <f t="shared" si="2"/>
        <v>Работал</v>
      </c>
      <c r="Q8" s="109" t="str">
        <f t="shared" si="2"/>
        <v>Работал</v>
      </c>
      <c r="R8" s="109" t="str">
        <f t="shared" si="2"/>
        <v>Работал</v>
      </c>
      <c r="S8" s="109" t="str">
        <f t="shared" si="2"/>
        <v>Работал</v>
      </c>
      <c r="T8" s="127" t="str">
        <f t="shared" si="2"/>
        <v/>
      </c>
      <c r="U8" s="127" t="str">
        <f t="shared" si="2"/>
        <v/>
      </c>
      <c r="V8" s="109" t="str">
        <f t="shared" si="2"/>
        <v>Работал</v>
      </c>
      <c r="W8" s="109" t="str">
        <f t="shared" si="2"/>
        <v>Работал</v>
      </c>
      <c r="X8" s="109" t="str">
        <f t="shared" si="2"/>
        <v>Работал</v>
      </c>
      <c r="Y8" s="109" t="str">
        <f t="shared" si="2"/>
        <v>Работал</v>
      </c>
      <c r="Z8" s="109" t="str">
        <f t="shared" si="2"/>
        <v>Работал</v>
      </c>
      <c r="AA8" s="127" t="str">
        <f t="shared" si="2"/>
        <v/>
      </c>
      <c r="AB8" s="127" t="str">
        <f t="shared" si="2"/>
        <v/>
      </c>
      <c r="AC8" s="109" t="str">
        <f t="shared" si="2"/>
        <v>Работал</v>
      </c>
      <c r="AD8" s="109" t="str">
        <f t="shared" si="2"/>
        <v>Работал</v>
      </c>
      <c r="AE8" s="109" t="str">
        <f t="shared" si="2"/>
        <v>Работал</v>
      </c>
      <c r="AF8" s="109" t="str">
        <f t="shared" si="2"/>
        <v>Работал</v>
      </c>
      <c r="AG8" s="109" t="str">
        <f t="shared" si="2"/>
        <v>Работал</v>
      </c>
      <c r="AH8" s="127" t="str">
        <f t="shared" si="2"/>
        <v/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09" t="str">
        <f t="shared" si="2"/>
        <v>Работал</v>
      </c>
      <c r="E9" s="109" t="str">
        <f t="shared" si="2"/>
        <v>Работал</v>
      </c>
      <c r="F9" s="127" t="str">
        <f t="shared" si="2"/>
        <v/>
      </c>
      <c r="G9" s="127" t="str">
        <f t="shared" si="2"/>
        <v/>
      </c>
      <c r="H9" s="109" t="str">
        <f t="shared" si="2"/>
        <v>Работал</v>
      </c>
      <c r="I9" s="109" t="str">
        <f t="shared" si="2"/>
        <v>Работал</v>
      </c>
      <c r="J9" s="109" t="str">
        <f t="shared" si="2"/>
        <v>Работал</v>
      </c>
      <c r="K9" s="109" t="str">
        <f t="shared" si="2"/>
        <v>Работал</v>
      </c>
      <c r="L9" s="109" t="str">
        <f t="shared" si="2"/>
        <v>Работал</v>
      </c>
      <c r="M9" s="127" t="str">
        <f t="shared" si="2"/>
        <v/>
      </c>
      <c r="N9" s="127" t="str">
        <f t="shared" si="2"/>
        <v/>
      </c>
      <c r="O9" s="109" t="str">
        <f t="shared" si="2"/>
        <v>Работал</v>
      </c>
      <c r="P9" s="109" t="str">
        <f t="shared" si="2"/>
        <v>Работал</v>
      </c>
      <c r="Q9" s="109" t="str">
        <f t="shared" si="2"/>
        <v>Работал</v>
      </c>
      <c r="R9" s="109" t="str">
        <f t="shared" si="2"/>
        <v>Работал</v>
      </c>
      <c r="S9" s="109" t="str">
        <f t="shared" si="2"/>
        <v>Работал</v>
      </c>
      <c r="T9" s="127" t="str">
        <f t="shared" si="2"/>
        <v/>
      </c>
      <c r="U9" s="127" t="str">
        <f t="shared" si="2"/>
        <v/>
      </c>
      <c r="V9" s="109" t="str">
        <f t="shared" si="2"/>
        <v>Работал</v>
      </c>
      <c r="W9" s="109" t="str">
        <f t="shared" si="2"/>
        <v>Работал</v>
      </c>
      <c r="X9" s="109" t="str">
        <f t="shared" si="2"/>
        <v>Работал</v>
      </c>
      <c r="Y9" s="109" t="str">
        <f t="shared" si="2"/>
        <v>Работал</v>
      </c>
      <c r="Z9" s="109" t="str">
        <f t="shared" si="2"/>
        <v>Работал</v>
      </c>
      <c r="AA9" s="127" t="str">
        <f t="shared" si="2"/>
        <v/>
      </c>
      <c r="AB9" s="127" t="str">
        <f t="shared" si="2"/>
        <v/>
      </c>
      <c r="AC9" s="109" t="str">
        <f t="shared" si="2"/>
        <v>Работал</v>
      </c>
      <c r="AD9" s="109" t="str">
        <f t="shared" si="2"/>
        <v>Работал</v>
      </c>
      <c r="AE9" s="109" t="str">
        <f t="shared" si="2"/>
        <v>Работал</v>
      </c>
      <c r="AF9" s="109" t="str">
        <f t="shared" si="2"/>
        <v>Работал</v>
      </c>
      <c r="AG9" s="109" t="str">
        <f t="shared" si="2"/>
        <v>Работал</v>
      </c>
      <c r="AH9" s="127" t="str">
        <f t="shared" si="2"/>
        <v/>
      </c>
      <c r="AI9" s="109" t="str">
        <f t="shared" si="2"/>
        <v/>
      </c>
      <c r="AJ9" s="109" t="str">
        <f t="shared" si="2"/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09" t="str">
        <f t="shared" si="2"/>
        <v>Работал</v>
      </c>
      <c r="E10" s="109" t="str">
        <f t="shared" si="2"/>
        <v>Работал</v>
      </c>
      <c r="F10" s="127" t="str">
        <f t="shared" si="2"/>
        <v/>
      </c>
      <c r="G10" s="127" t="str">
        <f t="shared" si="2"/>
        <v/>
      </c>
      <c r="H10" s="109" t="str">
        <f t="shared" si="2"/>
        <v>Работал</v>
      </c>
      <c r="I10" s="109" t="str">
        <f t="shared" si="2"/>
        <v>Работал</v>
      </c>
      <c r="J10" s="109" t="str">
        <f t="shared" si="2"/>
        <v>Работал</v>
      </c>
      <c r="K10" s="109" t="str">
        <f t="shared" si="2"/>
        <v>Работал</v>
      </c>
      <c r="L10" s="109" t="str">
        <f t="shared" si="2"/>
        <v>Работал</v>
      </c>
      <c r="M10" s="127" t="str">
        <f t="shared" si="2"/>
        <v/>
      </c>
      <c r="N10" s="127" t="str">
        <f t="shared" si="2"/>
        <v/>
      </c>
      <c r="O10" s="109" t="str">
        <f t="shared" si="2"/>
        <v>Работал</v>
      </c>
      <c r="P10" s="109" t="str">
        <f t="shared" si="2"/>
        <v>Работал</v>
      </c>
      <c r="Q10" s="109" t="str">
        <f t="shared" si="2"/>
        <v>Работал</v>
      </c>
      <c r="R10" s="109" t="str">
        <f t="shared" si="2"/>
        <v>Работал</v>
      </c>
      <c r="S10" s="109" t="str">
        <f t="shared" si="2"/>
        <v>Работал</v>
      </c>
      <c r="T10" s="127" t="str">
        <f t="shared" si="2"/>
        <v/>
      </c>
      <c r="U10" s="127" t="str">
        <f t="shared" si="2"/>
        <v/>
      </c>
      <c r="V10" s="109" t="str">
        <f t="shared" si="2"/>
        <v>Работал</v>
      </c>
      <c r="W10" s="109" t="str">
        <f t="shared" si="2"/>
        <v>Работал</v>
      </c>
      <c r="X10" s="109" t="str">
        <f t="shared" si="2"/>
        <v>Работал</v>
      </c>
      <c r="Y10" s="109" t="str">
        <f t="shared" si="2"/>
        <v>Работал</v>
      </c>
      <c r="Z10" s="109" t="str">
        <f t="shared" si="2"/>
        <v>Работал</v>
      </c>
      <c r="AA10" s="127" t="str">
        <f t="shared" si="2"/>
        <v/>
      </c>
      <c r="AB10" s="127" t="str">
        <f t="shared" ref="AB10:AJ10" si="3">IF(ISBLANK(AB84),"",IF(AB84=0,"Выходной",IF(AB84&lt;&gt;0,"Работал","")))</f>
        <v/>
      </c>
      <c r="AC10" s="109" t="str">
        <f t="shared" si="3"/>
        <v>Работал</v>
      </c>
      <c r="AD10" s="109" t="str">
        <f t="shared" si="3"/>
        <v>Работал</v>
      </c>
      <c r="AE10" s="109" t="str">
        <f t="shared" si="3"/>
        <v>Работал</v>
      </c>
      <c r="AF10" s="109" t="str">
        <f t="shared" si="3"/>
        <v>Работал</v>
      </c>
      <c r="AG10" s="109" t="str">
        <f t="shared" si="3"/>
        <v>Работал</v>
      </c>
      <c r="AH10" s="127" t="str">
        <f t="shared" si="3"/>
        <v/>
      </c>
      <c r="AI10" s="109" t="str">
        <f t="shared" si="3"/>
        <v/>
      </c>
      <c r="AJ10" s="109" t="str">
        <f t="shared" si="3"/>
        <v/>
      </c>
    </row>
    <row r="11" spans="1:36" x14ac:dyDescent="0.3">
      <c r="A11" s="102">
        <v>13</v>
      </c>
      <c r="B11" s="107" t="str">
        <f>VLOOKUP($A11,Сотрудники!$A$3:$L$1206,2,0)</f>
        <v>Богданов Михаил</v>
      </c>
      <c r="C11" s="107" t="str">
        <f>VLOOKUP($A11,Сотрудники!$A$3:$L$1206,8,0)</f>
        <v>СПБ</v>
      </c>
      <c r="D11" s="109" t="str">
        <f t="shared" ref="D11:AJ18" si="4">IF(ISBLANK(D85),"",IF(D85=0,"Выходной",IF(D85&lt;&gt;0,"Работал","")))</f>
        <v>Работал</v>
      </c>
      <c r="E11" s="109" t="str">
        <f t="shared" si="4"/>
        <v>Работал</v>
      </c>
      <c r="F11" s="127" t="str">
        <f t="shared" si="4"/>
        <v/>
      </c>
      <c r="G11" s="127" t="str">
        <f t="shared" si="4"/>
        <v/>
      </c>
      <c r="H11" s="109" t="str">
        <f t="shared" si="4"/>
        <v>Работал</v>
      </c>
      <c r="I11" s="109" t="str">
        <f t="shared" si="4"/>
        <v>Работал</v>
      </c>
      <c r="J11" s="109" t="str">
        <f t="shared" si="4"/>
        <v>Работал</v>
      </c>
      <c r="K11" s="109" t="str">
        <f t="shared" si="4"/>
        <v>Работал</v>
      </c>
      <c r="L11" s="109" t="str">
        <f t="shared" si="4"/>
        <v>Работал</v>
      </c>
      <c r="M11" s="127" t="str">
        <f t="shared" si="4"/>
        <v/>
      </c>
      <c r="N11" s="127" t="str">
        <f t="shared" si="4"/>
        <v/>
      </c>
      <c r="O11" s="109" t="str">
        <f t="shared" si="4"/>
        <v>Работал</v>
      </c>
      <c r="P11" s="109" t="str">
        <f t="shared" si="4"/>
        <v>Работал</v>
      </c>
      <c r="Q11" s="109" t="str">
        <f t="shared" si="4"/>
        <v>Работал</v>
      </c>
      <c r="R11" s="109" t="str">
        <f t="shared" si="4"/>
        <v>Работал</v>
      </c>
      <c r="S11" s="109" t="str">
        <f t="shared" si="4"/>
        <v>Работал</v>
      </c>
      <c r="T11" s="127" t="str">
        <f t="shared" si="4"/>
        <v/>
      </c>
      <c r="U11" s="127" t="str">
        <f t="shared" si="4"/>
        <v/>
      </c>
      <c r="V11" s="109" t="str">
        <f t="shared" si="4"/>
        <v>Работал</v>
      </c>
      <c r="W11" s="109" t="str">
        <f t="shared" si="4"/>
        <v>Работал</v>
      </c>
      <c r="X11" s="109" t="str">
        <f t="shared" si="4"/>
        <v>Работал</v>
      </c>
      <c r="Y11" s="109" t="str">
        <f t="shared" si="4"/>
        <v>Работал</v>
      </c>
      <c r="Z11" s="109" t="str">
        <f t="shared" si="4"/>
        <v>Работал</v>
      </c>
      <c r="AA11" s="127" t="str">
        <f t="shared" si="4"/>
        <v/>
      </c>
      <c r="AB11" s="127" t="str">
        <f t="shared" si="4"/>
        <v/>
      </c>
      <c r="AC11" s="109" t="str">
        <f t="shared" si="4"/>
        <v>Работал</v>
      </c>
      <c r="AD11" s="109" t="str">
        <f t="shared" si="4"/>
        <v>Работал</v>
      </c>
      <c r="AE11" s="109" t="str">
        <f t="shared" si="4"/>
        <v>Работал</v>
      </c>
      <c r="AF11" s="109" t="str">
        <f t="shared" si="4"/>
        <v>Работал</v>
      </c>
      <c r="AG11" s="109" t="str">
        <f t="shared" si="4"/>
        <v>Работал</v>
      </c>
      <c r="AH11" s="127" t="str">
        <f t="shared" si="4"/>
        <v/>
      </c>
      <c r="AI11" s="109" t="str">
        <f t="shared" si="4"/>
        <v/>
      </c>
      <c r="AJ11" s="109" t="str">
        <f t="shared" si="4"/>
        <v/>
      </c>
    </row>
    <row r="12" spans="1:36" x14ac:dyDescent="0.3">
      <c r="A12" s="102">
        <v>14</v>
      </c>
      <c r="B12" s="107" t="str">
        <f>VLOOKUP($A12,Сотрудники!$A$3:$L$1206,2,0)</f>
        <v>Смирнова Екатерина</v>
      </c>
      <c r="C12" s="107" t="str">
        <f>VLOOKUP($A12,Сотрудники!$A$3:$L$1206,8,0)</f>
        <v>Москва</v>
      </c>
      <c r="D12" s="109" t="str">
        <f t="shared" si="4"/>
        <v>Работал</v>
      </c>
      <c r="E12" s="109" t="str">
        <f t="shared" si="4"/>
        <v>Работал</v>
      </c>
      <c r="F12" s="127" t="str">
        <f t="shared" si="4"/>
        <v/>
      </c>
      <c r="G12" s="127" t="str">
        <f t="shared" si="4"/>
        <v/>
      </c>
      <c r="H12" s="109" t="str">
        <f t="shared" si="4"/>
        <v>Работал</v>
      </c>
      <c r="I12" s="109" t="str">
        <f t="shared" si="4"/>
        <v>Работал</v>
      </c>
      <c r="J12" s="109" t="str">
        <f t="shared" si="4"/>
        <v>Работал</v>
      </c>
      <c r="K12" s="109" t="str">
        <f t="shared" si="4"/>
        <v>Работал</v>
      </c>
      <c r="L12" s="109" t="str">
        <f t="shared" si="4"/>
        <v>Работал</v>
      </c>
      <c r="M12" s="127" t="str">
        <f t="shared" si="4"/>
        <v/>
      </c>
      <c r="N12" s="127" t="str">
        <f t="shared" si="4"/>
        <v/>
      </c>
      <c r="O12" s="109" t="str">
        <f t="shared" si="4"/>
        <v>Работал</v>
      </c>
      <c r="P12" s="109" t="str">
        <f t="shared" si="4"/>
        <v>Работал</v>
      </c>
      <c r="Q12" s="109" t="str">
        <f t="shared" si="4"/>
        <v>Работал</v>
      </c>
      <c r="R12" s="109" t="str">
        <f t="shared" si="4"/>
        <v>Работал</v>
      </c>
      <c r="S12" s="109" t="str">
        <f t="shared" si="4"/>
        <v>Работал</v>
      </c>
      <c r="T12" s="127" t="str">
        <f t="shared" si="4"/>
        <v/>
      </c>
      <c r="U12" s="127" t="str">
        <f t="shared" si="4"/>
        <v/>
      </c>
      <c r="V12" s="109" t="str">
        <f t="shared" si="4"/>
        <v>Работал</v>
      </c>
      <c r="W12" s="109" t="str">
        <f t="shared" si="4"/>
        <v>Работал</v>
      </c>
      <c r="X12" s="109" t="str">
        <f t="shared" si="4"/>
        <v>Работал</v>
      </c>
      <c r="Y12" s="109" t="str">
        <f t="shared" si="4"/>
        <v>Работал</v>
      </c>
      <c r="Z12" s="109" t="str">
        <f t="shared" si="4"/>
        <v>Работал</v>
      </c>
      <c r="AA12" s="127" t="str">
        <f t="shared" si="4"/>
        <v/>
      </c>
      <c r="AB12" s="127" t="str">
        <f t="shared" si="4"/>
        <v/>
      </c>
      <c r="AC12" s="109" t="str">
        <f t="shared" si="4"/>
        <v>Работал</v>
      </c>
      <c r="AD12" s="109" t="str">
        <f t="shared" si="4"/>
        <v>Работал</v>
      </c>
      <c r="AE12" s="109" t="str">
        <f t="shared" si="4"/>
        <v>Работал</v>
      </c>
      <c r="AF12" s="109" t="str">
        <f t="shared" si="4"/>
        <v>Работал</v>
      </c>
      <c r="AG12" s="109" t="str">
        <f t="shared" si="4"/>
        <v>Выходной</v>
      </c>
      <c r="AH12" s="127" t="str">
        <f t="shared" si="4"/>
        <v/>
      </c>
      <c r="AI12" s="109" t="str">
        <f t="shared" si="4"/>
        <v/>
      </c>
      <c r="AJ12" s="109" t="str">
        <f t="shared" si="4"/>
        <v/>
      </c>
    </row>
    <row r="13" spans="1:36" x14ac:dyDescent="0.3">
      <c r="A13" s="102">
        <v>15</v>
      </c>
      <c r="B13" s="107" t="str">
        <f>VLOOKUP($A13,Сотрудники!$A$3:$L$1206,2,0)</f>
        <v>Герасимова Елизавета</v>
      </c>
      <c r="C13" s="107" t="str">
        <f>VLOOKUP($A13,Сотрудники!$A$3:$L$1206,8,0)</f>
        <v>Москва</v>
      </c>
      <c r="D13" s="109" t="str">
        <f t="shared" si="4"/>
        <v>Работал</v>
      </c>
      <c r="E13" s="109" t="str">
        <f t="shared" si="4"/>
        <v>Работал</v>
      </c>
      <c r="F13" s="127" t="str">
        <f t="shared" si="4"/>
        <v/>
      </c>
      <c r="G13" s="127" t="str">
        <f t="shared" si="4"/>
        <v/>
      </c>
      <c r="H13" s="109" t="str">
        <f t="shared" si="4"/>
        <v>Работал</v>
      </c>
      <c r="I13" s="109" t="str">
        <f t="shared" si="4"/>
        <v>Работал</v>
      </c>
      <c r="J13" s="109" t="str">
        <f t="shared" si="4"/>
        <v>Работал</v>
      </c>
      <c r="K13" s="109" t="str">
        <f t="shared" si="4"/>
        <v>Работал</v>
      </c>
      <c r="L13" s="109" t="str">
        <f t="shared" si="4"/>
        <v>Работал</v>
      </c>
      <c r="M13" s="127" t="str">
        <f t="shared" si="4"/>
        <v/>
      </c>
      <c r="N13" s="127" t="str">
        <f t="shared" si="4"/>
        <v/>
      </c>
      <c r="O13" s="109" t="str">
        <f t="shared" si="4"/>
        <v>Работал</v>
      </c>
      <c r="P13" s="109" t="str">
        <f t="shared" si="4"/>
        <v>Работал</v>
      </c>
      <c r="Q13" s="109" t="str">
        <f t="shared" si="4"/>
        <v>Работал</v>
      </c>
      <c r="R13" s="109" t="str">
        <f t="shared" si="4"/>
        <v>Работал</v>
      </c>
      <c r="S13" s="109" t="str">
        <f t="shared" si="4"/>
        <v>Работал</v>
      </c>
      <c r="T13" s="127" t="str">
        <f t="shared" si="4"/>
        <v/>
      </c>
      <c r="U13" s="127" t="str">
        <f t="shared" si="4"/>
        <v/>
      </c>
      <c r="V13" s="109" t="str">
        <f t="shared" si="4"/>
        <v>Выходной</v>
      </c>
      <c r="W13" s="109" t="str">
        <f t="shared" si="4"/>
        <v>Выходной</v>
      </c>
      <c r="X13" s="109" t="str">
        <f t="shared" si="4"/>
        <v>Выходной</v>
      </c>
      <c r="Y13" s="109" t="str">
        <f t="shared" si="4"/>
        <v>Выходной</v>
      </c>
      <c r="Z13" s="109" t="str">
        <f t="shared" si="4"/>
        <v>Выходной</v>
      </c>
      <c r="AA13" s="127" t="str">
        <f t="shared" si="4"/>
        <v>Выходной</v>
      </c>
      <c r="AB13" s="127" t="str">
        <f t="shared" si="4"/>
        <v>Выходной</v>
      </c>
      <c r="AC13" s="109" t="str">
        <f t="shared" si="4"/>
        <v>Выходной</v>
      </c>
      <c r="AD13" s="109" t="str">
        <f t="shared" si="4"/>
        <v>Выходной</v>
      </c>
      <c r="AE13" s="109" t="str">
        <f t="shared" si="4"/>
        <v>Выходной</v>
      </c>
      <c r="AF13" s="109" t="str">
        <f t="shared" si="4"/>
        <v>Выходной</v>
      </c>
      <c r="AG13" s="109" t="str">
        <f t="shared" si="4"/>
        <v>Выходной</v>
      </c>
      <c r="AH13" s="127" t="str">
        <f t="shared" si="4"/>
        <v/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16</v>
      </c>
      <c r="B14" s="107" t="str">
        <f>VLOOKUP($A14,Сотрудники!$A$3:$L$1206,2,0)</f>
        <v>Абдуллаева Анжелика</v>
      </c>
      <c r="C14" s="107" t="str">
        <f>VLOOKUP($A14,Сотрудники!$A$3:$L$1206,8,0)</f>
        <v>Москва</v>
      </c>
      <c r="D14" s="109" t="str">
        <f t="shared" si="4"/>
        <v>Работал</v>
      </c>
      <c r="E14" s="109" t="str">
        <f t="shared" si="4"/>
        <v>Работал</v>
      </c>
      <c r="F14" s="127" t="str">
        <f t="shared" si="4"/>
        <v/>
      </c>
      <c r="G14" s="127" t="str">
        <f t="shared" si="4"/>
        <v/>
      </c>
      <c r="H14" s="109" t="str">
        <f t="shared" si="4"/>
        <v>Выходной</v>
      </c>
      <c r="I14" s="109" t="str">
        <f t="shared" si="4"/>
        <v>Выходной</v>
      </c>
      <c r="J14" s="109" t="str">
        <f t="shared" si="4"/>
        <v>Выходной</v>
      </c>
      <c r="K14" s="109" t="str">
        <f t="shared" si="4"/>
        <v>Выходной</v>
      </c>
      <c r="L14" s="109" t="str">
        <f t="shared" si="4"/>
        <v>Выходной</v>
      </c>
      <c r="M14" s="127" t="str">
        <f t="shared" si="4"/>
        <v/>
      </c>
      <c r="N14" s="127" t="str">
        <f t="shared" si="4"/>
        <v/>
      </c>
      <c r="O14" s="109" t="str">
        <f t="shared" si="4"/>
        <v>Выходной</v>
      </c>
      <c r="P14" s="109" t="str">
        <f t="shared" si="4"/>
        <v>Работал</v>
      </c>
      <c r="Q14" s="109" t="str">
        <f t="shared" si="4"/>
        <v>Работал</v>
      </c>
      <c r="R14" s="109" t="str">
        <f t="shared" si="4"/>
        <v>Работал</v>
      </c>
      <c r="S14" s="109" t="str">
        <f t="shared" si="4"/>
        <v>Работал</v>
      </c>
      <c r="T14" s="127" t="str">
        <f t="shared" si="4"/>
        <v/>
      </c>
      <c r="U14" s="127" t="str">
        <f t="shared" si="4"/>
        <v/>
      </c>
      <c r="V14" s="109" t="str">
        <f t="shared" si="4"/>
        <v>Работал</v>
      </c>
      <c r="W14" s="109" t="str">
        <f t="shared" si="4"/>
        <v>Работал</v>
      </c>
      <c r="X14" s="109" t="str">
        <f t="shared" si="4"/>
        <v>Работал</v>
      </c>
      <c r="Y14" s="109" t="str">
        <f t="shared" si="4"/>
        <v>Работал</v>
      </c>
      <c r="Z14" s="109" t="str">
        <f t="shared" si="4"/>
        <v>Работал</v>
      </c>
      <c r="AA14" s="127" t="str">
        <f t="shared" si="4"/>
        <v/>
      </c>
      <c r="AB14" s="127" t="str">
        <f t="shared" si="4"/>
        <v/>
      </c>
      <c r="AC14" s="109" t="str">
        <f t="shared" si="4"/>
        <v>Работал</v>
      </c>
      <c r="AD14" s="109" t="str">
        <f t="shared" si="4"/>
        <v>Работал</v>
      </c>
      <c r="AE14" s="109" t="str">
        <f t="shared" si="4"/>
        <v>Работал</v>
      </c>
      <c r="AF14" s="109" t="str">
        <f t="shared" si="4"/>
        <v>Работал</v>
      </c>
      <c r="AG14" s="109" t="str">
        <f t="shared" si="4"/>
        <v>Работал</v>
      </c>
      <c r="AH14" s="127" t="str">
        <f t="shared" si="4"/>
        <v/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17</v>
      </c>
      <c r="B15" s="107" t="str">
        <f>VLOOKUP($A15,Сотрудники!$A$3:$L$1206,2,0)</f>
        <v>Наймушин Евгений</v>
      </c>
      <c r="C15" s="107" t="str">
        <f>VLOOKUP($A15,Сотрудники!$A$3:$L$1206,8,0)</f>
        <v>Екатеринбург</v>
      </c>
      <c r="D15" s="109" t="str">
        <f t="shared" si="4"/>
        <v>Работал</v>
      </c>
      <c r="E15" s="109" t="str">
        <f t="shared" si="4"/>
        <v>Работал</v>
      </c>
      <c r="F15" s="127" t="str">
        <f t="shared" si="4"/>
        <v/>
      </c>
      <c r="G15" s="127" t="str">
        <f t="shared" si="4"/>
        <v/>
      </c>
      <c r="H15" s="109" t="str">
        <f t="shared" si="4"/>
        <v>Работал</v>
      </c>
      <c r="I15" s="109" t="str">
        <f t="shared" si="4"/>
        <v>Работал</v>
      </c>
      <c r="J15" s="109" t="str">
        <f t="shared" si="4"/>
        <v>Работал</v>
      </c>
      <c r="K15" s="109" t="str">
        <f t="shared" si="4"/>
        <v>Работал</v>
      </c>
      <c r="L15" s="109" t="str">
        <f t="shared" si="4"/>
        <v>Работал</v>
      </c>
      <c r="M15" s="127" t="str">
        <f t="shared" si="4"/>
        <v/>
      </c>
      <c r="N15" s="127" t="str">
        <f t="shared" si="4"/>
        <v/>
      </c>
      <c r="O15" s="109" t="str">
        <f t="shared" si="4"/>
        <v>Работал</v>
      </c>
      <c r="P15" s="109" t="str">
        <f t="shared" si="4"/>
        <v>Работал</v>
      </c>
      <c r="Q15" s="109" t="str">
        <f t="shared" si="4"/>
        <v>Работал</v>
      </c>
      <c r="R15" s="109" t="str">
        <f t="shared" si="4"/>
        <v>Работал</v>
      </c>
      <c r="S15" s="109" t="str">
        <f t="shared" si="4"/>
        <v>Работал</v>
      </c>
      <c r="T15" s="127" t="str">
        <f t="shared" si="4"/>
        <v/>
      </c>
      <c r="U15" s="127" t="str">
        <f t="shared" si="4"/>
        <v/>
      </c>
      <c r="V15" s="109" t="str">
        <f t="shared" si="4"/>
        <v>Работал</v>
      </c>
      <c r="W15" s="109" t="str">
        <f t="shared" si="4"/>
        <v>Работал</v>
      </c>
      <c r="X15" s="109" t="str">
        <f t="shared" si="4"/>
        <v>Работал</v>
      </c>
      <c r="Y15" s="109" t="str">
        <f t="shared" si="4"/>
        <v>Работал</v>
      </c>
      <c r="Z15" s="109" t="str">
        <f t="shared" si="4"/>
        <v>Работал</v>
      </c>
      <c r="AA15" s="127" t="str">
        <f t="shared" si="4"/>
        <v/>
      </c>
      <c r="AB15" s="127" t="str">
        <f t="shared" si="4"/>
        <v/>
      </c>
      <c r="AC15" s="109" t="str">
        <f t="shared" si="4"/>
        <v>Работал</v>
      </c>
      <c r="AD15" s="109" t="str">
        <f t="shared" si="4"/>
        <v>Работал</v>
      </c>
      <c r="AE15" s="109" t="str">
        <f t="shared" si="4"/>
        <v>Работал</v>
      </c>
      <c r="AF15" s="109" t="str">
        <f t="shared" si="4"/>
        <v>Работал</v>
      </c>
      <c r="AG15" s="109" t="str">
        <f t="shared" si="4"/>
        <v>Работал</v>
      </c>
      <c r="AH15" s="127" t="str">
        <f t="shared" si="4"/>
        <v/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19</v>
      </c>
      <c r="B16" s="107" t="str">
        <f>VLOOKUP($A16,Сотрудники!$A$3:$L$1206,2,0)</f>
        <v>Лопатин Максим</v>
      </c>
      <c r="C16" s="107" t="str">
        <f>VLOOKUP($A16,Сотрудники!$A$3:$L$1206,8,0)</f>
        <v>Москва</v>
      </c>
      <c r="D16" s="109" t="str">
        <f t="shared" si="4"/>
        <v>Работал</v>
      </c>
      <c r="E16" s="109" t="str">
        <f t="shared" si="4"/>
        <v>Работал</v>
      </c>
      <c r="F16" s="127" t="str">
        <f t="shared" si="4"/>
        <v/>
      </c>
      <c r="G16" s="127" t="str">
        <f t="shared" si="4"/>
        <v/>
      </c>
      <c r="H16" s="109" t="str">
        <f t="shared" si="4"/>
        <v>Работал</v>
      </c>
      <c r="I16" s="109" t="str">
        <f t="shared" si="4"/>
        <v>Работал</v>
      </c>
      <c r="J16" s="109" t="str">
        <f t="shared" si="4"/>
        <v>Работал</v>
      </c>
      <c r="K16" s="109" t="str">
        <f t="shared" si="4"/>
        <v>Работал</v>
      </c>
      <c r="L16" s="109" t="str">
        <f t="shared" si="4"/>
        <v>Работал</v>
      </c>
      <c r="M16" s="127" t="str">
        <f t="shared" si="4"/>
        <v/>
      </c>
      <c r="N16" s="127" t="str">
        <f t="shared" si="4"/>
        <v/>
      </c>
      <c r="O16" s="109" t="str">
        <f t="shared" si="4"/>
        <v>Работал</v>
      </c>
      <c r="P16" s="109" t="str">
        <f t="shared" si="4"/>
        <v>Работал</v>
      </c>
      <c r="Q16" s="109" t="str">
        <f t="shared" si="4"/>
        <v>Работал</v>
      </c>
      <c r="R16" s="109" t="str">
        <f t="shared" si="4"/>
        <v>Работал</v>
      </c>
      <c r="S16" s="109" t="str">
        <f t="shared" si="4"/>
        <v>Работал</v>
      </c>
      <c r="T16" s="127" t="str">
        <f t="shared" si="4"/>
        <v/>
      </c>
      <c r="U16" s="127" t="str">
        <f t="shared" si="4"/>
        <v/>
      </c>
      <c r="V16" s="109" t="str">
        <f t="shared" si="4"/>
        <v>Работал</v>
      </c>
      <c r="W16" s="109" t="str">
        <f t="shared" si="4"/>
        <v>Работал</v>
      </c>
      <c r="X16" s="109" t="str">
        <f t="shared" si="4"/>
        <v>Работал</v>
      </c>
      <c r="Y16" s="109" t="str">
        <f t="shared" si="4"/>
        <v>Работал</v>
      </c>
      <c r="Z16" s="109" t="str">
        <f t="shared" si="4"/>
        <v>Работал</v>
      </c>
      <c r="AA16" s="127" t="str">
        <f t="shared" si="4"/>
        <v/>
      </c>
      <c r="AB16" s="127" t="str">
        <f t="shared" si="4"/>
        <v/>
      </c>
      <c r="AC16" s="109" t="str">
        <f t="shared" si="4"/>
        <v>Работал</v>
      </c>
      <c r="AD16" s="109" t="str">
        <f t="shared" si="4"/>
        <v>Работал</v>
      </c>
      <c r="AE16" s="109" t="str">
        <f t="shared" si="4"/>
        <v>Работал</v>
      </c>
      <c r="AF16" s="109" t="str">
        <f t="shared" si="4"/>
        <v>Работал</v>
      </c>
      <c r="AG16" s="109" t="str">
        <f t="shared" si="4"/>
        <v>Работал</v>
      </c>
      <c r="AH16" s="127" t="str">
        <f t="shared" si="4"/>
        <v/>
      </c>
      <c r="AI16" s="109" t="str">
        <f t="shared" si="4"/>
        <v/>
      </c>
      <c r="AJ16" s="109" t="str">
        <f t="shared" si="4"/>
        <v/>
      </c>
    </row>
    <row r="17" spans="1:36" x14ac:dyDescent="0.3">
      <c r="A17" s="102">
        <v>21</v>
      </c>
      <c r="B17" s="107" t="str">
        <f>VLOOKUP($A17,Сотрудники!$A$3:$L$1206,2,0)</f>
        <v>Шимберев Борис</v>
      </c>
      <c r="C17" s="107" t="str">
        <f>VLOOKUP($A17,Сотрудники!$A$3:$L$1206,8,0)</f>
        <v>СПБ</v>
      </c>
      <c r="D17" s="109" t="str">
        <f t="shared" si="4"/>
        <v>Работал</v>
      </c>
      <c r="E17" s="109" t="str">
        <f t="shared" si="4"/>
        <v>Работал</v>
      </c>
      <c r="F17" s="127" t="str">
        <f t="shared" si="4"/>
        <v/>
      </c>
      <c r="G17" s="127" t="str">
        <f t="shared" si="4"/>
        <v/>
      </c>
      <c r="H17" s="109" t="str">
        <f t="shared" si="4"/>
        <v>Работал</v>
      </c>
      <c r="I17" s="109" t="str">
        <f t="shared" si="4"/>
        <v>Работал</v>
      </c>
      <c r="J17" s="109" t="str">
        <f t="shared" si="4"/>
        <v>Работал</v>
      </c>
      <c r="K17" s="109" t="str">
        <f t="shared" si="4"/>
        <v>Выходной</v>
      </c>
      <c r="L17" s="109" t="str">
        <f t="shared" si="4"/>
        <v>Выходной</v>
      </c>
      <c r="M17" s="127" t="str">
        <f t="shared" si="4"/>
        <v/>
      </c>
      <c r="N17" s="127" t="str">
        <f t="shared" si="4"/>
        <v/>
      </c>
      <c r="O17" s="109" t="str">
        <f t="shared" si="4"/>
        <v>Работал</v>
      </c>
      <c r="P17" s="109" t="str">
        <f t="shared" si="4"/>
        <v>Работал</v>
      </c>
      <c r="Q17" s="109" t="str">
        <f t="shared" si="4"/>
        <v>Работал</v>
      </c>
      <c r="R17" s="109" t="str">
        <f t="shared" si="4"/>
        <v>Работал</v>
      </c>
      <c r="S17" s="109" t="str">
        <f t="shared" si="4"/>
        <v>Работал</v>
      </c>
      <c r="T17" s="127" t="str">
        <f t="shared" si="4"/>
        <v/>
      </c>
      <c r="U17" s="127" t="str">
        <f t="shared" si="4"/>
        <v/>
      </c>
      <c r="V17" s="109" t="str">
        <f t="shared" si="4"/>
        <v>Работал</v>
      </c>
      <c r="W17" s="109" t="str">
        <f t="shared" si="4"/>
        <v>Работал</v>
      </c>
      <c r="X17" s="109" t="str">
        <f t="shared" si="4"/>
        <v>Работал</v>
      </c>
      <c r="Y17" s="109" t="str">
        <f t="shared" si="4"/>
        <v>Работал</v>
      </c>
      <c r="Z17" s="109" t="str">
        <f t="shared" si="4"/>
        <v>Работал</v>
      </c>
      <c r="AA17" s="127" t="str">
        <f t="shared" si="4"/>
        <v/>
      </c>
      <c r="AB17" s="127" t="str">
        <f t="shared" si="4"/>
        <v/>
      </c>
      <c r="AC17" s="109" t="str">
        <f t="shared" si="4"/>
        <v>Работал</v>
      </c>
      <c r="AD17" s="109" t="str">
        <f t="shared" si="4"/>
        <v>Работал</v>
      </c>
      <c r="AE17" s="109" t="str">
        <f t="shared" si="4"/>
        <v>Работал</v>
      </c>
      <c r="AF17" s="109" t="str">
        <f t="shared" si="4"/>
        <v>Работал</v>
      </c>
      <c r="AG17" s="109" t="str">
        <f t="shared" si="4"/>
        <v>Работал</v>
      </c>
      <c r="AH17" s="127" t="str">
        <f t="shared" si="4"/>
        <v/>
      </c>
      <c r="AI17" s="109" t="str">
        <f t="shared" si="4"/>
        <v/>
      </c>
      <c r="AJ17" s="109" t="str">
        <f t="shared" si="4"/>
        <v/>
      </c>
    </row>
    <row r="18" spans="1:36" x14ac:dyDescent="0.3">
      <c r="A18" s="102">
        <v>22</v>
      </c>
      <c r="B18" s="107" t="str">
        <f>VLOOKUP($A18,Сотрудники!$A$3:$L$1206,2,0)</f>
        <v>Виштак Татьяна</v>
      </c>
      <c r="C18" s="107" t="str">
        <f>VLOOKUP($A18,Сотрудники!$A$3:$L$1206,8,0)</f>
        <v>Москва</v>
      </c>
      <c r="D18" s="109" t="str">
        <f t="shared" si="4"/>
        <v>Работал</v>
      </c>
      <c r="E18" s="109" t="str">
        <f t="shared" si="4"/>
        <v>Работал</v>
      </c>
      <c r="F18" s="127" t="str">
        <f t="shared" si="4"/>
        <v/>
      </c>
      <c r="G18" s="127" t="str">
        <f t="shared" si="4"/>
        <v/>
      </c>
      <c r="H18" s="109" t="str">
        <f t="shared" si="4"/>
        <v>Работал</v>
      </c>
      <c r="I18" s="109" t="str">
        <f t="shared" si="4"/>
        <v>Работал</v>
      </c>
      <c r="J18" s="109" t="str">
        <f t="shared" si="4"/>
        <v>Работал</v>
      </c>
      <c r="K18" s="109" t="str">
        <f t="shared" si="4"/>
        <v>Работал</v>
      </c>
      <c r="L18" s="109" t="str">
        <f t="shared" si="4"/>
        <v>Работал</v>
      </c>
      <c r="M18" s="127" t="str">
        <f t="shared" si="4"/>
        <v/>
      </c>
      <c r="N18" s="127" t="str">
        <f t="shared" si="4"/>
        <v/>
      </c>
      <c r="O18" s="109" t="str">
        <f t="shared" si="4"/>
        <v>Работал</v>
      </c>
      <c r="P18" s="109" t="str">
        <f t="shared" si="4"/>
        <v>Работал</v>
      </c>
      <c r="Q18" s="109" t="str">
        <f t="shared" si="4"/>
        <v>Работал</v>
      </c>
      <c r="R18" s="109" t="str">
        <f t="shared" si="4"/>
        <v>Работал</v>
      </c>
      <c r="S18" s="109" t="str">
        <f t="shared" si="4"/>
        <v>Работал</v>
      </c>
      <c r="T18" s="127" t="str">
        <f t="shared" si="4"/>
        <v/>
      </c>
      <c r="U18" s="127" t="str">
        <f t="shared" si="4"/>
        <v/>
      </c>
      <c r="V18" s="109" t="str">
        <f t="shared" si="4"/>
        <v>Работал</v>
      </c>
      <c r="W18" s="109" t="str">
        <f t="shared" si="4"/>
        <v>Работал</v>
      </c>
      <c r="X18" s="109" t="str">
        <f t="shared" si="4"/>
        <v>Работал</v>
      </c>
      <c r="Y18" s="109" t="str">
        <f t="shared" si="4"/>
        <v>Работал</v>
      </c>
      <c r="Z18" s="109" t="str">
        <f t="shared" si="4"/>
        <v>Работал</v>
      </c>
      <c r="AA18" s="127" t="str">
        <f t="shared" si="4"/>
        <v/>
      </c>
      <c r="AB18" s="127" t="str">
        <f t="shared" ref="D18:AJ26" si="5">IF(ISBLANK(AB92),"",IF(AB92=0,"Выходной",IF(AB92&lt;&gt;0,"Работал","")))</f>
        <v/>
      </c>
      <c r="AC18" s="109" t="str">
        <f t="shared" si="5"/>
        <v>Работал</v>
      </c>
      <c r="AD18" s="109" t="str">
        <f t="shared" si="5"/>
        <v>Работал</v>
      </c>
      <c r="AE18" s="109" t="str">
        <f t="shared" si="5"/>
        <v>Работал</v>
      </c>
      <c r="AF18" s="109" t="str">
        <f t="shared" si="5"/>
        <v>Работал</v>
      </c>
      <c r="AG18" s="109" t="str">
        <f t="shared" si="5"/>
        <v>Работал</v>
      </c>
      <c r="AH18" s="127" t="str">
        <f t="shared" si="5"/>
        <v/>
      </c>
      <c r="AI18" s="109" t="str">
        <f t="shared" si="5"/>
        <v/>
      </c>
      <c r="AJ18" s="109" t="str">
        <f t="shared" si="5"/>
        <v/>
      </c>
    </row>
    <row r="19" spans="1:36" x14ac:dyDescent="0.3">
      <c r="A19" s="102">
        <v>23</v>
      </c>
      <c r="B19" s="107" t="str">
        <f>VLOOKUP($A19,Сотрудники!$A$3:$L$1206,2,0)</f>
        <v>Путилов Александр</v>
      </c>
      <c r="C19" s="107" t="str">
        <f>VLOOKUP($A19,Сотрудники!$A$3:$L$1206,8,0)</f>
        <v>Екатеринбург</v>
      </c>
      <c r="D19" s="109" t="str">
        <f t="shared" si="5"/>
        <v>Работал</v>
      </c>
      <c r="E19" s="109" t="str">
        <f t="shared" si="5"/>
        <v>Работал</v>
      </c>
      <c r="F19" s="127" t="str">
        <f t="shared" si="5"/>
        <v/>
      </c>
      <c r="G19" s="127" t="str">
        <f t="shared" si="5"/>
        <v/>
      </c>
      <c r="H19" s="109" t="str">
        <f t="shared" si="5"/>
        <v>Работал</v>
      </c>
      <c r="I19" s="109" t="str">
        <f t="shared" si="5"/>
        <v>Работал</v>
      </c>
      <c r="J19" s="109" t="str">
        <f t="shared" si="5"/>
        <v>Работал</v>
      </c>
      <c r="K19" s="109" t="str">
        <f t="shared" si="5"/>
        <v>Работал</v>
      </c>
      <c r="L19" s="109" t="str">
        <f t="shared" si="5"/>
        <v>Работал</v>
      </c>
      <c r="M19" s="127" t="str">
        <f t="shared" si="5"/>
        <v/>
      </c>
      <c r="N19" s="127" t="str">
        <f t="shared" si="5"/>
        <v/>
      </c>
      <c r="O19" s="109" t="str">
        <f t="shared" si="5"/>
        <v>Работал</v>
      </c>
      <c r="P19" s="109" t="str">
        <f t="shared" si="5"/>
        <v>Работал</v>
      </c>
      <c r="Q19" s="109" t="str">
        <f t="shared" si="5"/>
        <v>Работал</v>
      </c>
      <c r="R19" s="109" t="str">
        <f t="shared" si="5"/>
        <v>Работал</v>
      </c>
      <c r="S19" s="109" t="str">
        <f t="shared" si="5"/>
        <v>Работал</v>
      </c>
      <c r="T19" s="127" t="str">
        <f t="shared" si="5"/>
        <v/>
      </c>
      <c r="U19" s="127" t="str">
        <f t="shared" si="5"/>
        <v/>
      </c>
      <c r="V19" s="109" t="str">
        <f t="shared" si="5"/>
        <v>Работал</v>
      </c>
      <c r="W19" s="109" t="str">
        <f t="shared" si="5"/>
        <v>Работал</v>
      </c>
      <c r="X19" s="109" t="str">
        <f t="shared" si="5"/>
        <v>Работал</v>
      </c>
      <c r="Y19" s="109" t="str">
        <f t="shared" si="5"/>
        <v>Работал</v>
      </c>
      <c r="Z19" s="109" t="str">
        <f t="shared" si="5"/>
        <v>Работал</v>
      </c>
      <c r="AA19" s="127" t="str">
        <f t="shared" si="5"/>
        <v/>
      </c>
      <c r="AB19" s="127" t="str">
        <f t="shared" si="5"/>
        <v/>
      </c>
      <c r="AC19" s="109" t="str">
        <f t="shared" si="5"/>
        <v>Работал</v>
      </c>
      <c r="AD19" s="109" t="str">
        <f t="shared" si="5"/>
        <v>Работал</v>
      </c>
      <c r="AE19" s="109" t="str">
        <f t="shared" si="5"/>
        <v>Работал</v>
      </c>
      <c r="AF19" s="109" t="str">
        <f t="shared" si="5"/>
        <v>Работал</v>
      </c>
      <c r="AG19" s="109" t="str">
        <f t="shared" si="5"/>
        <v>Работал</v>
      </c>
      <c r="AH19" s="127" t="str">
        <f t="shared" si="5"/>
        <v/>
      </c>
      <c r="AI19" s="109" t="str">
        <f t="shared" si="5"/>
        <v/>
      </c>
      <c r="AJ19" s="109" t="str">
        <f t="shared" si="5"/>
        <v/>
      </c>
    </row>
    <row r="20" spans="1:36" x14ac:dyDescent="0.3">
      <c r="A20" s="102">
        <v>24</v>
      </c>
      <c r="B20" s="107" t="str">
        <f>VLOOKUP($A20,Сотрудники!$A$3:$L$1206,2,0)</f>
        <v>Цыганкова Анастасия</v>
      </c>
      <c r="C20" s="107" t="str">
        <f>VLOOKUP($A20,Сотрудники!$A$3:$L$1206,8,0)</f>
        <v>Москва</v>
      </c>
      <c r="D20" s="109" t="str">
        <f t="shared" si="5"/>
        <v>Работал</v>
      </c>
      <c r="E20" s="109" t="str">
        <f t="shared" si="5"/>
        <v>Работал</v>
      </c>
      <c r="F20" s="127" t="str">
        <f t="shared" si="5"/>
        <v/>
      </c>
      <c r="G20" s="127" t="str">
        <f t="shared" si="5"/>
        <v/>
      </c>
      <c r="H20" s="109" t="str">
        <f t="shared" si="5"/>
        <v>Работал</v>
      </c>
      <c r="I20" s="109" t="str">
        <f t="shared" si="5"/>
        <v>Работал</v>
      </c>
      <c r="J20" s="109" t="str">
        <f t="shared" si="5"/>
        <v>Работал</v>
      </c>
      <c r="K20" s="109" t="str">
        <f t="shared" si="5"/>
        <v>Работал</v>
      </c>
      <c r="L20" s="109" t="str">
        <f t="shared" si="5"/>
        <v>Работал</v>
      </c>
      <c r="M20" s="127" t="str">
        <f t="shared" si="5"/>
        <v/>
      </c>
      <c r="N20" s="127" t="str">
        <f t="shared" si="5"/>
        <v/>
      </c>
      <c r="O20" s="109" t="str">
        <f t="shared" si="5"/>
        <v>Работал</v>
      </c>
      <c r="P20" s="109" t="str">
        <f t="shared" si="5"/>
        <v>Работал</v>
      </c>
      <c r="Q20" s="109" t="str">
        <f t="shared" si="5"/>
        <v>Работал</v>
      </c>
      <c r="R20" s="109" t="str">
        <f t="shared" si="5"/>
        <v>Работал</v>
      </c>
      <c r="S20" s="109" t="str">
        <f t="shared" si="5"/>
        <v>Работал</v>
      </c>
      <c r="T20" s="127" t="str">
        <f t="shared" si="5"/>
        <v/>
      </c>
      <c r="U20" s="127" t="str">
        <f t="shared" si="5"/>
        <v/>
      </c>
      <c r="V20" s="109" t="str">
        <f t="shared" si="5"/>
        <v>Работал</v>
      </c>
      <c r="W20" s="109" t="str">
        <f t="shared" si="5"/>
        <v>Работал</v>
      </c>
      <c r="X20" s="109" t="str">
        <f t="shared" si="5"/>
        <v>Работал</v>
      </c>
      <c r="Y20" s="109" t="str">
        <f t="shared" si="5"/>
        <v>Работал</v>
      </c>
      <c r="Z20" s="109" t="str">
        <f t="shared" si="5"/>
        <v>Работал</v>
      </c>
      <c r="AA20" s="127" t="str">
        <f t="shared" si="5"/>
        <v/>
      </c>
      <c r="AB20" s="127" t="str">
        <f t="shared" si="5"/>
        <v/>
      </c>
      <c r="AC20" s="109" t="str">
        <f t="shared" si="5"/>
        <v>Работал</v>
      </c>
      <c r="AD20" s="109" t="str">
        <f t="shared" si="5"/>
        <v>Работал</v>
      </c>
      <c r="AE20" s="109" t="str">
        <f t="shared" si="5"/>
        <v>Работал</v>
      </c>
      <c r="AF20" s="109" t="str">
        <f t="shared" si="5"/>
        <v>Работал</v>
      </c>
      <c r="AG20" s="109" t="str">
        <f t="shared" si="5"/>
        <v>Работал</v>
      </c>
      <c r="AH20" s="127" t="str">
        <f t="shared" si="5"/>
        <v/>
      </c>
      <c r="AI20" s="109" t="str">
        <f t="shared" si="5"/>
        <v/>
      </c>
      <c r="AJ20" s="109" t="str">
        <f t="shared" si="5"/>
        <v/>
      </c>
    </row>
    <row r="21" spans="1:36" x14ac:dyDescent="0.3">
      <c r="A21" s="102">
        <v>25</v>
      </c>
      <c r="B21" s="107" t="str">
        <f>VLOOKUP($A21,Сотрудники!$A$3:$L$1206,2,0)</f>
        <v>Беседин Игорь</v>
      </c>
      <c r="C21" s="107" t="str">
        <f>VLOOKUP($A21,Сотрудники!$A$3:$L$1206,8,0)</f>
        <v>Нижний Новгород</v>
      </c>
      <c r="D21" s="109" t="str">
        <f t="shared" si="5"/>
        <v>Работал</v>
      </c>
      <c r="E21" s="109" t="str">
        <f t="shared" si="5"/>
        <v>Работал</v>
      </c>
      <c r="F21" s="127" t="str">
        <f t="shared" si="5"/>
        <v/>
      </c>
      <c r="G21" s="127" t="str">
        <f t="shared" si="5"/>
        <v/>
      </c>
      <c r="H21" s="109" t="str">
        <f t="shared" si="5"/>
        <v>Работал</v>
      </c>
      <c r="I21" s="109" t="str">
        <f t="shared" si="5"/>
        <v>Работал</v>
      </c>
      <c r="J21" s="109" t="str">
        <f t="shared" si="5"/>
        <v>Работал</v>
      </c>
      <c r="K21" s="109" t="str">
        <f t="shared" si="5"/>
        <v>Работал</v>
      </c>
      <c r="L21" s="109" t="str">
        <f t="shared" si="5"/>
        <v>Работал</v>
      </c>
      <c r="M21" s="127" t="str">
        <f t="shared" si="5"/>
        <v/>
      </c>
      <c r="N21" s="127" t="str">
        <f t="shared" si="5"/>
        <v/>
      </c>
      <c r="O21" s="109" t="str">
        <f t="shared" si="5"/>
        <v>Работал</v>
      </c>
      <c r="P21" s="109" t="str">
        <f t="shared" si="5"/>
        <v>Работал</v>
      </c>
      <c r="Q21" s="109" t="str">
        <f t="shared" si="5"/>
        <v>Работал</v>
      </c>
      <c r="R21" s="109" t="str">
        <f t="shared" si="5"/>
        <v>Работал</v>
      </c>
      <c r="S21" s="109" t="str">
        <f t="shared" si="5"/>
        <v>Работал</v>
      </c>
      <c r="T21" s="127" t="str">
        <f t="shared" si="5"/>
        <v/>
      </c>
      <c r="U21" s="127" t="str">
        <f t="shared" si="5"/>
        <v/>
      </c>
      <c r="V21" s="109" t="str">
        <f t="shared" si="5"/>
        <v>Работал</v>
      </c>
      <c r="W21" s="109" t="str">
        <f t="shared" si="5"/>
        <v>Работал</v>
      </c>
      <c r="X21" s="109" t="str">
        <f t="shared" si="5"/>
        <v>Работал</v>
      </c>
      <c r="Y21" s="109" t="str">
        <f t="shared" si="5"/>
        <v>Работал</v>
      </c>
      <c r="Z21" s="109" t="str">
        <f t="shared" si="5"/>
        <v>Работал</v>
      </c>
      <c r="AA21" s="127" t="str">
        <f t="shared" si="5"/>
        <v/>
      </c>
      <c r="AB21" s="127" t="str">
        <f t="shared" si="5"/>
        <v/>
      </c>
      <c r="AC21" s="109" t="str">
        <f t="shared" si="5"/>
        <v>Работал</v>
      </c>
      <c r="AD21" s="109" t="str">
        <f t="shared" si="5"/>
        <v>Работал</v>
      </c>
      <c r="AE21" s="109" t="str">
        <f t="shared" si="5"/>
        <v>Работал</v>
      </c>
      <c r="AF21" s="109" t="str">
        <f t="shared" si="5"/>
        <v>Работал</v>
      </c>
      <c r="AG21" s="109" t="str">
        <f t="shared" si="5"/>
        <v>Работал</v>
      </c>
      <c r="AH21" s="127" t="str">
        <f t="shared" si="5"/>
        <v/>
      </c>
      <c r="AI21" s="109" t="str">
        <f t="shared" si="5"/>
        <v/>
      </c>
      <c r="AJ21" s="109" t="str">
        <f t="shared" si="5"/>
        <v/>
      </c>
    </row>
    <row r="22" spans="1:36" x14ac:dyDescent="0.3">
      <c r="A22" s="102">
        <v>26</v>
      </c>
      <c r="B22" s="107" t="str">
        <f>VLOOKUP($A22,Сотрудники!$A$3:$L$1206,2,0)</f>
        <v>Молчанов Роман</v>
      </c>
      <c r="C22" s="107" t="str">
        <f>VLOOKUP($A22,Сотрудники!$A$3:$L$1206,8,0)</f>
        <v>Москва</v>
      </c>
      <c r="D22" s="109" t="str">
        <f t="shared" si="5"/>
        <v>Работал</v>
      </c>
      <c r="E22" s="109" t="str">
        <f t="shared" si="5"/>
        <v>Работал</v>
      </c>
      <c r="F22" s="127" t="str">
        <f t="shared" si="5"/>
        <v/>
      </c>
      <c r="G22" s="127" t="str">
        <f t="shared" si="5"/>
        <v/>
      </c>
      <c r="H22" s="109" t="str">
        <f t="shared" si="5"/>
        <v>Работал</v>
      </c>
      <c r="I22" s="109" t="str">
        <f t="shared" si="5"/>
        <v>Работал</v>
      </c>
      <c r="J22" s="109" t="str">
        <f t="shared" si="5"/>
        <v>Работал</v>
      </c>
      <c r="K22" s="109" t="str">
        <f t="shared" si="5"/>
        <v>Работал</v>
      </c>
      <c r="L22" s="109" t="str">
        <f t="shared" si="5"/>
        <v>Работал</v>
      </c>
      <c r="M22" s="127" t="str">
        <f t="shared" si="5"/>
        <v/>
      </c>
      <c r="N22" s="127" t="str">
        <f t="shared" si="5"/>
        <v/>
      </c>
      <c r="O22" s="109" t="str">
        <f t="shared" si="5"/>
        <v>Работал</v>
      </c>
      <c r="P22" s="109" t="str">
        <f t="shared" si="5"/>
        <v>Работал</v>
      </c>
      <c r="Q22" s="109" t="str">
        <f t="shared" si="5"/>
        <v>Работал</v>
      </c>
      <c r="R22" s="109" t="str">
        <f t="shared" si="5"/>
        <v>Работал</v>
      </c>
      <c r="S22" s="109" t="str">
        <f t="shared" si="5"/>
        <v>Работал</v>
      </c>
      <c r="T22" s="127" t="str">
        <f t="shared" si="5"/>
        <v/>
      </c>
      <c r="U22" s="127" t="str">
        <f t="shared" si="5"/>
        <v/>
      </c>
      <c r="V22" s="109" t="str">
        <f t="shared" si="5"/>
        <v>Работал</v>
      </c>
      <c r="W22" s="109" t="str">
        <f t="shared" si="5"/>
        <v>Работал</v>
      </c>
      <c r="X22" s="109" t="str">
        <f t="shared" si="5"/>
        <v>Работал</v>
      </c>
      <c r="Y22" s="109" t="str">
        <f t="shared" si="5"/>
        <v>Работал</v>
      </c>
      <c r="Z22" s="109" t="str">
        <f t="shared" si="5"/>
        <v>Работал</v>
      </c>
      <c r="AA22" s="127" t="str">
        <f t="shared" si="5"/>
        <v/>
      </c>
      <c r="AB22" s="127" t="str">
        <f t="shared" si="5"/>
        <v/>
      </c>
      <c r="AC22" s="109" t="str">
        <f t="shared" si="5"/>
        <v>Работал</v>
      </c>
      <c r="AD22" s="109" t="str">
        <f t="shared" si="5"/>
        <v>Работал</v>
      </c>
      <c r="AE22" s="109" t="str">
        <f t="shared" si="5"/>
        <v>Работал</v>
      </c>
      <c r="AF22" s="109" t="str">
        <f t="shared" si="5"/>
        <v>Работал</v>
      </c>
      <c r="AG22" s="109" t="str">
        <f t="shared" si="5"/>
        <v>Работал</v>
      </c>
      <c r="AH22" s="127" t="str">
        <f t="shared" si="5"/>
        <v/>
      </c>
      <c r="AI22" s="109" t="str">
        <f t="shared" si="5"/>
        <v/>
      </c>
      <c r="AJ22" s="109" t="str">
        <f t="shared" si="5"/>
        <v/>
      </c>
    </row>
    <row r="23" spans="1:36" x14ac:dyDescent="0.3">
      <c r="A23" s="102">
        <v>27</v>
      </c>
      <c r="B23" s="107" t="str">
        <f>VLOOKUP($A23,Сотрудники!$A$3:$L$1206,2,0)</f>
        <v>Пузанов Андрей</v>
      </c>
      <c r="C23" s="107" t="str">
        <f>VLOOKUP($A23,Сотрудники!$A$3:$L$1206,8,0)</f>
        <v>Москва</v>
      </c>
      <c r="D23" s="109" t="str">
        <f t="shared" si="5"/>
        <v>Работал</v>
      </c>
      <c r="E23" s="109" t="str">
        <f t="shared" si="5"/>
        <v>Работал</v>
      </c>
      <c r="F23" s="127" t="str">
        <f t="shared" si="5"/>
        <v/>
      </c>
      <c r="G23" s="127" t="str">
        <f t="shared" si="5"/>
        <v/>
      </c>
      <c r="H23" s="109" t="str">
        <f t="shared" si="5"/>
        <v>Работал</v>
      </c>
      <c r="I23" s="109" t="str">
        <f t="shared" si="5"/>
        <v>Работал</v>
      </c>
      <c r="J23" s="109" t="str">
        <f t="shared" si="5"/>
        <v>Работал</v>
      </c>
      <c r="K23" s="109" t="str">
        <f t="shared" si="5"/>
        <v>Работал</v>
      </c>
      <c r="L23" s="109" t="str">
        <f t="shared" si="5"/>
        <v>Работал</v>
      </c>
      <c r="M23" s="127" t="str">
        <f t="shared" si="5"/>
        <v/>
      </c>
      <c r="N23" s="127" t="str">
        <f t="shared" si="5"/>
        <v/>
      </c>
      <c r="O23" s="109" t="str">
        <f t="shared" si="5"/>
        <v>Работал</v>
      </c>
      <c r="P23" s="109" t="str">
        <f t="shared" si="5"/>
        <v>Работал</v>
      </c>
      <c r="Q23" s="109" t="str">
        <f t="shared" si="5"/>
        <v>Работал</v>
      </c>
      <c r="R23" s="109" t="str">
        <f t="shared" si="5"/>
        <v>Работал</v>
      </c>
      <c r="S23" s="109" t="str">
        <f t="shared" si="5"/>
        <v>Работал</v>
      </c>
      <c r="T23" s="127" t="str">
        <f t="shared" si="5"/>
        <v/>
      </c>
      <c r="U23" s="127" t="str">
        <f t="shared" si="5"/>
        <v/>
      </c>
      <c r="V23" s="109" t="str">
        <f t="shared" si="5"/>
        <v>Работал</v>
      </c>
      <c r="W23" s="109" t="str">
        <f t="shared" si="5"/>
        <v>Работал</v>
      </c>
      <c r="X23" s="109" t="str">
        <f t="shared" si="5"/>
        <v>Работал</v>
      </c>
      <c r="Y23" s="109" t="str">
        <f t="shared" si="5"/>
        <v>Работал</v>
      </c>
      <c r="Z23" s="109" t="str">
        <f t="shared" si="5"/>
        <v>Работал</v>
      </c>
      <c r="AA23" s="127" t="str">
        <f t="shared" si="5"/>
        <v/>
      </c>
      <c r="AB23" s="127" t="str">
        <f t="shared" si="5"/>
        <v/>
      </c>
      <c r="AC23" s="109" t="str">
        <f t="shared" si="5"/>
        <v>Работал</v>
      </c>
      <c r="AD23" s="109" t="str">
        <f t="shared" si="5"/>
        <v>Работал</v>
      </c>
      <c r="AE23" s="109" t="str">
        <f t="shared" si="5"/>
        <v>Работал</v>
      </c>
      <c r="AF23" s="109" t="str">
        <f t="shared" si="5"/>
        <v>Работал</v>
      </c>
      <c r="AG23" s="109" t="str">
        <f t="shared" si="5"/>
        <v>Работал</v>
      </c>
      <c r="AH23" s="127" t="str">
        <f t="shared" si="5"/>
        <v/>
      </c>
      <c r="AI23" s="109" t="str">
        <f t="shared" si="5"/>
        <v/>
      </c>
      <c r="AJ23" s="109" t="str">
        <f t="shared" si="5"/>
        <v/>
      </c>
    </row>
    <row r="24" spans="1:36" x14ac:dyDescent="0.3">
      <c r="A24" s="102">
        <v>28</v>
      </c>
      <c r="B24" s="107" t="str">
        <f>VLOOKUP($A24,Сотрудники!$A$3:$L$1206,2,0)</f>
        <v>Хотулев Дмитрий</v>
      </c>
      <c r="C24" s="107" t="str">
        <f>VLOOKUP($A24,Сотрудники!$A$3:$L$1206,8,0)</f>
        <v>Саратов</v>
      </c>
      <c r="D24" s="109" t="str">
        <f t="shared" si="5"/>
        <v>Работал</v>
      </c>
      <c r="E24" s="109" t="str">
        <f t="shared" si="5"/>
        <v>Работал</v>
      </c>
      <c r="F24" s="127" t="str">
        <f t="shared" si="5"/>
        <v/>
      </c>
      <c r="G24" s="127" t="str">
        <f t="shared" si="5"/>
        <v/>
      </c>
      <c r="H24" s="109" t="str">
        <f t="shared" si="5"/>
        <v>Работал</v>
      </c>
      <c r="I24" s="109" t="str">
        <f t="shared" si="5"/>
        <v>Работал</v>
      </c>
      <c r="J24" s="109" t="str">
        <f t="shared" si="5"/>
        <v>Работал</v>
      </c>
      <c r="K24" s="109" t="str">
        <f t="shared" si="5"/>
        <v>Работал</v>
      </c>
      <c r="L24" s="109" t="str">
        <f t="shared" si="5"/>
        <v>Работал</v>
      </c>
      <c r="M24" s="127" t="str">
        <f t="shared" si="5"/>
        <v/>
      </c>
      <c r="N24" s="127" t="str">
        <f t="shared" si="5"/>
        <v/>
      </c>
      <c r="O24" s="109" t="str">
        <f t="shared" si="5"/>
        <v>Работал</v>
      </c>
      <c r="P24" s="109" t="str">
        <f t="shared" si="5"/>
        <v>Работал</v>
      </c>
      <c r="Q24" s="109" t="str">
        <f t="shared" si="5"/>
        <v>Работал</v>
      </c>
      <c r="R24" s="109" t="str">
        <f t="shared" si="5"/>
        <v>Работал</v>
      </c>
      <c r="S24" s="109" t="str">
        <f t="shared" si="5"/>
        <v>Работал</v>
      </c>
      <c r="T24" s="127" t="str">
        <f t="shared" si="5"/>
        <v/>
      </c>
      <c r="U24" s="127" t="str">
        <f t="shared" si="5"/>
        <v/>
      </c>
      <c r="V24" s="109" t="str">
        <f t="shared" si="5"/>
        <v>Работал</v>
      </c>
      <c r="W24" s="109" t="str">
        <f t="shared" si="5"/>
        <v>Работал</v>
      </c>
      <c r="X24" s="109" t="str">
        <f t="shared" si="5"/>
        <v>Работал</v>
      </c>
      <c r="Y24" s="109" t="str">
        <f t="shared" si="5"/>
        <v>Работал</v>
      </c>
      <c r="Z24" s="109" t="str">
        <f t="shared" si="5"/>
        <v>Работал</v>
      </c>
      <c r="AA24" s="127" t="str">
        <f t="shared" si="5"/>
        <v/>
      </c>
      <c r="AB24" s="127" t="str">
        <f t="shared" si="5"/>
        <v/>
      </c>
      <c r="AC24" s="109" t="str">
        <f t="shared" si="5"/>
        <v>Работал</v>
      </c>
      <c r="AD24" s="109" t="str">
        <f t="shared" si="5"/>
        <v>Работал</v>
      </c>
      <c r="AE24" s="109" t="str">
        <f t="shared" si="5"/>
        <v>Работал</v>
      </c>
      <c r="AF24" s="109" t="str">
        <f t="shared" si="5"/>
        <v>Работал</v>
      </c>
      <c r="AG24" s="109" t="str">
        <f t="shared" si="5"/>
        <v>Работал</v>
      </c>
      <c r="AH24" s="127" t="str">
        <f t="shared" si="5"/>
        <v/>
      </c>
      <c r="AI24" s="109" t="str">
        <f t="shared" si="5"/>
        <v/>
      </c>
      <c r="AJ24" s="109" t="str">
        <f t="shared" si="5"/>
        <v/>
      </c>
    </row>
    <row r="25" spans="1:36" x14ac:dyDescent="0.3">
      <c r="A25" s="102">
        <v>30</v>
      </c>
      <c r="B25" s="107" t="str">
        <f>VLOOKUP($A25,Сотрудники!$A$3:$L$1206,2,0)</f>
        <v>Тарасов Алексей</v>
      </c>
      <c r="C25" s="107" t="str">
        <f>VLOOKUP($A25,Сотрудники!$A$3:$L$1206,8,0)</f>
        <v>СПБ</v>
      </c>
      <c r="D25" s="109" t="str">
        <f t="shared" si="5"/>
        <v>Работал</v>
      </c>
      <c r="E25" s="109" t="str">
        <f t="shared" si="5"/>
        <v>Работал</v>
      </c>
      <c r="F25" s="127" t="str">
        <f t="shared" si="5"/>
        <v/>
      </c>
      <c r="G25" s="127" t="str">
        <f t="shared" si="5"/>
        <v/>
      </c>
      <c r="H25" s="109" t="str">
        <f t="shared" si="5"/>
        <v>Работал</v>
      </c>
      <c r="I25" s="109" t="str">
        <f t="shared" si="5"/>
        <v>Работал</v>
      </c>
      <c r="J25" s="109" t="str">
        <f t="shared" si="5"/>
        <v>Работал</v>
      </c>
      <c r="K25" s="109" t="str">
        <f t="shared" si="5"/>
        <v>Работал</v>
      </c>
      <c r="L25" s="109" t="str">
        <f t="shared" si="5"/>
        <v>Работал</v>
      </c>
      <c r="M25" s="127" t="str">
        <f t="shared" si="5"/>
        <v/>
      </c>
      <c r="N25" s="127" t="str">
        <f t="shared" si="5"/>
        <v/>
      </c>
      <c r="O25" s="109" t="str">
        <f t="shared" si="5"/>
        <v>Работал</v>
      </c>
      <c r="P25" s="109" t="str">
        <f t="shared" si="5"/>
        <v>Работал</v>
      </c>
      <c r="Q25" s="109" t="str">
        <f t="shared" si="5"/>
        <v>Работал</v>
      </c>
      <c r="R25" s="109" t="str">
        <f t="shared" si="5"/>
        <v>Работал</v>
      </c>
      <c r="S25" s="109" t="str">
        <f t="shared" si="5"/>
        <v>Работал</v>
      </c>
      <c r="T25" s="127" t="str">
        <f t="shared" si="5"/>
        <v/>
      </c>
      <c r="U25" s="127" t="str">
        <f t="shared" si="5"/>
        <v/>
      </c>
      <c r="V25" s="109" t="str">
        <f t="shared" si="5"/>
        <v>Работал</v>
      </c>
      <c r="W25" s="109" t="str">
        <f t="shared" si="5"/>
        <v>Работал</v>
      </c>
      <c r="X25" s="109" t="str">
        <f t="shared" si="5"/>
        <v>Работал</v>
      </c>
      <c r="Y25" s="109" t="str">
        <f t="shared" si="5"/>
        <v>Работал</v>
      </c>
      <c r="Z25" s="109" t="str">
        <f t="shared" si="5"/>
        <v>Работал</v>
      </c>
      <c r="AA25" s="127" t="str">
        <f t="shared" si="5"/>
        <v/>
      </c>
      <c r="AB25" s="127" t="str">
        <f t="shared" si="5"/>
        <v/>
      </c>
      <c r="AC25" s="109" t="str">
        <f t="shared" si="5"/>
        <v>Работал</v>
      </c>
      <c r="AD25" s="109" t="str">
        <f t="shared" si="5"/>
        <v>Работал</v>
      </c>
      <c r="AE25" s="109" t="str">
        <f t="shared" si="5"/>
        <v>Работал</v>
      </c>
      <c r="AF25" s="109" t="str">
        <f t="shared" si="5"/>
        <v>Работал</v>
      </c>
      <c r="AG25" s="109" t="str">
        <f t="shared" si="5"/>
        <v>Работал</v>
      </c>
      <c r="AH25" s="127" t="str">
        <f t="shared" si="5"/>
        <v/>
      </c>
      <c r="AI25" s="109" t="str">
        <f t="shared" si="5"/>
        <v/>
      </c>
      <c r="AJ25" s="109" t="str">
        <f t="shared" si="5"/>
        <v/>
      </c>
    </row>
    <row r="26" spans="1:36" x14ac:dyDescent="0.3">
      <c r="A26" s="102">
        <v>31</v>
      </c>
      <c r="B26" s="107" t="str">
        <f>VLOOKUP($A26,Сотрудники!$A$3:$L$1206,2,0)</f>
        <v>Саринков Андрей</v>
      </c>
      <c r="C26" s="107" t="str">
        <f>VLOOKUP($A26,Сотрудники!$A$3:$L$1206,8,0)</f>
        <v>Москва</v>
      </c>
      <c r="D26" s="109" t="str">
        <f t="shared" si="5"/>
        <v>Работал</v>
      </c>
      <c r="E26" s="109" t="str">
        <f t="shared" si="5"/>
        <v>Работал</v>
      </c>
      <c r="F26" s="127" t="str">
        <f t="shared" si="5"/>
        <v/>
      </c>
      <c r="G26" s="127" t="str">
        <f t="shared" si="5"/>
        <v/>
      </c>
      <c r="H26" s="109" t="str">
        <f t="shared" si="5"/>
        <v>Работал</v>
      </c>
      <c r="I26" s="109" t="str">
        <f t="shared" si="5"/>
        <v>Работал</v>
      </c>
      <c r="J26" s="109" t="str">
        <f t="shared" si="5"/>
        <v>Работал</v>
      </c>
      <c r="K26" s="109" t="str">
        <f t="shared" si="5"/>
        <v>Работал</v>
      </c>
      <c r="L26" s="109" t="str">
        <f t="shared" si="5"/>
        <v>Работал</v>
      </c>
      <c r="M26" s="127" t="str">
        <f t="shared" si="5"/>
        <v/>
      </c>
      <c r="N26" s="127" t="str">
        <f t="shared" si="5"/>
        <v/>
      </c>
      <c r="O26" s="109" t="str">
        <f t="shared" si="5"/>
        <v>Работал</v>
      </c>
      <c r="P26" s="109" t="str">
        <f t="shared" si="5"/>
        <v>Работал</v>
      </c>
      <c r="Q26" s="109" t="str">
        <f t="shared" si="5"/>
        <v>Работал</v>
      </c>
      <c r="R26" s="109" t="str">
        <f t="shared" si="5"/>
        <v>Работал</v>
      </c>
      <c r="S26" s="109" t="str">
        <f t="shared" ref="S26:AJ26" si="6">IF(ISBLANK(S100),"",IF(S100=0,"Выходной",IF(S100&lt;&gt;0,"Работал","")))</f>
        <v>Работал</v>
      </c>
      <c r="T26" s="127" t="str">
        <f t="shared" si="6"/>
        <v/>
      </c>
      <c r="U26" s="127" t="str">
        <f t="shared" si="6"/>
        <v/>
      </c>
      <c r="V26" s="109" t="str">
        <f t="shared" si="6"/>
        <v>Работал</v>
      </c>
      <c r="W26" s="109" t="str">
        <f t="shared" si="6"/>
        <v>Работал</v>
      </c>
      <c r="X26" s="109" t="str">
        <f t="shared" si="6"/>
        <v>Работал</v>
      </c>
      <c r="Y26" s="109" t="str">
        <f t="shared" si="6"/>
        <v>Работал</v>
      </c>
      <c r="Z26" s="109" t="str">
        <f t="shared" si="6"/>
        <v>Работал</v>
      </c>
      <c r="AA26" s="127" t="str">
        <f t="shared" si="6"/>
        <v/>
      </c>
      <c r="AB26" s="127" t="str">
        <f t="shared" si="6"/>
        <v/>
      </c>
      <c r="AC26" s="109" t="str">
        <f t="shared" si="6"/>
        <v>Работал</v>
      </c>
      <c r="AD26" s="109" t="str">
        <f t="shared" si="6"/>
        <v>Работал</v>
      </c>
      <c r="AE26" s="109" t="str">
        <f t="shared" si="6"/>
        <v>Работал</v>
      </c>
      <c r="AF26" s="109" t="str">
        <f t="shared" si="6"/>
        <v>Работал</v>
      </c>
      <c r="AG26" s="109" t="str">
        <f t="shared" si="6"/>
        <v>Работал</v>
      </c>
      <c r="AH26" s="127" t="str">
        <f t="shared" si="6"/>
        <v/>
      </c>
      <c r="AI26" s="109" t="str">
        <f t="shared" si="6"/>
        <v/>
      </c>
      <c r="AJ26" s="109" t="str">
        <f t="shared" si="6"/>
        <v/>
      </c>
    </row>
    <row r="27" spans="1:36" x14ac:dyDescent="0.3">
      <c r="A27" s="102">
        <v>33</v>
      </c>
      <c r="B27" s="107" t="str">
        <f>VLOOKUP($A27,Сотрудники!$A$3:$L$1206,2,0)</f>
        <v>Киевский Сергей</v>
      </c>
      <c r="C27" s="107" t="str">
        <f>VLOOKUP($A27,Сотрудники!$A$3:$L$1206,8,0)</f>
        <v>Москва</v>
      </c>
      <c r="D27" s="109" t="str">
        <f t="shared" ref="D27:AJ34" si="7">IF(ISBLANK(D101),"",IF(D101=0,"Выходной",IF(D101&lt;&gt;0,"Работал","")))</f>
        <v>Работал</v>
      </c>
      <c r="E27" s="109" t="str">
        <f t="shared" si="7"/>
        <v>Работал</v>
      </c>
      <c r="F27" s="127" t="str">
        <f t="shared" si="7"/>
        <v/>
      </c>
      <c r="G27" s="127" t="str">
        <f t="shared" si="7"/>
        <v/>
      </c>
      <c r="H27" s="109" t="str">
        <f t="shared" si="7"/>
        <v>Работал</v>
      </c>
      <c r="I27" s="109" t="str">
        <f t="shared" si="7"/>
        <v>Работал</v>
      </c>
      <c r="J27" s="109" t="str">
        <f t="shared" si="7"/>
        <v>Работал</v>
      </c>
      <c r="K27" s="109" t="str">
        <f t="shared" si="7"/>
        <v/>
      </c>
      <c r="L27" s="109" t="str">
        <f t="shared" si="7"/>
        <v/>
      </c>
      <c r="M27" s="127" t="str">
        <f t="shared" si="7"/>
        <v>Работал</v>
      </c>
      <c r="N27" s="127" t="str">
        <f t="shared" si="7"/>
        <v/>
      </c>
      <c r="O27" s="109" t="str">
        <f t="shared" si="7"/>
        <v>Выходной</v>
      </c>
      <c r="P27" s="109" t="str">
        <f t="shared" si="7"/>
        <v>Выходной</v>
      </c>
      <c r="Q27" s="109" t="str">
        <f t="shared" si="7"/>
        <v>Выходной</v>
      </c>
      <c r="R27" s="109" t="str">
        <f t="shared" si="7"/>
        <v>Выходной</v>
      </c>
      <c r="S27" s="109" t="str">
        <f t="shared" si="7"/>
        <v>Выходной</v>
      </c>
      <c r="T27" s="127" t="str">
        <f t="shared" si="7"/>
        <v>Выходной</v>
      </c>
      <c r="U27" s="127" t="str">
        <f t="shared" si="7"/>
        <v>Выходной</v>
      </c>
      <c r="V27" s="109" t="str">
        <f t="shared" si="7"/>
        <v>Выходной</v>
      </c>
      <c r="W27" s="109" t="str">
        <f t="shared" si="7"/>
        <v>Выходной</v>
      </c>
      <c r="X27" s="109" t="str">
        <f t="shared" si="7"/>
        <v>Выходной</v>
      </c>
      <c r="Y27" s="109" t="str">
        <f t="shared" si="7"/>
        <v>Выходной</v>
      </c>
      <c r="Z27" s="109" t="str">
        <f t="shared" si="7"/>
        <v>Выходной</v>
      </c>
      <c r="AA27" s="127" t="str">
        <f t="shared" si="7"/>
        <v>Выходной</v>
      </c>
      <c r="AB27" s="127" t="str">
        <f t="shared" si="7"/>
        <v>Выходной</v>
      </c>
      <c r="AC27" s="109" t="str">
        <f t="shared" si="7"/>
        <v>Работал</v>
      </c>
      <c r="AD27" s="109" t="str">
        <f t="shared" si="7"/>
        <v>Работал</v>
      </c>
      <c r="AE27" s="109" t="str">
        <f t="shared" si="7"/>
        <v>Работал</v>
      </c>
      <c r="AF27" s="109" t="str">
        <f t="shared" si="7"/>
        <v>Работал</v>
      </c>
      <c r="AG27" s="109" t="str">
        <f t="shared" si="7"/>
        <v>Работал</v>
      </c>
      <c r="AH27" s="127" t="str">
        <f t="shared" si="7"/>
        <v/>
      </c>
      <c r="AI27" s="109" t="str">
        <f t="shared" si="7"/>
        <v/>
      </c>
      <c r="AJ27" s="109" t="str">
        <f t="shared" si="7"/>
        <v/>
      </c>
    </row>
    <row r="28" spans="1:36" x14ac:dyDescent="0.3">
      <c r="A28" s="102">
        <v>35</v>
      </c>
      <c r="B28" s="107" t="str">
        <f>VLOOKUP($A28,Сотрудники!$A$3:$L$1206,2,0)</f>
        <v>Дмитриев Николай</v>
      </c>
      <c r="C28" s="107" t="str">
        <f>VLOOKUP($A28,Сотрудники!$A$3:$L$1206,8,0)</f>
        <v>Москва</v>
      </c>
      <c r="D28" s="109" t="str">
        <f t="shared" si="7"/>
        <v>Работал</v>
      </c>
      <c r="E28" s="109" t="str">
        <f t="shared" si="7"/>
        <v>Работал</v>
      </c>
      <c r="F28" s="127" t="str">
        <f t="shared" si="7"/>
        <v/>
      </c>
      <c r="G28" s="127" t="str">
        <f t="shared" si="7"/>
        <v/>
      </c>
      <c r="H28" s="109" t="str">
        <f t="shared" si="7"/>
        <v>Работал</v>
      </c>
      <c r="I28" s="109" t="str">
        <f t="shared" si="7"/>
        <v>Выходной</v>
      </c>
      <c r="J28" s="109" t="str">
        <f t="shared" si="7"/>
        <v>Работал</v>
      </c>
      <c r="K28" s="109" t="str">
        <f t="shared" si="7"/>
        <v>Работал</v>
      </c>
      <c r="L28" s="109" t="str">
        <f t="shared" si="7"/>
        <v>Работал</v>
      </c>
      <c r="M28" s="127" t="str">
        <f t="shared" si="7"/>
        <v/>
      </c>
      <c r="N28" s="127" t="str">
        <f t="shared" si="7"/>
        <v/>
      </c>
      <c r="O28" s="109" t="str">
        <f t="shared" si="7"/>
        <v>Работал</v>
      </c>
      <c r="P28" s="109" t="str">
        <f t="shared" si="7"/>
        <v>Работал</v>
      </c>
      <c r="Q28" s="109" t="str">
        <f t="shared" si="7"/>
        <v>Работал</v>
      </c>
      <c r="R28" s="109" t="str">
        <f t="shared" si="7"/>
        <v>Работал</v>
      </c>
      <c r="S28" s="109" t="str">
        <f t="shared" si="7"/>
        <v>Работал</v>
      </c>
      <c r="T28" s="127" t="str">
        <f t="shared" si="7"/>
        <v/>
      </c>
      <c r="U28" s="127" t="str">
        <f t="shared" si="7"/>
        <v/>
      </c>
      <c r="V28" s="109" t="str">
        <f t="shared" si="7"/>
        <v>Работал</v>
      </c>
      <c r="W28" s="109" t="str">
        <f t="shared" si="7"/>
        <v>Работал</v>
      </c>
      <c r="X28" s="109" t="str">
        <f t="shared" si="7"/>
        <v>Работал</v>
      </c>
      <c r="Y28" s="109" t="str">
        <f t="shared" si="7"/>
        <v>Работал</v>
      </c>
      <c r="Z28" s="109" t="str">
        <f t="shared" si="7"/>
        <v>Работал</v>
      </c>
      <c r="AA28" s="127" t="str">
        <f t="shared" si="7"/>
        <v/>
      </c>
      <c r="AB28" s="127" t="str">
        <f t="shared" si="7"/>
        <v/>
      </c>
      <c r="AC28" s="109" t="str">
        <f t="shared" si="7"/>
        <v>Работал</v>
      </c>
      <c r="AD28" s="109" t="str">
        <f t="shared" si="7"/>
        <v>Работал</v>
      </c>
      <c r="AE28" s="109" t="str">
        <f t="shared" si="7"/>
        <v>Работал</v>
      </c>
      <c r="AF28" s="109" t="str">
        <f t="shared" si="7"/>
        <v>Работал</v>
      </c>
      <c r="AG28" s="109" t="str">
        <f t="shared" si="7"/>
        <v>Работал</v>
      </c>
      <c r="AH28" s="127" t="str">
        <f t="shared" si="7"/>
        <v/>
      </c>
      <c r="AI28" s="109" t="str">
        <f t="shared" si="7"/>
        <v/>
      </c>
      <c r="AJ28" s="109" t="str">
        <f t="shared" si="7"/>
        <v/>
      </c>
    </row>
    <row r="29" spans="1:36" x14ac:dyDescent="0.3">
      <c r="A29" s="102">
        <v>36</v>
      </c>
      <c r="B29" s="107" t="str">
        <f>VLOOKUP($A29,Сотрудники!$A$3:$L$1206,2,0)</f>
        <v>Юркин Николай</v>
      </c>
      <c r="C29" s="107" t="str">
        <f>VLOOKUP($A29,Сотрудники!$A$3:$L$1206,8,0)</f>
        <v>Москва</v>
      </c>
      <c r="D29" s="109" t="str">
        <f t="shared" si="7"/>
        <v>Работал</v>
      </c>
      <c r="E29" s="109" t="str">
        <f t="shared" si="7"/>
        <v>Работал</v>
      </c>
      <c r="F29" s="127" t="str">
        <f t="shared" si="7"/>
        <v/>
      </c>
      <c r="G29" s="127" t="str">
        <f t="shared" si="7"/>
        <v/>
      </c>
      <c r="H29" s="109" t="str">
        <f t="shared" si="7"/>
        <v>Работал</v>
      </c>
      <c r="I29" s="109" t="str">
        <f t="shared" si="7"/>
        <v>Работал</v>
      </c>
      <c r="J29" s="109" t="str">
        <f t="shared" si="7"/>
        <v>Работал</v>
      </c>
      <c r="K29" s="109" t="str">
        <f t="shared" si="7"/>
        <v>Работал</v>
      </c>
      <c r="L29" s="109" t="str">
        <f t="shared" si="7"/>
        <v>Работал</v>
      </c>
      <c r="M29" s="127" t="str">
        <f t="shared" si="7"/>
        <v/>
      </c>
      <c r="N29" s="127" t="str">
        <f t="shared" si="7"/>
        <v/>
      </c>
      <c r="O29" s="109" t="str">
        <f t="shared" si="7"/>
        <v>Работал</v>
      </c>
      <c r="P29" s="109" t="str">
        <f t="shared" si="7"/>
        <v>Работал</v>
      </c>
      <c r="Q29" s="109" t="str">
        <f t="shared" si="7"/>
        <v>Работал</v>
      </c>
      <c r="R29" s="109" t="str">
        <f t="shared" si="7"/>
        <v>Работал</v>
      </c>
      <c r="S29" s="109" t="str">
        <f t="shared" si="7"/>
        <v>Работал</v>
      </c>
      <c r="T29" s="127" t="str">
        <f t="shared" si="7"/>
        <v/>
      </c>
      <c r="U29" s="127" t="str">
        <f t="shared" si="7"/>
        <v/>
      </c>
      <c r="V29" s="109" t="str">
        <f t="shared" si="7"/>
        <v>Работал</v>
      </c>
      <c r="W29" s="109" t="str">
        <f t="shared" si="7"/>
        <v>Работал</v>
      </c>
      <c r="X29" s="109" t="str">
        <f t="shared" si="7"/>
        <v>Работал</v>
      </c>
      <c r="Y29" s="109" t="str">
        <f t="shared" si="7"/>
        <v>Работал</v>
      </c>
      <c r="Z29" s="109" t="str">
        <f t="shared" si="7"/>
        <v>Работал</v>
      </c>
      <c r="AA29" s="127" t="str">
        <f t="shared" si="7"/>
        <v/>
      </c>
      <c r="AB29" s="127" t="str">
        <f t="shared" si="7"/>
        <v/>
      </c>
      <c r="AC29" s="109" t="str">
        <f t="shared" si="7"/>
        <v>Работал</v>
      </c>
      <c r="AD29" s="109" t="str">
        <f t="shared" si="7"/>
        <v>Работал</v>
      </c>
      <c r="AE29" s="109" t="str">
        <f t="shared" si="7"/>
        <v>Работал</v>
      </c>
      <c r="AF29" s="109" t="str">
        <f t="shared" si="7"/>
        <v>Работал</v>
      </c>
      <c r="AG29" s="109" t="str">
        <f t="shared" si="7"/>
        <v>Работал</v>
      </c>
      <c r="AH29" s="127" t="str">
        <f t="shared" si="7"/>
        <v/>
      </c>
      <c r="AI29" s="109" t="str">
        <f t="shared" si="7"/>
        <v/>
      </c>
      <c r="AJ29" s="109" t="str">
        <f t="shared" si="7"/>
        <v/>
      </c>
    </row>
    <row r="30" spans="1:36" x14ac:dyDescent="0.3">
      <c r="A30" s="102">
        <v>37</v>
      </c>
      <c r="B30" s="107" t="str">
        <f>VLOOKUP($A30,Сотрудники!$A$3:$L$1206,2,0)</f>
        <v>Ионов Евгений</v>
      </c>
      <c r="C30" s="107" t="str">
        <f>VLOOKUP($A30,Сотрудники!$A$3:$L$1206,8,0)</f>
        <v>Москва</v>
      </c>
      <c r="D30" s="109" t="str">
        <f t="shared" si="7"/>
        <v>Работал</v>
      </c>
      <c r="E30" s="109" t="str">
        <f t="shared" si="7"/>
        <v>Работал</v>
      </c>
      <c r="F30" s="127" t="str">
        <f t="shared" si="7"/>
        <v/>
      </c>
      <c r="G30" s="127" t="str">
        <f t="shared" si="7"/>
        <v/>
      </c>
      <c r="H30" s="109" t="str">
        <f t="shared" si="7"/>
        <v>Работал</v>
      </c>
      <c r="I30" s="109" t="str">
        <f t="shared" si="7"/>
        <v>Работал</v>
      </c>
      <c r="J30" s="109" t="str">
        <f t="shared" si="7"/>
        <v>Работал</v>
      </c>
      <c r="K30" s="109" t="str">
        <f t="shared" si="7"/>
        <v>Работал</v>
      </c>
      <c r="L30" s="109" t="str">
        <f t="shared" si="7"/>
        <v>Работал</v>
      </c>
      <c r="M30" s="127" t="str">
        <f t="shared" si="7"/>
        <v/>
      </c>
      <c r="N30" s="127" t="str">
        <f t="shared" si="7"/>
        <v/>
      </c>
      <c r="O30" s="109" t="str">
        <f t="shared" si="7"/>
        <v>Работал</v>
      </c>
      <c r="P30" s="109" t="str">
        <f t="shared" si="7"/>
        <v>Работал</v>
      </c>
      <c r="Q30" s="109" t="str">
        <f t="shared" si="7"/>
        <v>Работал</v>
      </c>
      <c r="R30" s="109" t="str">
        <f t="shared" si="7"/>
        <v>Работал</v>
      </c>
      <c r="S30" s="109" t="str">
        <f t="shared" si="7"/>
        <v>Работал</v>
      </c>
      <c r="T30" s="127" t="str">
        <f t="shared" si="7"/>
        <v/>
      </c>
      <c r="U30" s="127" t="str">
        <f t="shared" si="7"/>
        <v/>
      </c>
      <c r="V30" s="109" t="str">
        <f t="shared" si="7"/>
        <v>Работал</v>
      </c>
      <c r="W30" s="109" t="str">
        <f t="shared" si="7"/>
        <v>Работал</v>
      </c>
      <c r="X30" s="109" t="str">
        <f t="shared" si="7"/>
        <v>Работал</v>
      </c>
      <c r="Y30" s="109" t="str">
        <f t="shared" si="7"/>
        <v>Работал</v>
      </c>
      <c r="Z30" s="109" t="str">
        <f t="shared" si="7"/>
        <v>Работал</v>
      </c>
      <c r="AA30" s="127" t="str">
        <f t="shared" si="7"/>
        <v/>
      </c>
      <c r="AB30" s="127" t="str">
        <f t="shared" si="7"/>
        <v/>
      </c>
      <c r="AC30" s="109" t="str">
        <f t="shared" si="7"/>
        <v>Работал</v>
      </c>
      <c r="AD30" s="109" t="str">
        <f t="shared" si="7"/>
        <v>Работал</v>
      </c>
      <c r="AE30" s="109" t="str">
        <f t="shared" si="7"/>
        <v>Работал</v>
      </c>
      <c r="AF30" s="109" t="str">
        <f t="shared" si="7"/>
        <v>Работал</v>
      </c>
      <c r="AG30" s="109" t="str">
        <f t="shared" si="7"/>
        <v>Работал</v>
      </c>
      <c r="AH30" s="127" t="str">
        <f t="shared" si="7"/>
        <v/>
      </c>
      <c r="AI30" s="109" t="str">
        <f t="shared" si="7"/>
        <v/>
      </c>
      <c r="AJ30" s="109" t="str">
        <f t="shared" si="7"/>
        <v/>
      </c>
    </row>
    <row r="31" spans="1:36" x14ac:dyDescent="0.3">
      <c r="A31" s="102">
        <v>38</v>
      </c>
      <c r="B31" s="107" t="str">
        <f>VLOOKUP($A31,Сотрудники!$A$3:$L$1206,2,0)</f>
        <v>Передков Константин</v>
      </c>
      <c r="C31" s="107" t="str">
        <f>VLOOKUP($A31,Сотрудники!$A$3:$L$1206,8,0)</f>
        <v>Москва</v>
      </c>
      <c r="D31" s="109" t="str">
        <f t="shared" si="7"/>
        <v>Выходной</v>
      </c>
      <c r="E31" s="109" t="str">
        <f t="shared" si="7"/>
        <v>Выходной</v>
      </c>
      <c r="F31" s="127" t="str">
        <f t="shared" si="7"/>
        <v>Выходной</v>
      </c>
      <c r="G31" s="127" t="str">
        <f t="shared" si="7"/>
        <v>Выходной</v>
      </c>
      <c r="H31" s="109" t="str">
        <f t="shared" si="7"/>
        <v>Работал</v>
      </c>
      <c r="I31" s="109" t="str">
        <f t="shared" si="7"/>
        <v>Работал</v>
      </c>
      <c r="J31" s="109" t="str">
        <f t="shared" si="7"/>
        <v>Работал</v>
      </c>
      <c r="K31" s="109" t="str">
        <f t="shared" si="7"/>
        <v>Работал</v>
      </c>
      <c r="L31" s="109" t="str">
        <f t="shared" si="7"/>
        <v>Работал</v>
      </c>
      <c r="M31" s="127" t="str">
        <f t="shared" si="7"/>
        <v/>
      </c>
      <c r="N31" s="127" t="str">
        <f t="shared" si="7"/>
        <v/>
      </c>
      <c r="O31" s="109" t="str">
        <f t="shared" si="7"/>
        <v>Работал</v>
      </c>
      <c r="P31" s="109" t="str">
        <f t="shared" si="7"/>
        <v>Работал</v>
      </c>
      <c r="Q31" s="109" t="str">
        <f t="shared" si="7"/>
        <v>Работал</v>
      </c>
      <c r="R31" s="109" t="str">
        <f t="shared" si="7"/>
        <v>Работал</v>
      </c>
      <c r="S31" s="109" t="str">
        <f t="shared" si="7"/>
        <v>Работал</v>
      </c>
      <c r="T31" s="127" t="str">
        <f t="shared" si="7"/>
        <v/>
      </c>
      <c r="U31" s="127" t="str">
        <f t="shared" si="7"/>
        <v/>
      </c>
      <c r="V31" s="109" t="str">
        <f t="shared" si="7"/>
        <v>Работал</v>
      </c>
      <c r="W31" s="109" t="str">
        <f t="shared" si="7"/>
        <v>Работал</v>
      </c>
      <c r="X31" s="109" t="str">
        <f t="shared" si="7"/>
        <v>Работал</v>
      </c>
      <c r="Y31" s="109" t="str">
        <f t="shared" si="7"/>
        <v>Работал</v>
      </c>
      <c r="Z31" s="109" t="str">
        <f t="shared" si="7"/>
        <v>Работал</v>
      </c>
      <c r="AA31" s="127" t="str">
        <f t="shared" si="7"/>
        <v/>
      </c>
      <c r="AB31" s="127" t="str">
        <f t="shared" si="7"/>
        <v/>
      </c>
      <c r="AC31" s="109" t="str">
        <f t="shared" si="7"/>
        <v>Работал</v>
      </c>
      <c r="AD31" s="109" t="str">
        <f t="shared" si="7"/>
        <v>Работал</v>
      </c>
      <c r="AE31" s="109" t="str">
        <f t="shared" si="7"/>
        <v>Работал</v>
      </c>
      <c r="AF31" s="109" t="str">
        <f t="shared" si="7"/>
        <v>Работал</v>
      </c>
      <c r="AG31" s="109" t="str">
        <f t="shared" si="7"/>
        <v>Работал</v>
      </c>
      <c r="AH31" s="127" t="str">
        <f t="shared" si="7"/>
        <v/>
      </c>
      <c r="AI31" s="109" t="str">
        <f t="shared" si="7"/>
        <v/>
      </c>
      <c r="AJ31" s="109" t="str">
        <f t="shared" si="7"/>
        <v/>
      </c>
    </row>
    <row r="32" spans="1:36" x14ac:dyDescent="0.3">
      <c r="A32" s="102">
        <v>40</v>
      </c>
      <c r="B32" s="107" t="str">
        <f>VLOOKUP($A32,Сотрудники!$A$3:$L$1206,2,0)</f>
        <v>Томских Виталий</v>
      </c>
      <c r="C32" s="107" t="str">
        <f>VLOOKUP($A32,Сотрудники!$A$3:$L$1206,8,0)</f>
        <v>Москва</v>
      </c>
      <c r="D32" s="109" t="str">
        <f t="shared" si="7"/>
        <v>Работал</v>
      </c>
      <c r="E32" s="109" t="str">
        <f t="shared" si="7"/>
        <v>Работал</v>
      </c>
      <c r="F32" s="127" t="str">
        <f t="shared" si="7"/>
        <v/>
      </c>
      <c r="G32" s="127" t="str">
        <f t="shared" si="7"/>
        <v/>
      </c>
      <c r="H32" s="109" t="str">
        <f t="shared" si="7"/>
        <v>Работал</v>
      </c>
      <c r="I32" s="109" t="str">
        <f t="shared" si="7"/>
        <v>Работал</v>
      </c>
      <c r="J32" s="109" t="str">
        <f t="shared" si="7"/>
        <v>Работал</v>
      </c>
      <c r="K32" s="109" t="str">
        <f t="shared" si="7"/>
        <v>Работал</v>
      </c>
      <c r="L32" s="109" t="str">
        <f t="shared" si="7"/>
        <v>Работал</v>
      </c>
      <c r="M32" s="127" t="str">
        <f t="shared" si="7"/>
        <v/>
      </c>
      <c r="N32" s="127" t="str">
        <f t="shared" si="7"/>
        <v/>
      </c>
      <c r="O32" s="109" t="str">
        <f t="shared" si="7"/>
        <v>Работал</v>
      </c>
      <c r="P32" s="109" t="str">
        <f t="shared" si="7"/>
        <v>Работал</v>
      </c>
      <c r="Q32" s="109" t="str">
        <f t="shared" si="7"/>
        <v>Работал</v>
      </c>
      <c r="R32" s="109" t="str">
        <f t="shared" si="7"/>
        <v>Работал</v>
      </c>
      <c r="S32" s="109" t="str">
        <f t="shared" si="7"/>
        <v>Работал</v>
      </c>
      <c r="T32" s="127" t="str">
        <f t="shared" si="7"/>
        <v/>
      </c>
      <c r="U32" s="127" t="str">
        <f t="shared" si="7"/>
        <v/>
      </c>
      <c r="V32" s="109" t="str">
        <f t="shared" si="7"/>
        <v>Работал</v>
      </c>
      <c r="W32" s="109" t="str">
        <f t="shared" si="7"/>
        <v>Работал</v>
      </c>
      <c r="X32" s="109" t="str">
        <f t="shared" si="7"/>
        <v>Работал</v>
      </c>
      <c r="Y32" s="109" t="str">
        <f t="shared" si="7"/>
        <v>Работал</v>
      </c>
      <c r="Z32" s="109" t="str">
        <f t="shared" si="7"/>
        <v>Работал</v>
      </c>
      <c r="AA32" s="127" t="str">
        <f t="shared" si="7"/>
        <v/>
      </c>
      <c r="AB32" s="127" t="str">
        <f t="shared" si="7"/>
        <v/>
      </c>
      <c r="AC32" s="109" t="str">
        <f t="shared" si="7"/>
        <v>Работал</v>
      </c>
      <c r="AD32" s="109" t="str">
        <f t="shared" si="7"/>
        <v>Работал</v>
      </c>
      <c r="AE32" s="109" t="str">
        <f t="shared" si="7"/>
        <v>Работал</v>
      </c>
      <c r="AF32" s="109" t="str">
        <f t="shared" si="7"/>
        <v>Работал</v>
      </c>
      <c r="AG32" s="109" t="str">
        <f t="shared" si="7"/>
        <v>Работал</v>
      </c>
      <c r="AH32" s="127" t="str">
        <f t="shared" si="7"/>
        <v/>
      </c>
      <c r="AI32" s="109" t="str">
        <f t="shared" si="7"/>
        <v/>
      </c>
      <c r="AJ32" s="109" t="str">
        <f t="shared" si="7"/>
        <v/>
      </c>
    </row>
    <row r="33" spans="1:36" x14ac:dyDescent="0.3">
      <c r="A33" s="102">
        <v>41</v>
      </c>
      <c r="B33" s="107" t="str">
        <f>VLOOKUP($A33,Сотрудники!$A$3:$L$1206,2,0)</f>
        <v>Новиков Роман</v>
      </c>
      <c r="C33" s="107" t="str">
        <f>VLOOKUP($A33,Сотрудники!$A$3:$L$1206,8,0)</f>
        <v>Москва</v>
      </c>
      <c r="D33" s="109" t="str">
        <f t="shared" si="7"/>
        <v>Работал</v>
      </c>
      <c r="E33" s="109" t="str">
        <f t="shared" si="7"/>
        <v>Работал</v>
      </c>
      <c r="F33" s="127" t="str">
        <f t="shared" si="7"/>
        <v/>
      </c>
      <c r="G33" s="127" t="str">
        <f t="shared" si="7"/>
        <v/>
      </c>
      <c r="H33" s="109" t="str">
        <f t="shared" si="7"/>
        <v>Работал</v>
      </c>
      <c r="I33" s="109" t="str">
        <f t="shared" si="7"/>
        <v>Работал</v>
      </c>
      <c r="J33" s="109" t="str">
        <f t="shared" si="7"/>
        <v>Работал</v>
      </c>
      <c r="K33" s="109" t="str">
        <f t="shared" si="7"/>
        <v>Работал</v>
      </c>
      <c r="L33" s="109" t="str">
        <f t="shared" si="7"/>
        <v>Работал</v>
      </c>
      <c r="M33" s="127" t="str">
        <f t="shared" si="7"/>
        <v/>
      </c>
      <c r="N33" s="127" t="str">
        <f t="shared" si="7"/>
        <v/>
      </c>
      <c r="O33" s="109" t="str">
        <f t="shared" si="7"/>
        <v>Работал</v>
      </c>
      <c r="P33" s="109" t="str">
        <f t="shared" si="7"/>
        <v>Работал</v>
      </c>
      <c r="Q33" s="109" t="str">
        <f t="shared" si="7"/>
        <v>Работал</v>
      </c>
      <c r="R33" s="109" t="str">
        <f t="shared" si="7"/>
        <v>Работал</v>
      </c>
      <c r="S33" s="109" t="str">
        <f t="shared" si="7"/>
        <v>Работал</v>
      </c>
      <c r="T33" s="127" t="str">
        <f t="shared" si="7"/>
        <v/>
      </c>
      <c r="U33" s="127" t="str">
        <f t="shared" si="7"/>
        <v/>
      </c>
      <c r="V33" s="109" t="str">
        <f t="shared" si="7"/>
        <v>Работал</v>
      </c>
      <c r="W33" s="109" t="str">
        <f t="shared" si="7"/>
        <v>Работал</v>
      </c>
      <c r="X33" s="109" t="str">
        <f t="shared" si="7"/>
        <v>Работал</v>
      </c>
      <c r="Y33" s="109" t="str">
        <f t="shared" si="7"/>
        <v>Работал</v>
      </c>
      <c r="Z33" s="109" t="str">
        <f t="shared" si="7"/>
        <v>Работал</v>
      </c>
      <c r="AA33" s="127" t="str">
        <f t="shared" si="7"/>
        <v/>
      </c>
      <c r="AB33" s="127" t="str">
        <f t="shared" si="7"/>
        <v/>
      </c>
      <c r="AC33" s="109" t="str">
        <f t="shared" si="7"/>
        <v>Работал</v>
      </c>
      <c r="AD33" s="109" t="str">
        <f t="shared" si="7"/>
        <v>Работал</v>
      </c>
      <c r="AE33" s="109" t="str">
        <f t="shared" si="7"/>
        <v>Работал</v>
      </c>
      <c r="AF33" s="109" t="str">
        <f t="shared" si="7"/>
        <v>Работал</v>
      </c>
      <c r="AG33" s="109" t="str">
        <f t="shared" si="7"/>
        <v>Работал</v>
      </c>
      <c r="AH33" s="127" t="str">
        <f t="shared" si="7"/>
        <v/>
      </c>
      <c r="AI33" s="109" t="str">
        <f t="shared" si="7"/>
        <v/>
      </c>
      <c r="AJ33" s="109" t="str">
        <f t="shared" si="7"/>
        <v/>
      </c>
    </row>
    <row r="34" spans="1:36" x14ac:dyDescent="0.3">
      <c r="A34" s="102">
        <v>42</v>
      </c>
      <c r="B34" s="107" t="str">
        <f>VLOOKUP($A34,Сотрудники!$A$3:$L$1206,2,0)</f>
        <v>Газизова Вероника</v>
      </c>
      <c r="C34" s="107" t="str">
        <f>VLOOKUP($A34,Сотрудники!$A$3:$L$1206,8,0)</f>
        <v>Москва</v>
      </c>
      <c r="D34" s="109" t="str">
        <f t="shared" si="7"/>
        <v>Работал</v>
      </c>
      <c r="E34" s="109" t="str">
        <f t="shared" si="7"/>
        <v>Работал</v>
      </c>
      <c r="F34" s="127" t="str">
        <f t="shared" si="7"/>
        <v/>
      </c>
      <c r="G34" s="127" t="str">
        <f t="shared" si="7"/>
        <v/>
      </c>
      <c r="H34" s="109" t="str">
        <f t="shared" si="7"/>
        <v>Работал</v>
      </c>
      <c r="I34" s="109" t="str">
        <f t="shared" si="7"/>
        <v>Работал</v>
      </c>
      <c r="J34" s="109" t="str">
        <f t="shared" si="7"/>
        <v>Работал</v>
      </c>
      <c r="K34" s="109" t="str">
        <f t="shared" si="7"/>
        <v>Работал</v>
      </c>
      <c r="L34" s="109" t="str">
        <f t="shared" si="7"/>
        <v>Работал</v>
      </c>
      <c r="M34" s="127" t="str">
        <f t="shared" si="7"/>
        <v/>
      </c>
      <c r="N34" s="127" t="str">
        <f t="shared" si="7"/>
        <v/>
      </c>
      <c r="O34" s="109" t="str">
        <f t="shared" si="7"/>
        <v>Работал</v>
      </c>
      <c r="P34" s="109" t="str">
        <f t="shared" si="7"/>
        <v>Работал</v>
      </c>
      <c r="Q34" s="109" t="str">
        <f t="shared" si="7"/>
        <v>Работал</v>
      </c>
      <c r="R34" s="109" t="str">
        <f t="shared" si="7"/>
        <v>Работал</v>
      </c>
      <c r="S34" s="109" t="str">
        <f t="shared" si="7"/>
        <v>Работал</v>
      </c>
      <c r="T34" s="127" t="str">
        <f t="shared" si="7"/>
        <v/>
      </c>
      <c r="U34" s="127" t="str">
        <f t="shared" si="7"/>
        <v/>
      </c>
      <c r="V34" s="109" t="str">
        <f t="shared" si="7"/>
        <v>Работал</v>
      </c>
      <c r="W34" s="109" t="str">
        <f t="shared" si="7"/>
        <v>Работал</v>
      </c>
      <c r="X34" s="109" t="str">
        <f t="shared" si="7"/>
        <v>Работал</v>
      </c>
      <c r="Y34" s="109" t="str">
        <f t="shared" si="7"/>
        <v>Работал</v>
      </c>
      <c r="Z34" s="109" t="str">
        <f t="shared" si="7"/>
        <v>Работал</v>
      </c>
      <c r="AA34" s="127" t="str">
        <f t="shared" si="7"/>
        <v/>
      </c>
      <c r="AB34" s="127" t="str">
        <f t="shared" ref="AB34:AJ34" si="8">IF(ISBLANK(AB108),"",IF(AB108=0,"Выходной",IF(AB108&lt;&gt;0,"Работал","")))</f>
        <v/>
      </c>
      <c r="AC34" s="109" t="str">
        <f t="shared" si="8"/>
        <v>Работал</v>
      </c>
      <c r="AD34" s="109" t="str">
        <f t="shared" si="8"/>
        <v>Работал</v>
      </c>
      <c r="AE34" s="109" t="str">
        <f t="shared" si="8"/>
        <v>Работал</v>
      </c>
      <c r="AF34" s="109" t="str">
        <f t="shared" si="8"/>
        <v>Работал</v>
      </c>
      <c r="AG34" s="109" t="str">
        <f t="shared" si="8"/>
        <v>Работал</v>
      </c>
      <c r="AH34" s="127" t="str">
        <f t="shared" si="8"/>
        <v/>
      </c>
      <c r="AI34" s="109" t="str">
        <f t="shared" si="8"/>
        <v/>
      </c>
      <c r="AJ34" s="109" t="str">
        <f t="shared" si="8"/>
        <v/>
      </c>
    </row>
    <row r="35" spans="1:36" x14ac:dyDescent="0.3">
      <c r="A35" s="102">
        <v>43</v>
      </c>
      <c r="B35" s="107" t="str">
        <f>VLOOKUP($A35,Сотрудники!$A$3:$L$1206,2,0)</f>
        <v>Титова Наталия</v>
      </c>
      <c r="C35" s="107" t="str">
        <f>VLOOKUP($A35,Сотрудники!$A$3:$L$1206,8,0)</f>
        <v>Москва</v>
      </c>
      <c r="D35" s="109" t="str">
        <f t="shared" ref="D35:AJ54" si="9">IF(ISBLANK(D109),"",IF(D109=0,"Выходной",IF(D109&lt;&gt;0,"Работал","")))</f>
        <v>Работал</v>
      </c>
      <c r="E35" s="109" t="str">
        <f t="shared" si="9"/>
        <v>Работал</v>
      </c>
      <c r="F35" s="127" t="str">
        <f t="shared" si="9"/>
        <v/>
      </c>
      <c r="G35" s="127" t="str">
        <f t="shared" si="9"/>
        <v/>
      </c>
      <c r="H35" s="109" t="str">
        <f t="shared" si="9"/>
        <v>Работал</v>
      </c>
      <c r="I35" s="109" t="str">
        <f t="shared" si="9"/>
        <v>Работал</v>
      </c>
      <c r="J35" s="109" t="str">
        <f t="shared" si="9"/>
        <v>Работал</v>
      </c>
      <c r="K35" s="109" t="str">
        <f t="shared" si="9"/>
        <v>Работал</v>
      </c>
      <c r="L35" s="109" t="str">
        <f t="shared" si="9"/>
        <v>Работал</v>
      </c>
      <c r="M35" s="127" t="str">
        <f t="shared" si="9"/>
        <v/>
      </c>
      <c r="N35" s="127" t="str">
        <f t="shared" si="9"/>
        <v/>
      </c>
      <c r="O35" s="109" t="str">
        <f t="shared" si="9"/>
        <v>Работал</v>
      </c>
      <c r="P35" s="109" t="str">
        <f t="shared" si="9"/>
        <v>Работал</v>
      </c>
      <c r="Q35" s="109" t="str">
        <f t="shared" si="9"/>
        <v>Работал</v>
      </c>
      <c r="R35" s="109" t="str">
        <f t="shared" si="9"/>
        <v>Работал</v>
      </c>
      <c r="S35" s="109" t="str">
        <f t="shared" si="9"/>
        <v>Работал</v>
      </c>
      <c r="T35" s="127" t="str">
        <f t="shared" si="9"/>
        <v/>
      </c>
      <c r="U35" s="127" t="str">
        <f t="shared" si="9"/>
        <v/>
      </c>
      <c r="V35" s="109" t="str">
        <f t="shared" si="9"/>
        <v>Работал</v>
      </c>
      <c r="W35" s="109" t="str">
        <f t="shared" si="9"/>
        <v>Работал</v>
      </c>
      <c r="X35" s="109" t="str">
        <f t="shared" si="9"/>
        <v>Работал</v>
      </c>
      <c r="Y35" s="109" t="str">
        <f t="shared" si="9"/>
        <v>Работал</v>
      </c>
      <c r="Z35" s="109" t="str">
        <f t="shared" si="9"/>
        <v>Работал</v>
      </c>
      <c r="AA35" s="127" t="str">
        <f t="shared" si="9"/>
        <v/>
      </c>
      <c r="AB35" s="127" t="str">
        <f t="shared" si="9"/>
        <v/>
      </c>
      <c r="AC35" s="109" t="str">
        <f t="shared" si="9"/>
        <v>Работал</v>
      </c>
      <c r="AD35" s="109" t="str">
        <f t="shared" si="9"/>
        <v>Работал</v>
      </c>
      <c r="AE35" s="109" t="str">
        <f t="shared" si="9"/>
        <v>Работал</v>
      </c>
      <c r="AF35" s="109" t="str">
        <f t="shared" si="9"/>
        <v>Работал</v>
      </c>
      <c r="AG35" s="109" t="str">
        <f t="shared" si="9"/>
        <v>Работал</v>
      </c>
      <c r="AH35" s="127" t="str">
        <f t="shared" si="9"/>
        <v/>
      </c>
      <c r="AI35" s="109" t="str">
        <f t="shared" si="9"/>
        <v/>
      </c>
      <c r="AJ35" s="109" t="str">
        <f t="shared" si="9"/>
        <v/>
      </c>
    </row>
    <row r="36" spans="1:36" x14ac:dyDescent="0.3">
      <c r="A36" s="102">
        <v>44</v>
      </c>
      <c r="B36" s="107" t="str">
        <f>VLOOKUP($A36,Сотрудники!$A$3:$L$1206,2,0)</f>
        <v>Роман Иван</v>
      </c>
      <c r="C36" s="107" t="str">
        <f>VLOOKUP($A36,Сотрудники!$A$3:$L$1206,8,0)</f>
        <v>Москва</v>
      </c>
      <c r="D36" s="109" t="str">
        <f t="shared" si="9"/>
        <v>Работал</v>
      </c>
      <c r="E36" s="109" t="str">
        <f t="shared" si="9"/>
        <v>Работал</v>
      </c>
      <c r="F36" s="127" t="str">
        <f t="shared" si="9"/>
        <v/>
      </c>
      <c r="G36" s="127" t="str">
        <f t="shared" si="9"/>
        <v/>
      </c>
      <c r="H36" s="109" t="str">
        <f t="shared" si="9"/>
        <v>Работал</v>
      </c>
      <c r="I36" s="109" t="str">
        <f t="shared" si="9"/>
        <v>Работал</v>
      </c>
      <c r="J36" s="109" t="str">
        <f t="shared" si="9"/>
        <v>Работал</v>
      </c>
      <c r="K36" s="109" t="str">
        <f t="shared" si="9"/>
        <v>Работал</v>
      </c>
      <c r="L36" s="109" t="str">
        <f t="shared" si="9"/>
        <v>Работал</v>
      </c>
      <c r="M36" s="127" t="str">
        <f t="shared" si="9"/>
        <v/>
      </c>
      <c r="N36" s="127" t="str">
        <f t="shared" si="9"/>
        <v/>
      </c>
      <c r="O36" s="109" t="str">
        <f t="shared" si="9"/>
        <v>Работал</v>
      </c>
      <c r="P36" s="109" t="str">
        <f t="shared" si="9"/>
        <v>Работал</v>
      </c>
      <c r="Q36" s="109" t="str">
        <f t="shared" si="9"/>
        <v>Работал</v>
      </c>
      <c r="R36" s="109" t="str">
        <f t="shared" si="9"/>
        <v>Работал</v>
      </c>
      <c r="S36" s="109" t="str">
        <f t="shared" si="9"/>
        <v>Работал</v>
      </c>
      <c r="T36" s="127" t="str">
        <f t="shared" si="9"/>
        <v/>
      </c>
      <c r="U36" s="127" t="str">
        <f t="shared" si="9"/>
        <v/>
      </c>
      <c r="V36" s="109" t="str">
        <f t="shared" si="9"/>
        <v>Работал</v>
      </c>
      <c r="W36" s="109" t="str">
        <f t="shared" si="9"/>
        <v>Работал</v>
      </c>
      <c r="X36" s="109" t="str">
        <f t="shared" si="9"/>
        <v>Работал</v>
      </c>
      <c r="Y36" s="109" t="str">
        <f t="shared" si="9"/>
        <v>Работал</v>
      </c>
      <c r="Z36" s="109" t="str">
        <f t="shared" si="9"/>
        <v>Работал</v>
      </c>
      <c r="AA36" s="127" t="str">
        <f t="shared" si="9"/>
        <v/>
      </c>
      <c r="AB36" s="127" t="str">
        <f t="shared" si="9"/>
        <v/>
      </c>
      <c r="AC36" s="109" t="str">
        <f t="shared" si="9"/>
        <v>Работал</v>
      </c>
      <c r="AD36" s="109" t="str">
        <f t="shared" si="9"/>
        <v>Работал</v>
      </c>
      <c r="AE36" s="109" t="str">
        <f t="shared" si="9"/>
        <v>Работал</v>
      </c>
      <c r="AF36" s="109" t="str">
        <f t="shared" si="9"/>
        <v>Работал</v>
      </c>
      <c r="AG36" s="109" t="str">
        <f t="shared" si="9"/>
        <v>Работал</v>
      </c>
      <c r="AH36" s="127" t="str">
        <f t="shared" si="9"/>
        <v/>
      </c>
      <c r="AI36" s="109" t="str">
        <f t="shared" si="9"/>
        <v/>
      </c>
      <c r="AJ36" s="109" t="str">
        <f t="shared" si="9"/>
        <v/>
      </c>
    </row>
    <row r="37" spans="1:36" x14ac:dyDescent="0.3">
      <c r="A37" s="102">
        <v>45</v>
      </c>
      <c r="B37" s="107" t="str">
        <f>VLOOKUP($A37,Сотрудники!$A$3:$L$1206,2,0)</f>
        <v>Волошина Виктория</v>
      </c>
      <c r="C37" s="107" t="str">
        <f>VLOOKUP($A37,Сотрудники!$A$3:$L$1206,8,0)</f>
        <v>Москва</v>
      </c>
      <c r="D37" s="109" t="str">
        <f t="shared" si="9"/>
        <v>Работал</v>
      </c>
      <c r="E37" s="109" t="str">
        <f t="shared" si="9"/>
        <v>Работал</v>
      </c>
      <c r="F37" s="127" t="str">
        <f t="shared" si="9"/>
        <v/>
      </c>
      <c r="G37" s="127" t="str">
        <f t="shared" si="9"/>
        <v/>
      </c>
      <c r="H37" s="109" t="str">
        <f t="shared" si="9"/>
        <v>Работал</v>
      </c>
      <c r="I37" s="109" t="str">
        <f t="shared" si="9"/>
        <v>Работал</v>
      </c>
      <c r="J37" s="109" t="str">
        <f t="shared" si="9"/>
        <v>Работал</v>
      </c>
      <c r="K37" s="109" t="str">
        <f t="shared" si="9"/>
        <v>Работал</v>
      </c>
      <c r="L37" s="109" t="str">
        <f t="shared" si="9"/>
        <v>Работал</v>
      </c>
      <c r="M37" s="127" t="str">
        <f t="shared" si="9"/>
        <v/>
      </c>
      <c r="N37" s="127" t="str">
        <f t="shared" si="9"/>
        <v/>
      </c>
      <c r="O37" s="109" t="str">
        <f t="shared" si="9"/>
        <v>Работал</v>
      </c>
      <c r="P37" s="109" t="str">
        <f t="shared" si="9"/>
        <v>Работал</v>
      </c>
      <c r="Q37" s="109" t="str">
        <f t="shared" si="9"/>
        <v>Работал</v>
      </c>
      <c r="R37" s="109" t="str">
        <f t="shared" si="9"/>
        <v>Работал</v>
      </c>
      <c r="S37" s="109" t="str">
        <f t="shared" si="9"/>
        <v>Работал</v>
      </c>
      <c r="T37" s="127" t="str">
        <f t="shared" si="9"/>
        <v/>
      </c>
      <c r="U37" s="127" t="str">
        <f t="shared" si="9"/>
        <v/>
      </c>
      <c r="V37" s="109" t="str">
        <f t="shared" si="9"/>
        <v>Работал</v>
      </c>
      <c r="W37" s="109" t="str">
        <f t="shared" si="9"/>
        <v>Работал</v>
      </c>
      <c r="X37" s="109" t="str">
        <f t="shared" si="9"/>
        <v>Работал</v>
      </c>
      <c r="Y37" s="109" t="str">
        <f t="shared" si="9"/>
        <v>Работал</v>
      </c>
      <c r="Z37" s="109" t="str">
        <f t="shared" si="9"/>
        <v>Работал</v>
      </c>
      <c r="AA37" s="127" t="str">
        <f t="shared" si="9"/>
        <v/>
      </c>
      <c r="AB37" s="127" t="str">
        <f t="shared" si="9"/>
        <v/>
      </c>
      <c r="AC37" s="109" t="str">
        <f t="shared" si="9"/>
        <v>Работал</v>
      </c>
      <c r="AD37" s="109" t="str">
        <f t="shared" si="9"/>
        <v>Работал</v>
      </c>
      <c r="AE37" s="109" t="str">
        <f t="shared" si="9"/>
        <v>Работал</v>
      </c>
      <c r="AF37" s="109" t="str">
        <f t="shared" si="9"/>
        <v>Работал</v>
      </c>
      <c r="AG37" s="109" t="str">
        <f t="shared" si="9"/>
        <v>Работал</v>
      </c>
      <c r="AH37" s="127" t="str">
        <f t="shared" si="9"/>
        <v/>
      </c>
      <c r="AI37" s="109" t="str">
        <f t="shared" si="9"/>
        <v/>
      </c>
      <c r="AJ37" s="109" t="str">
        <f t="shared" si="9"/>
        <v/>
      </c>
    </row>
    <row r="38" spans="1:36" x14ac:dyDescent="0.3">
      <c r="A38" s="102">
        <v>46</v>
      </c>
      <c r="B38" s="107" t="str">
        <f>VLOOKUP($A38,Сотрудники!$A$3:$L$1206,2,0)</f>
        <v>Мельников Александр</v>
      </c>
      <c r="C38" s="107" t="str">
        <f>VLOOKUP($A38,Сотрудники!$A$3:$L$1206,8,0)</f>
        <v>Екатеринбург</v>
      </c>
      <c r="D38" s="109" t="str">
        <f t="shared" si="9"/>
        <v>Работал</v>
      </c>
      <c r="E38" s="109" t="str">
        <f t="shared" si="9"/>
        <v>Работал</v>
      </c>
      <c r="F38" s="127" t="str">
        <f t="shared" si="9"/>
        <v/>
      </c>
      <c r="G38" s="127" t="str">
        <f t="shared" si="9"/>
        <v/>
      </c>
      <c r="H38" s="109" t="str">
        <f t="shared" si="9"/>
        <v>Работал</v>
      </c>
      <c r="I38" s="109" t="str">
        <f t="shared" si="9"/>
        <v>Работал</v>
      </c>
      <c r="J38" s="109" t="str">
        <f t="shared" si="9"/>
        <v>Работал</v>
      </c>
      <c r="K38" s="109" t="str">
        <f t="shared" si="9"/>
        <v/>
      </c>
      <c r="L38" s="109" t="str">
        <f t="shared" si="9"/>
        <v/>
      </c>
      <c r="M38" s="127" t="str">
        <f t="shared" si="9"/>
        <v/>
      </c>
      <c r="N38" s="127" t="str">
        <f t="shared" si="9"/>
        <v>Работал</v>
      </c>
      <c r="O38" s="109" t="str">
        <f t="shared" si="9"/>
        <v>Работал</v>
      </c>
      <c r="P38" s="109" t="str">
        <f t="shared" si="9"/>
        <v>Работал</v>
      </c>
      <c r="Q38" s="109" t="str">
        <f t="shared" si="9"/>
        <v>Работал</v>
      </c>
      <c r="R38" s="109" t="str">
        <f t="shared" si="9"/>
        <v>Работал</v>
      </c>
      <c r="S38" s="109" t="str">
        <f t="shared" si="9"/>
        <v>Работал</v>
      </c>
      <c r="T38" s="127" t="str">
        <f t="shared" si="9"/>
        <v/>
      </c>
      <c r="U38" s="127" t="str">
        <f t="shared" si="9"/>
        <v/>
      </c>
      <c r="V38" s="109" t="str">
        <f t="shared" si="9"/>
        <v>Работал</v>
      </c>
      <c r="W38" s="109" t="str">
        <f t="shared" si="9"/>
        <v>Работал</v>
      </c>
      <c r="X38" s="109" t="str">
        <f t="shared" si="9"/>
        <v>Работал</v>
      </c>
      <c r="Y38" s="109" t="str">
        <f t="shared" si="9"/>
        <v>Работал</v>
      </c>
      <c r="Z38" s="109" t="str">
        <f t="shared" si="9"/>
        <v>Работал</v>
      </c>
      <c r="AA38" s="127" t="str">
        <f t="shared" si="9"/>
        <v/>
      </c>
      <c r="AB38" s="127" t="str">
        <f t="shared" si="9"/>
        <v/>
      </c>
      <c r="AC38" s="109" t="str">
        <f t="shared" si="9"/>
        <v>Работал</v>
      </c>
      <c r="AD38" s="109" t="str">
        <f t="shared" si="9"/>
        <v>Работал</v>
      </c>
      <c r="AE38" s="109" t="str">
        <f t="shared" si="9"/>
        <v>Работал</v>
      </c>
      <c r="AF38" s="109" t="str">
        <f t="shared" si="9"/>
        <v>Работал</v>
      </c>
      <c r="AG38" s="109" t="str">
        <f t="shared" si="9"/>
        <v>Работал</v>
      </c>
      <c r="AH38" s="127" t="str">
        <f t="shared" si="9"/>
        <v/>
      </c>
      <c r="AI38" s="109" t="str">
        <f t="shared" si="9"/>
        <v/>
      </c>
      <c r="AJ38" s="109" t="str">
        <f t="shared" si="9"/>
        <v/>
      </c>
    </row>
    <row r="39" spans="1:36" x14ac:dyDescent="0.3">
      <c r="A39" s="102">
        <v>47</v>
      </c>
      <c r="B39" s="107" t="str">
        <f>VLOOKUP($A39,Сотрудники!$A$3:$L$1206,2,0)</f>
        <v>Некрасов Антон</v>
      </c>
      <c r="C39" s="107" t="str">
        <f>VLOOKUP($A39,Сотрудники!$A$3:$L$1206,8,0)</f>
        <v>Москва</v>
      </c>
      <c r="D39" s="109" t="str">
        <f t="shared" si="9"/>
        <v>Работал</v>
      </c>
      <c r="E39" s="109" t="str">
        <f t="shared" si="9"/>
        <v>Работал</v>
      </c>
      <c r="F39" s="127" t="str">
        <f t="shared" si="9"/>
        <v/>
      </c>
      <c r="G39" s="127" t="str">
        <f t="shared" si="9"/>
        <v/>
      </c>
      <c r="H39" s="109" t="str">
        <f t="shared" si="9"/>
        <v>Работал</v>
      </c>
      <c r="I39" s="109" t="str">
        <f t="shared" si="9"/>
        <v>Работал</v>
      </c>
      <c r="J39" s="109" t="str">
        <f t="shared" si="9"/>
        <v>Работал</v>
      </c>
      <c r="K39" s="109" t="str">
        <f t="shared" si="9"/>
        <v>Работал</v>
      </c>
      <c r="L39" s="109" t="str">
        <f t="shared" si="9"/>
        <v>Работал</v>
      </c>
      <c r="M39" s="127" t="str">
        <f t="shared" si="9"/>
        <v/>
      </c>
      <c r="N39" s="127" t="str">
        <f t="shared" si="9"/>
        <v/>
      </c>
      <c r="O39" s="109" t="str">
        <f t="shared" si="9"/>
        <v>Работал</v>
      </c>
      <c r="P39" s="109" t="str">
        <f t="shared" si="9"/>
        <v>Работал</v>
      </c>
      <c r="Q39" s="109" t="str">
        <f t="shared" si="9"/>
        <v>Работал</v>
      </c>
      <c r="R39" s="109" t="str">
        <f t="shared" si="9"/>
        <v>Работал</v>
      </c>
      <c r="S39" s="109" t="str">
        <f t="shared" si="9"/>
        <v>Выходной</v>
      </c>
      <c r="T39" s="127" t="str">
        <f t="shared" si="9"/>
        <v/>
      </c>
      <c r="U39" s="127" t="str">
        <f t="shared" si="9"/>
        <v/>
      </c>
      <c r="V39" s="109" t="str">
        <f t="shared" si="9"/>
        <v>Работал</v>
      </c>
      <c r="W39" s="109" t="str">
        <f t="shared" si="9"/>
        <v>Работал</v>
      </c>
      <c r="X39" s="109" t="str">
        <f t="shared" si="9"/>
        <v>Работал</v>
      </c>
      <c r="Y39" s="109" t="str">
        <f t="shared" si="9"/>
        <v>Работал</v>
      </c>
      <c r="Z39" s="109" t="str">
        <f t="shared" si="9"/>
        <v>Работал</v>
      </c>
      <c r="AA39" s="127" t="str">
        <f t="shared" si="9"/>
        <v/>
      </c>
      <c r="AB39" s="127" t="str">
        <f t="shared" si="9"/>
        <v/>
      </c>
      <c r="AC39" s="109" t="str">
        <f t="shared" si="9"/>
        <v>Работал</v>
      </c>
      <c r="AD39" s="109" t="str">
        <f t="shared" si="9"/>
        <v>Работал</v>
      </c>
      <c r="AE39" s="109" t="str">
        <f t="shared" si="9"/>
        <v>Работал</v>
      </c>
      <c r="AF39" s="109" t="str">
        <f t="shared" si="9"/>
        <v>Работал</v>
      </c>
      <c r="AG39" s="109" t="str">
        <f t="shared" si="9"/>
        <v>Работал</v>
      </c>
      <c r="AH39" s="127" t="str">
        <f t="shared" si="9"/>
        <v/>
      </c>
      <c r="AI39" s="109" t="str">
        <f t="shared" si="9"/>
        <v/>
      </c>
      <c r="AJ39" s="109" t="str">
        <f t="shared" si="9"/>
        <v/>
      </c>
    </row>
    <row r="40" spans="1:36" x14ac:dyDescent="0.3">
      <c r="A40" s="102">
        <v>48</v>
      </c>
      <c r="B40" s="107" t="str">
        <f>VLOOKUP($A40,Сотрудники!$A$3:$L$1206,2,0)</f>
        <v>Ромашкин Никита</v>
      </c>
      <c r="C40" s="107" t="str">
        <f>VLOOKUP($A40,Сотрудники!$A$3:$L$1206,8,0)</f>
        <v>Барнаул</v>
      </c>
      <c r="D40" s="109" t="str">
        <f t="shared" si="9"/>
        <v>Работал</v>
      </c>
      <c r="E40" s="109" t="str">
        <f t="shared" si="9"/>
        <v>Работал</v>
      </c>
      <c r="F40" s="127" t="str">
        <f t="shared" si="9"/>
        <v/>
      </c>
      <c r="G40" s="127" t="str">
        <f t="shared" si="9"/>
        <v/>
      </c>
      <c r="H40" s="109" t="str">
        <f t="shared" si="9"/>
        <v>Работал</v>
      </c>
      <c r="I40" s="109" t="str">
        <f t="shared" si="9"/>
        <v>Работал</v>
      </c>
      <c r="J40" s="109" t="str">
        <f t="shared" si="9"/>
        <v>Работал</v>
      </c>
      <c r="K40" s="109" t="str">
        <f t="shared" si="9"/>
        <v>Работал</v>
      </c>
      <c r="L40" s="109" t="str">
        <f t="shared" si="9"/>
        <v>Работал</v>
      </c>
      <c r="M40" s="127" t="str">
        <f t="shared" si="9"/>
        <v/>
      </c>
      <c r="N40" s="127" t="str">
        <f t="shared" si="9"/>
        <v/>
      </c>
      <c r="O40" s="109" t="str">
        <f t="shared" si="9"/>
        <v>Работал</v>
      </c>
      <c r="P40" s="109" t="str">
        <f t="shared" si="9"/>
        <v>Работал</v>
      </c>
      <c r="Q40" s="109" t="str">
        <f t="shared" si="9"/>
        <v>Работал</v>
      </c>
      <c r="R40" s="109" t="str">
        <f t="shared" si="9"/>
        <v>Работал</v>
      </c>
      <c r="S40" s="109" t="str">
        <f t="shared" si="9"/>
        <v>Работал</v>
      </c>
      <c r="T40" s="127" t="str">
        <f t="shared" si="9"/>
        <v/>
      </c>
      <c r="U40" s="127" t="str">
        <f t="shared" si="9"/>
        <v/>
      </c>
      <c r="V40" s="109" t="str">
        <f t="shared" si="9"/>
        <v>Работал</v>
      </c>
      <c r="W40" s="109" t="str">
        <f t="shared" si="9"/>
        <v>Работал</v>
      </c>
      <c r="X40" s="109" t="str">
        <f t="shared" si="9"/>
        <v>Работал</v>
      </c>
      <c r="Y40" s="109" t="str">
        <f t="shared" si="9"/>
        <v>Работал</v>
      </c>
      <c r="Z40" s="109" t="str">
        <f t="shared" si="9"/>
        <v>Работал</v>
      </c>
      <c r="AA40" s="127" t="str">
        <f t="shared" si="9"/>
        <v/>
      </c>
      <c r="AB40" s="127" t="str">
        <f t="shared" si="9"/>
        <v/>
      </c>
      <c r="AC40" s="109" t="str">
        <f t="shared" si="9"/>
        <v>Работал</v>
      </c>
      <c r="AD40" s="109" t="str">
        <f t="shared" si="9"/>
        <v>Работал</v>
      </c>
      <c r="AE40" s="109" t="str">
        <f t="shared" si="9"/>
        <v>Работал</v>
      </c>
      <c r="AF40" s="109" t="str">
        <f t="shared" si="9"/>
        <v>Работал</v>
      </c>
      <c r="AG40" s="109" t="str">
        <f t="shared" si="9"/>
        <v>Работал</v>
      </c>
      <c r="AH40" s="127" t="str">
        <f t="shared" si="9"/>
        <v/>
      </c>
      <c r="AI40" s="109" t="str">
        <f t="shared" si="9"/>
        <v/>
      </c>
      <c r="AJ40" s="109" t="str">
        <f t="shared" si="9"/>
        <v/>
      </c>
    </row>
    <row r="41" spans="1:36" x14ac:dyDescent="0.3">
      <c r="A41" s="102">
        <v>50</v>
      </c>
      <c r="B41" s="107" t="str">
        <f>VLOOKUP($A41,Сотрудники!$A$3:$L$1206,2,0)</f>
        <v>Жарницкий Давид</v>
      </c>
      <c r="C41" s="107" t="str">
        <f>VLOOKUP($A41,Сотрудники!$A$3:$L$1206,8,0)</f>
        <v>СПБ</v>
      </c>
      <c r="D41" s="109" t="str">
        <f t="shared" si="9"/>
        <v>Работал</v>
      </c>
      <c r="E41" s="109" t="str">
        <f t="shared" si="9"/>
        <v>Работал</v>
      </c>
      <c r="F41" s="127" t="str">
        <f t="shared" si="9"/>
        <v/>
      </c>
      <c r="G41" s="127" t="str">
        <f t="shared" si="9"/>
        <v/>
      </c>
      <c r="H41" s="109" t="str">
        <f t="shared" si="9"/>
        <v>Работал</v>
      </c>
      <c r="I41" s="109" t="str">
        <f t="shared" si="9"/>
        <v>Работал</v>
      </c>
      <c r="J41" s="109" t="str">
        <f t="shared" si="9"/>
        <v>Работал</v>
      </c>
      <c r="K41" s="109" t="str">
        <f t="shared" si="9"/>
        <v>Работал</v>
      </c>
      <c r="L41" s="109" t="str">
        <f t="shared" si="9"/>
        <v>Работал</v>
      </c>
      <c r="M41" s="127" t="str">
        <f t="shared" si="9"/>
        <v/>
      </c>
      <c r="N41" s="127" t="str">
        <f t="shared" si="9"/>
        <v/>
      </c>
      <c r="O41" s="109" t="str">
        <f t="shared" si="9"/>
        <v>Работал</v>
      </c>
      <c r="P41" s="109" t="str">
        <f t="shared" si="9"/>
        <v>Работал</v>
      </c>
      <c r="Q41" s="109" t="str">
        <f t="shared" si="9"/>
        <v>Работал</v>
      </c>
      <c r="R41" s="109" t="str">
        <f t="shared" si="9"/>
        <v>Работал</v>
      </c>
      <c r="S41" s="109" t="str">
        <f t="shared" si="9"/>
        <v>Работал</v>
      </c>
      <c r="T41" s="127" t="str">
        <f t="shared" si="9"/>
        <v/>
      </c>
      <c r="U41" s="127" t="str">
        <f t="shared" si="9"/>
        <v/>
      </c>
      <c r="V41" s="109" t="str">
        <f t="shared" si="9"/>
        <v>Работал</v>
      </c>
      <c r="W41" s="109" t="str">
        <f t="shared" si="9"/>
        <v>Работал</v>
      </c>
      <c r="X41" s="109" t="str">
        <f t="shared" si="9"/>
        <v>Работал</v>
      </c>
      <c r="Y41" s="109" t="str">
        <f t="shared" si="9"/>
        <v>Работал</v>
      </c>
      <c r="Z41" s="109" t="str">
        <f t="shared" si="9"/>
        <v>Работал</v>
      </c>
      <c r="AA41" s="127" t="str">
        <f t="shared" si="9"/>
        <v/>
      </c>
      <c r="AB41" s="127" t="str">
        <f t="shared" ref="AB41:AJ41" si="10">IF(ISBLANK(AB115),"",IF(AB115=0,"Выходной",IF(AB115&lt;&gt;0,"Работал","")))</f>
        <v/>
      </c>
      <c r="AC41" s="109" t="str">
        <f t="shared" si="10"/>
        <v>Работал</v>
      </c>
      <c r="AD41" s="109" t="str">
        <f t="shared" si="10"/>
        <v>Работал</v>
      </c>
      <c r="AE41" s="109" t="str">
        <f t="shared" si="10"/>
        <v>Работал</v>
      </c>
      <c r="AF41" s="109" t="str">
        <f t="shared" si="10"/>
        <v>Работал</v>
      </c>
      <c r="AG41" s="109" t="str">
        <f t="shared" si="10"/>
        <v>Работал</v>
      </c>
      <c r="AH41" s="127" t="str">
        <f t="shared" si="10"/>
        <v/>
      </c>
      <c r="AI41" s="109" t="str">
        <f t="shared" si="10"/>
        <v/>
      </c>
      <c r="AJ41" s="109" t="str">
        <f t="shared" si="10"/>
        <v/>
      </c>
    </row>
    <row r="42" spans="1:36" x14ac:dyDescent="0.3">
      <c r="A42" s="102">
        <v>51</v>
      </c>
      <c r="B42" s="107" t="str">
        <f>VLOOKUP($A42,Сотрудники!$A$3:$L$1206,2,0)</f>
        <v>Колмогорова Анна</v>
      </c>
      <c r="C42" s="107" t="str">
        <f>VLOOKUP($A42,Сотрудники!$A$3:$L$1206,8,0)</f>
        <v>Краснодар</v>
      </c>
      <c r="D42" s="109" t="str">
        <f t="shared" si="9"/>
        <v>Работал</v>
      </c>
      <c r="E42" s="109" t="str">
        <f t="shared" si="9"/>
        <v>Работал</v>
      </c>
      <c r="F42" s="127" t="str">
        <f t="shared" ref="F42:AJ50" si="11">IF(ISBLANK(F116),"",IF(F116=0,"Выходной",IF(F116&lt;&gt;0,"Работал","")))</f>
        <v/>
      </c>
      <c r="G42" s="127" t="str">
        <f t="shared" si="11"/>
        <v/>
      </c>
      <c r="H42" s="109" t="str">
        <f t="shared" si="11"/>
        <v>Работал</v>
      </c>
      <c r="I42" s="109" t="str">
        <f t="shared" si="11"/>
        <v>Работал</v>
      </c>
      <c r="J42" s="109" t="str">
        <f t="shared" si="11"/>
        <v>Работал</v>
      </c>
      <c r="K42" s="109" t="str">
        <f t="shared" si="11"/>
        <v>Работал</v>
      </c>
      <c r="L42" s="109" t="str">
        <f t="shared" si="11"/>
        <v>Работал</v>
      </c>
      <c r="M42" s="127" t="str">
        <f t="shared" si="11"/>
        <v/>
      </c>
      <c r="N42" s="127" t="str">
        <f t="shared" si="11"/>
        <v/>
      </c>
      <c r="O42" s="109" t="str">
        <f t="shared" si="11"/>
        <v>Работал</v>
      </c>
      <c r="P42" s="109" t="str">
        <f t="shared" si="11"/>
        <v>Работал</v>
      </c>
      <c r="Q42" s="109" t="str">
        <f t="shared" si="11"/>
        <v>Работал</v>
      </c>
      <c r="R42" s="109" t="str">
        <f t="shared" si="11"/>
        <v>Работал</v>
      </c>
      <c r="S42" s="109" t="str">
        <f t="shared" si="11"/>
        <v>Работал</v>
      </c>
      <c r="T42" s="127" t="str">
        <f t="shared" si="11"/>
        <v/>
      </c>
      <c r="U42" s="127" t="str">
        <f t="shared" si="11"/>
        <v/>
      </c>
      <c r="V42" s="109" t="str">
        <f t="shared" si="11"/>
        <v>Работал</v>
      </c>
      <c r="W42" s="109" t="str">
        <f t="shared" si="11"/>
        <v>Работал</v>
      </c>
      <c r="X42" s="109" t="str">
        <f t="shared" si="11"/>
        <v>Работал</v>
      </c>
      <c r="Y42" s="109" t="str">
        <f t="shared" si="11"/>
        <v>Работал</v>
      </c>
      <c r="Z42" s="109" t="str">
        <f t="shared" si="11"/>
        <v>Работал</v>
      </c>
      <c r="AA42" s="127" t="str">
        <f t="shared" si="11"/>
        <v/>
      </c>
      <c r="AB42" s="127" t="str">
        <f t="shared" si="11"/>
        <v/>
      </c>
      <c r="AC42" s="109" t="str">
        <f t="shared" si="11"/>
        <v>Работал</v>
      </c>
      <c r="AD42" s="109" t="str">
        <f t="shared" si="11"/>
        <v>Работал</v>
      </c>
      <c r="AE42" s="109" t="str">
        <f t="shared" si="11"/>
        <v>Работал</v>
      </c>
      <c r="AF42" s="109" t="str">
        <f t="shared" si="11"/>
        <v>Работал</v>
      </c>
      <c r="AG42" s="109" t="str">
        <f t="shared" si="11"/>
        <v>Работал</v>
      </c>
      <c r="AH42" s="127" t="str">
        <f t="shared" si="11"/>
        <v/>
      </c>
      <c r="AI42" s="109"/>
      <c r="AJ42" s="109"/>
    </row>
    <row r="43" spans="1:36" x14ac:dyDescent="0.3">
      <c r="A43" s="102">
        <v>52</v>
      </c>
      <c r="B43" s="107" t="str">
        <f>VLOOKUP($A43,Сотрудники!$A$3:$L$1206,2,0)</f>
        <v>Головин Евгений</v>
      </c>
      <c r="C43" s="107" t="str">
        <f>VLOOKUP($A43,Сотрудники!$A$3:$L$1206,8,0)</f>
        <v>Екатеринбург</v>
      </c>
      <c r="D43" s="109" t="str">
        <f t="shared" si="9"/>
        <v>Работал</v>
      </c>
      <c r="E43" s="109" t="str">
        <f t="shared" si="9"/>
        <v>Работал</v>
      </c>
      <c r="F43" s="127" t="str">
        <f t="shared" si="11"/>
        <v/>
      </c>
      <c r="G43" s="127" t="str">
        <f t="shared" si="11"/>
        <v/>
      </c>
      <c r="H43" s="109" t="str">
        <f t="shared" si="11"/>
        <v>Работал</v>
      </c>
      <c r="I43" s="109" t="str">
        <f t="shared" si="11"/>
        <v>Работал</v>
      </c>
      <c r="J43" s="109" t="str">
        <f t="shared" si="11"/>
        <v>Работал</v>
      </c>
      <c r="K43" s="109" t="str">
        <f t="shared" si="11"/>
        <v>Работал</v>
      </c>
      <c r="L43" s="109" t="str">
        <f t="shared" si="11"/>
        <v>Работал</v>
      </c>
      <c r="M43" s="127" t="str">
        <f t="shared" si="11"/>
        <v/>
      </c>
      <c r="N43" s="127" t="str">
        <f t="shared" si="11"/>
        <v/>
      </c>
      <c r="O43" s="109" t="str">
        <f t="shared" si="11"/>
        <v>Работал</v>
      </c>
      <c r="P43" s="109" t="str">
        <f t="shared" si="11"/>
        <v>Работал</v>
      </c>
      <c r="Q43" s="109" t="str">
        <f t="shared" si="11"/>
        <v>Работал</v>
      </c>
      <c r="R43" s="109" t="str">
        <f t="shared" si="11"/>
        <v>Работал</v>
      </c>
      <c r="S43" s="109" t="str">
        <f t="shared" si="11"/>
        <v>Работал</v>
      </c>
      <c r="T43" s="127" t="str">
        <f t="shared" si="11"/>
        <v/>
      </c>
      <c r="U43" s="127" t="str">
        <f t="shared" si="11"/>
        <v/>
      </c>
      <c r="V43" s="109" t="str">
        <f t="shared" si="11"/>
        <v>Работал</v>
      </c>
      <c r="W43" s="109" t="str">
        <f t="shared" si="11"/>
        <v>Работал</v>
      </c>
      <c r="X43" s="109" t="str">
        <f t="shared" si="11"/>
        <v>Работал</v>
      </c>
      <c r="Y43" s="109" t="str">
        <f t="shared" si="11"/>
        <v>Работал</v>
      </c>
      <c r="Z43" s="109" t="str">
        <f t="shared" si="11"/>
        <v>Работал</v>
      </c>
      <c r="AA43" s="127" t="str">
        <f t="shared" si="11"/>
        <v/>
      </c>
      <c r="AB43" s="127" t="str">
        <f t="shared" si="11"/>
        <v/>
      </c>
      <c r="AC43" s="109" t="str">
        <f t="shared" si="11"/>
        <v>Работал</v>
      </c>
      <c r="AD43" s="109" t="str">
        <f t="shared" si="11"/>
        <v>Работал</v>
      </c>
      <c r="AE43" s="109" t="str">
        <f t="shared" si="11"/>
        <v>Работал</v>
      </c>
      <c r="AF43" s="109" t="str">
        <f t="shared" si="11"/>
        <v>Работал</v>
      </c>
      <c r="AG43" s="109" t="str">
        <f t="shared" si="11"/>
        <v>Работал</v>
      </c>
      <c r="AH43" s="127" t="str">
        <f t="shared" si="11"/>
        <v/>
      </c>
      <c r="AI43" s="109" t="str">
        <f t="shared" si="11"/>
        <v/>
      </c>
      <c r="AJ43" s="109" t="str">
        <f t="shared" si="11"/>
        <v/>
      </c>
    </row>
    <row r="44" spans="1:36" x14ac:dyDescent="0.3">
      <c r="A44" s="102">
        <v>53</v>
      </c>
      <c r="B44" s="107" t="str">
        <f>VLOOKUP($A44,Сотрудники!$A$3:$L$1206,2,0)</f>
        <v>Скаржинский Тимур</v>
      </c>
      <c r="C44" s="107" t="str">
        <f>VLOOKUP($A44,Сотрудники!$A$3:$L$1206,8,0)</f>
        <v>Москва</v>
      </c>
      <c r="D44" s="109" t="str">
        <f t="shared" si="9"/>
        <v>Работал</v>
      </c>
      <c r="E44" s="109" t="str">
        <f t="shared" si="9"/>
        <v>Работал</v>
      </c>
      <c r="F44" s="127" t="str">
        <f t="shared" si="11"/>
        <v/>
      </c>
      <c r="G44" s="127" t="str">
        <f t="shared" si="11"/>
        <v/>
      </c>
      <c r="H44" s="109" t="str">
        <f t="shared" si="11"/>
        <v>Работал</v>
      </c>
      <c r="I44" s="109" t="str">
        <f t="shared" si="11"/>
        <v>Работал</v>
      </c>
      <c r="J44" s="109" t="str">
        <f t="shared" si="11"/>
        <v>Работал</v>
      </c>
      <c r="K44" s="109" t="str">
        <f t="shared" si="11"/>
        <v>Работал</v>
      </c>
      <c r="L44" s="109" t="str">
        <f t="shared" si="11"/>
        <v>Работал</v>
      </c>
      <c r="M44" s="127" t="str">
        <f t="shared" si="11"/>
        <v/>
      </c>
      <c r="N44" s="127" t="str">
        <f t="shared" si="11"/>
        <v/>
      </c>
      <c r="O44" s="109" t="str">
        <f t="shared" si="11"/>
        <v>Работал</v>
      </c>
      <c r="P44" s="109" t="str">
        <f t="shared" si="11"/>
        <v>Работал</v>
      </c>
      <c r="Q44" s="109" t="str">
        <f t="shared" si="11"/>
        <v>Работал</v>
      </c>
      <c r="R44" s="109" t="str">
        <f t="shared" si="11"/>
        <v>Работал</v>
      </c>
      <c r="S44" s="109" t="str">
        <f t="shared" si="11"/>
        <v>Работал</v>
      </c>
      <c r="T44" s="127" t="str">
        <f t="shared" si="11"/>
        <v/>
      </c>
      <c r="U44" s="127" t="str">
        <f t="shared" si="11"/>
        <v/>
      </c>
      <c r="V44" s="109" t="str">
        <f t="shared" si="11"/>
        <v>Работал</v>
      </c>
      <c r="W44" s="109" t="str">
        <f t="shared" si="11"/>
        <v>Работал</v>
      </c>
      <c r="X44" s="109" t="str">
        <f t="shared" si="11"/>
        <v>Работал</v>
      </c>
      <c r="Y44" s="109" t="str">
        <f t="shared" si="11"/>
        <v>Работал</v>
      </c>
      <c r="Z44" s="109" t="str">
        <f t="shared" si="11"/>
        <v>Работал</v>
      </c>
      <c r="AA44" s="127" t="str">
        <f t="shared" si="11"/>
        <v/>
      </c>
      <c r="AB44" s="127" t="str">
        <f t="shared" si="11"/>
        <v/>
      </c>
      <c r="AC44" s="109" t="str">
        <f t="shared" si="11"/>
        <v>Работал</v>
      </c>
      <c r="AD44" s="109" t="str">
        <f t="shared" si="11"/>
        <v>Работал</v>
      </c>
      <c r="AE44" s="109" t="str">
        <f t="shared" si="11"/>
        <v>Работал</v>
      </c>
      <c r="AF44" s="109" t="str">
        <f t="shared" si="11"/>
        <v>Работал</v>
      </c>
      <c r="AG44" s="109" t="str">
        <f t="shared" si="11"/>
        <v>Работал</v>
      </c>
      <c r="AH44" s="127" t="str">
        <f t="shared" si="11"/>
        <v/>
      </c>
      <c r="AI44" s="109" t="str">
        <f t="shared" si="11"/>
        <v/>
      </c>
      <c r="AJ44" s="109" t="str">
        <f t="shared" si="11"/>
        <v/>
      </c>
    </row>
    <row r="45" spans="1:36" x14ac:dyDescent="0.3">
      <c r="A45" s="102">
        <v>54</v>
      </c>
      <c r="B45" s="107" t="str">
        <f>VLOOKUP($A45,Сотрудники!$A$3:$L$1206,2,0)</f>
        <v>Закрацкий Станислав</v>
      </c>
      <c r="C45" s="107" t="str">
        <f>VLOOKUP($A45,Сотрудники!$A$3:$L$1206,8,0)</f>
        <v>Москва</v>
      </c>
      <c r="D45" s="109" t="str">
        <f t="shared" si="9"/>
        <v>Работал</v>
      </c>
      <c r="E45" s="109" t="str">
        <f t="shared" si="9"/>
        <v>Работал</v>
      </c>
      <c r="F45" s="127" t="str">
        <f t="shared" si="11"/>
        <v/>
      </c>
      <c r="G45" s="127" t="str">
        <f t="shared" si="11"/>
        <v/>
      </c>
      <c r="H45" s="109" t="str">
        <f t="shared" si="11"/>
        <v>Работал</v>
      </c>
      <c r="I45" s="109" t="str">
        <f t="shared" si="11"/>
        <v>Работал</v>
      </c>
      <c r="J45" s="109" t="str">
        <f t="shared" si="11"/>
        <v>Работал</v>
      </c>
      <c r="K45" s="109" t="str">
        <f t="shared" si="11"/>
        <v>Работал</v>
      </c>
      <c r="L45" s="109" t="str">
        <f t="shared" si="11"/>
        <v>Работал</v>
      </c>
      <c r="M45" s="127" t="str">
        <f t="shared" si="11"/>
        <v/>
      </c>
      <c r="N45" s="127" t="str">
        <f t="shared" si="11"/>
        <v/>
      </c>
      <c r="O45" s="109" t="str">
        <f t="shared" si="11"/>
        <v>Работал</v>
      </c>
      <c r="P45" s="109" t="str">
        <f t="shared" si="11"/>
        <v>Работал</v>
      </c>
      <c r="Q45" s="109" t="str">
        <f t="shared" si="11"/>
        <v>Работал</v>
      </c>
      <c r="R45" s="109" t="str">
        <f t="shared" si="11"/>
        <v>Работал</v>
      </c>
      <c r="S45" s="109" t="str">
        <f t="shared" si="11"/>
        <v>Работал</v>
      </c>
      <c r="T45" s="127" t="str">
        <f t="shared" si="11"/>
        <v/>
      </c>
      <c r="U45" s="127" t="str">
        <f t="shared" si="11"/>
        <v/>
      </c>
      <c r="V45" s="109" t="str">
        <f t="shared" si="11"/>
        <v>Работал</v>
      </c>
      <c r="W45" s="109" t="str">
        <f t="shared" si="11"/>
        <v>Работал</v>
      </c>
      <c r="X45" s="109" t="str">
        <f t="shared" si="11"/>
        <v>Работал</v>
      </c>
      <c r="Y45" s="109" t="str">
        <f t="shared" si="11"/>
        <v>Работал</v>
      </c>
      <c r="Z45" s="109" t="str">
        <f t="shared" si="11"/>
        <v>Работал</v>
      </c>
      <c r="AA45" s="127" t="str">
        <f t="shared" si="11"/>
        <v/>
      </c>
      <c r="AB45" s="127" t="str">
        <f t="shared" si="11"/>
        <v/>
      </c>
      <c r="AC45" s="109" t="str">
        <f t="shared" si="11"/>
        <v>Работал</v>
      </c>
      <c r="AD45" s="109" t="str">
        <f t="shared" si="11"/>
        <v>Работал</v>
      </c>
      <c r="AE45" s="109" t="str">
        <f t="shared" si="11"/>
        <v>Работал</v>
      </c>
      <c r="AF45" s="109" t="str">
        <f t="shared" si="11"/>
        <v>Работал</v>
      </c>
      <c r="AG45" s="109" t="str">
        <f t="shared" si="11"/>
        <v>Работал</v>
      </c>
      <c r="AH45" s="127" t="str">
        <f t="shared" si="11"/>
        <v/>
      </c>
      <c r="AI45" s="109" t="str">
        <f t="shared" si="11"/>
        <v/>
      </c>
      <c r="AJ45" s="109" t="str">
        <f t="shared" si="11"/>
        <v/>
      </c>
    </row>
    <row r="46" spans="1:36" x14ac:dyDescent="0.3">
      <c r="A46" s="102">
        <v>55</v>
      </c>
      <c r="B46" s="107" t="str">
        <f>VLOOKUP($A46,Сотрудники!$A$3:$L$1206,2,0)</f>
        <v>Секисов Константин</v>
      </c>
      <c r="C46" s="107" t="str">
        <f>VLOOKUP($A46,Сотрудники!$A$3:$L$1206,8,0)</f>
        <v>Курган</v>
      </c>
      <c r="D46" s="109" t="str">
        <f t="shared" si="9"/>
        <v>Работал</v>
      </c>
      <c r="E46" s="109" t="str">
        <f t="shared" si="9"/>
        <v>Работал</v>
      </c>
      <c r="F46" s="127" t="str">
        <f t="shared" si="11"/>
        <v/>
      </c>
      <c r="G46" s="127" t="str">
        <f t="shared" si="11"/>
        <v/>
      </c>
      <c r="H46" s="109" t="str">
        <f t="shared" si="11"/>
        <v>Работал</v>
      </c>
      <c r="I46" s="109" t="str">
        <f t="shared" si="11"/>
        <v>Работал</v>
      </c>
      <c r="J46" s="109" t="str">
        <f t="shared" si="11"/>
        <v>Работал</v>
      </c>
      <c r="K46" s="109" t="str">
        <f t="shared" si="11"/>
        <v>Работал</v>
      </c>
      <c r="L46" s="109" t="str">
        <f t="shared" si="11"/>
        <v>Работал</v>
      </c>
      <c r="M46" s="127" t="str">
        <f t="shared" si="11"/>
        <v/>
      </c>
      <c r="N46" s="127" t="str">
        <f t="shared" si="11"/>
        <v/>
      </c>
      <c r="O46" s="109" t="str">
        <f t="shared" si="11"/>
        <v>Работал</v>
      </c>
      <c r="P46" s="109" t="str">
        <f t="shared" si="11"/>
        <v>Работал</v>
      </c>
      <c r="Q46" s="109" t="str">
        <f t="shared" si="11"/>
        <v>Работал</v>
      </c>
      <c r="R46" s="109" t="str">
        <f t="shared" si="11"/>
        <v>Работал</v>
      </c>
      <c r="S46" s="109" t="str">
        <f t="shared" si="11"/>
        <v>Работал</v>
      </c>
      <c r="T46" s="127" t="str">
        <f t="shared" si="11"/>
        <v/>
      </c>
      <c r="U46" s="127" t="str">
        <f t="shared" si="11"/>
        <v/>
      </c>
      <c r="V46" s="109" t="str">
        <f t="shared" si="11"/>
        <v>Работал</v>
      </c>
      <c r="W46" s="109" t="str">
        <f t="shared" si="11"/>
        <v>Работал</v>
      </c>
      <c r="X46" s="109" t="str">
        <f t="shared" si="11"/>
        <v>Работал</v>
      </c>
      <c r="Y46" s="109" t="str">
        <f t="shared" si="11"/>
        <v>Работал</v>
      </c>
      <c r="Z46" s="109" t="str">
        <f t="shared" si="11"/>
        <v>Работал</v>
      </c>
      <c r="AA46" s="127" t="str">
        <f t="shared" si="11"/>
        <v/>
      </c>
      <c r="AB46" s="127" t="str">
        <f t="shared" si="11"/>
        <v/>
      </c>
      <c r="AC46" s="109" t="str">
        <f t="shared" si="11"/>
        <v>Работал</v>
      </c>
      <c r="AD46" s="109" t="str">
        <f t="shared" si="11"/>
        <v>Работал</v>
      </c>
      <c r="AE46" s="109" t="str">
        <f t="shared" si="11"/>
        <v>Работал</v>
      </c>
      <c r="AF46" s="109" t="str">
        <f t="shared" si="11"/>
        <v>Работал</v>
      </c>
      <c r="AG46" s="109" t="str">
        <f t="shared" si="11"/>
        <v>Работал</v>
      </c>
      <c r="AH46" s="127" t="str">
        <f t="shared" si="11"/>
        <v/>
      </c>
      <c r="AI46" s="109" t="str">
        <f t="shared" si="11"/>
        <v/>
      </c>
      <c r="AJ46" s="109" t="str">
        <f t="shared" si="11"/>
        <v/>
      </c>
    </row>
    <row r="47" spans="1:36" x14ac:dyDescent="0.3">
      <c r="A47" s="102">
        <v>56</v>
      </c>
      <c r="B47" s="107" t="str">
        <f>VLOOKUP($A47,Сотрудники!$A$3:$L$1206,2,0)</f>
        <v>Русинов Михаил</v>
      </c>
      <c r="C47" s="107" t="str">
        <f>VLOOKUP($A47,Сотрудники!$A$3:$L$1206,8,0)</f>
        <v>Москва</v>
      </c>
      <c r="D47" s="109" t="str">
        <f t="shared" si="9"/>
        <v>Работал</v>
      </c>
      <c r="E47" s="109" t="str">
        <f t="shared" si="9"/>
        <v>Работал</v>
      </c>
      <c r="F47" s="127" t="str">
        <f t="shared" si="11"/>
        <v/>
      </c>
      <c r="G47" s="127" t="str">
        <f t="shared" si="11"/>
        <v/>
      </c>
      <c r="H47" s="109" t="str">
        <f t="shared" si="11"/>
        <v>Работал</v>
      </c>
      <c r="I47" s="109" t="str">
        <f t="shared" si="11"/>
        <v>Работал</v>
      </c>
      <c r="J47" s="109" t="str">
        <f t="shared" si="11"/>
        <v>Работал</v>
      </c>
      <c r="K47" s="109" t="str">
        <f t="shared" si="11"/>
        <v>Работал</v>
      </c>
      <c r="L47" s="109" t="str">
        <f t="shared" si="11"/>
        <v>Работал</v>
      </c>
      <c r="M47" s="127" t="str">
        <f t="shared" si="11"/>
        <v/>
      </c>
      <c r="N47" s="127" t="str">
        <f t="shared" si="11"/>
        <v/>
      </c>
      <c r="O47" s="109" t="str">
        <f t="shared" si="11"/>
        <v>Работал</v>
      </c>
      <c r="P47" s="109" t="str">
        <f t="shared" si="11"/>
        <v>Работал</v>
      </c>
      <c r="Q47" s="109" t="str">
        <f t="shared" si="11"/>
        <v>Работал</v>
      </c>
      <c r="R47" s="109" t="str">
        <f t="shared" si="11"/>
        <v>Работал</v>
      </c>
      <c r="S47" s="109" t="str">
        <f t="shared" si="11"/>
        <v>Работал</v>
      </c>
      <c r="T47" s="127" t="str">
        <f t="shared" si="11"/>
        <v/>
      </c>
      <c r="U47" s="127" t="str">
        <f t="shared" si="11"/>
        <v/>
      </c>
      <c r="V47" s="109" t="str">
        <f t="shared" si="11"/>
        <v>Работал</v>
      </c>
      <c r="W47" s="109" t="str">
        <f t="shared" si="11"/>
        <v>Работал</v>
      </c>
      <c r="X47" s="109" t="str">
        <f t="shared" si="11"/>
        <v>Работал</v>
      </c>
      <c r="Y47" s="109" t="str">
        <f t="shared" si="11"/>
        <v>Работал</v>
      </c>
      <c r="Z47" s="109" t="str">
        <f t="shared" si="11"/>
        <v>Работал</v>
      </c>
      <c r="AA47" s="127" t="str">
        <f t="shared" si="11"/>
        <v/>
      </c>
      <c r="AB47" s="127" t="str">
        <f t="shared" si="11"/>
        <v/>
      </c>
      <c r="AC47" s="109" t="str">
        <f t="shared" si="11"/>
        <v>Работал</v>
      </c>
      <c r="AD47" s="109" t="str">
        <f t="shared" si="11"/>
        <v>Работал</v>
      </c>
      <c r="AE47" s="109" t="str">
        <f t="shared" si="11"/>
        <v>Работал</v>
      </c>
      <c r="AF47" s="109" t="str">
        <f t="shared" si="11"/>
        <v>Работал</v>
      </c>
      <c r="AG47" s="109" t="str">
        <f t="shared" si="11"/>
        <v>Работал</v>
      </c>
      <c r="AH47" s="127" t="str">
        <f t="shared" si="11"/>
        <v/>
      </c>
      <c r="AI47" s="109" t="str">
        <f t="shared" si="11"/>
        <v/>
      </c>
      <c r="AJ47" s="109" t="str">
        <f t="shared" si="11"/>
        <v/>
      </c>
    </row>
    <row r="48" spans="1:36" x14ac:dyDescent="0.3">
      <c r="A48" s="102">
        <v>57</v>
      </c>
      <c r="B48" s="107" t="str">
        <f>VLOOKUP($A48,Сотрудники!$A$3:$L$1206,2,0)</f>
        <v>Кузякина Ирина</v>
      </c>
      <c r="C48" s="107" t="str">
        <f>VLOOKUP($A48,Сотрудники!$A$3:$L$1206,8,0)</f>
        <v>Москва</v>
      </c>
      <c r="D48" s="109" t="str">
        <f t="shared" si="9"/>
        <v>Работал</v>
      </c>
      <c r="E48" s="109" t="str">
        <f t="shared" si="9"/>
        <v>Работал</v>
      </c>
      <c r="F48" s="127" t="str">
        <f t="shared" si="11"/>
        <v/>
      </c>
      <c r="G48" s="127" t="str">
        <f t="shared" si="11"/>
        <v/>
      </c>
      <c r="H48" s="109" t="str">
        <f t="shared" si="11"/>
        <v>Работал</v>
      </c>
      <c r="I48" s="109" t="str">
        <f t="shared" si="11"/>
        <v>Работал</v>
      </c>
      <c r="J48" s="109" t="str">
        <f t="shared" si="11"/>
        <v>Работал</v>
      </c>
      <c r="K48" s="109" t="str">
        <f t="shared" si="11"/>
        <v>Работал</v>
      </c>
      <c r="L48" s="109" t="str">
        <f t="shared" si="11"/>
        <v>Работал</v>
      </c>
      <c r="M48" s="127" t="str">
        <f t="shared" si="11"/>
        <v/>
      </c>
      <c r="N48" s="127" t="str">
        <f t="shared" si="11"/>
        <v/>
      </c>
      <c r="O48" s="109" t="str">
        <f t="shared" si="11"/>
        <v>Работал</v>
      </c>
      <c r="P48" s="109" t="str">
        <f t="shared" si="11"/>
        <v>Работал</v>
      </c>
      <c r="Q48" s="109" t="str">
        <f t="shared" si="11"/>
        <v>Работал</v>
      </c>
      <c r="R48" s="109" t="str">
        <f t="shared" si="11"/>
        <v>Работал</v>
      </c>
      <c r="S48" s="109" t="str">
        <f t="shared" si="11"/>
        <v>Работал</v>
      </c>
      <c r="T48" s="127" t="str">
        <f t="shared" si="11"/>
        <v/>
      </c>
      <c r="U48" s="127" t="str">
        <f t="shared" si="11"/>
        <v/>
      </c>
      <c r="V48" s="109" t="str">
        <f t="shared" si="11"/>
        <v>Работал</v>
      </c>
      <c r="W48" s="109" t="str">
        <f t="shared" si="11"/>
        <v>Работал</v>
      </c>
      <c r="X48" s="109" t="str">
        <f t="shared" si="11"/>
        <v>Работал</v>
      </c>
      <c r="Y48" s="109" t="str">
        <f t="shared" si="11"/>
        <v>Работал</v>
      </c>
      <c r="Z48" s="109" t="str">
        <f t="shared" si="11"/>
        <v>Работал</v>
      </c>
      <c r="AA48" s="127" t="str">
        <f t="shared" si="11"/>
        <v/>
      </c>
      <c r="AB48" s="127" t="str">
        <f t="shared" si="11"/>
        <v/>
      </c>
      <c r="AC48" s="109" t="str">
        <f t="shared" si="11"/>
        <v>Работал</v>
      </c>
      <c r="AD48" s="109" t="str">
        <f t="shared" si="11"/>
        <v>Работал</v>
      </c>
      <c r="AE48" s="109" t="str">
        <f t="shared" si="11"/>
        <v>Работал</v>
      </c>
      <c r="AF48" s="109" t="str">
        <f t="shared" si="11"/>
        <v>Работал</v>
      </c>
      <c r="AG48" s="109" t="str">
        <f t="shared" si="11"/>
        <v>Работал</v>
      </c>
      <c r="AH48" s="127" t="str">
        <f t="shared" si="11"/>
        <v/>
      </c>
      <c r="AI48" s="109" t="str">
        <f t="shared" si="11"/>
        <v/>
      </c>
      <c r="AJ48" s="109" t="str">
        <f t="shared" si="11"/>
        <v/>
      </c>
    </row>
    <row r="49" spans="1:36" x14ac:dyDescent="0.3">
      <c r="A49" s="102">
        <v>58</v>
      </c>
      <c r="B49" s="107" t="str">
        <f>VLOOKUP($A49,Сотрудники!$A$3:$L$1206,2,0)</f>
        <v>Нгуен Дмитрий</v>
      </c>
      <c r="C49" s="107" t="str">
        <f>VLOOKUP($A49,Сотрудники!$A$3:$L$1206,8,0)</f>
        <v>СПБ</v>
      </c>
      <c r="D49" s="109" t="str">
        <f t="shared" si="9"/>
        <v>Работал</v>
      </c>
      <c r="E49" s="109" t="str">
        <f t="shared" si="9"/>
        <v>Работал</v>
      </c>
      <c r="F49" s="127" t="str">
        <f t="shared" si="11"/>
        <v/>
      </c>
      <c r="G49" s="127" t="str">
        <f t="shared" si="11"/>
        <v/>
      </c>
      <c r="H49" s="109" t="str">
        <f t="shared" si="11"/>
        <v>Работал</v>
      </c>
      <c r="I49" s="109" t="str">
        <f t="shared" si="11"/>
        <v>Работал</v>
      </c>
      <c r="J49" s="109" t="str">
        <f t="shared" si="11"/>
        <v>Работал</v>
      </c>
      <c r="K49" s="109" t="str">
        <f t="shared" si="11"/>
        <v>Работал</v>
      </c>
      <c r="L49" s="109" t="str">
        <f t="shared" si="11"/>
        <v>Работал</v>
      </c>
      <c r="M49" s="127" t="str">
        <f t="shared" si="11"/>
        <v/>
      </c>
      <c r="N49" s="127" t="str">
        <f t="shared" si="11"/>
        <v/>
      </c>
      <c r="O49" s="109" t="str">
        <f t="shared" si="11"/>
        <v>Работал</v>
      </c>
      <c r="P49" s="109" t="str">
        <f t="shared" si="11"/>
        <v>Работал</v>
      </c>
      <c r="Q49" s="109" t="str">
        <f t="shared" si="11"/>
        <v>Работал</v>
      </c>
      <c r="R49" s="109" t="str">
        <f t="shared" si="11"/>
        <v>Работал</v>
      </c>
      <c r="S49" s="109" t="str">
        <f t="shared" si="11"/>
        <v>Работал</v>
      </c>
      <c r="T49" s="127" t="str">
        <f t="shared" si="11"/>
        <v/>
      </c>
      <c r="U49" s="127" t="str">
        <f t="shared" si="11"/>
        <v/>
      </c>
      <c r="V49" s="109" t="str">
        <f t="shared" si="11"/>
        <v>Работал</v>
      </c>
      <c r="W49" s="109" t="str">
        <f t="shared" si="11"/>
        <v>Работал</v>
      </c>
      <c r="X49" s="109" t="str">
        <f t="shared" si="11"/>
        <v>Работал</v>
      </c>
      <c r="Y49" s="109" t="str">
        <f t="shared" si="11"/>
        <v>Работал</v>
      </c>
      <c r="Z49" s="109" t="str">
        <f t="shared" si="11"/>
        <v>Работал</v>
      </c>
      <c r="AA49" s="127" t="str">
        <f t="shared" si="11"/>
        <v/>
      </c>
      <c r="AB49" s="127" t="str">
        <f t="shared" si="11"/>
        <v/>
      </c>
      <c r="AC49" s="109" t="str">
        <f t="shared" si="11"/>
        <v>Работал</v>
      </c>
      <c r="AD49" s="109" t="str">
        <f t="shared" si="11"/>
        <v>Работал</v>
      </c>
      <c r="AE49" s="109" t="str">
        <f t="shared" si="11"/>
        <v>Работал</v>
      </c>
      <c r="AF49" s="109" t="str">
        <f t="shared" si="11"/>
        <v>Работал</v>
      </c>
      <c r="AG49" s="109" t="str">
        <f t="shared" si="11"/>
        <v>Работал</v>
      </c>
      <c r="AH49" s="127" t="str">
        <f t="shared" si="11"/>
        <v/>
      </c>
      <c r="AI49" s="109" t="str">
        <f t="shared" si="11"/>
        <v/>
      </c>
      <c r="AJ49" s="109" t="str">
        <f t="shared" si="11"/>
        <v/>
      </c>
    </row>
    <row r="50" spans="1:36" x14ac:dyDescent="0.3">
      <c r="A50" s="102">
        <v>59</v>
      </c>
      <c r="B50" s="107" t="str">
        <f>VLOOKUP($A50,Сотрудники!$A$3:$L$1206,2,0)</f>
        <v>Зырянов Николай</v>
      </c>
      <c r="C50" s="107" t="str">
        <f>VLOOKUP($A50,Сотрудники!$A$3:$L$1206,8,0)</f>
        <v>СПБ</v>
      </c>
      <c r="D50" s="109" t="str">
        <f t="shared" si="9"/>
        <v>Работал</v>
      </c>
      <c r="E50" s="109" t="str">
        <f t="shared" si="9"/>
        <v>Работал</v>
      </c>
      <c r="F50" s="127" t="str">
        <f t="shared" si="11"/>
        <v/>
      </c>
      <c r="G50" s="127" t="str">
        <f t="shared" si="11"/>
        <v/>
      </c>
      <c r="H50" s="109" t="str">
        <f t="shared" si="11"/>
        <v>Работал</v>
      </c>
      <c r="I50" s="109" t="str">
        <f t="shared" si="11"/>
        <v>Работал</v>
      </c>
      <c r="J50" s="109" t="str">
        <f t="shared" si="11"/>
        <v>Работал</v>
      </c>
      <c r="K50" s="109" t="str">
        <f t="shared" si="11"/>
        <v>Работал</v>
      </c>
      <c r="L50" s="109" t="str">
        <f t="shared" si="11"/>
        <v>Работал</v>
      </c>
      <c r="M50" s="127" t="str">
        <f t="shared" si="11"/>
        <v/>
      </c>
      <c r="N50" s="127" t="str">
        <f t="shared" si="11"/>
        <v/>
      </c>
      <c r="O50" s="109" t="str">
        <f t="shared" ref="F50:AJ55" si="12">IF(ISBLANK(O124),"",IF(O124=0,"Выходной",IF(O124&lt;&gt;0,"Работал","")))</f>
        <v>Работал</v>
      </c>
      <c r="P50" s="109" t="str">
        <f t="shared" si="12"/>
        <v>Работал</v>
      </c>
      <c r="Q50" s="109" t="str">
        <f t="shared" si="12"/>
        <v>Работал</v>
      </c>
      <c r="R50" s="109" t="str">
        <f t="shared" si="12"/>
        <v>Работал</v>
      </c>
      <c r="S50" s="109" t="str">
        <f t="shared" si="12"/>
        <v>Работал</v>
      </c>
      <c r="T50" s="127" t="str">
        <f t="shared" si="12"/>
        <v/>
      </c>
      <c r="U50" s="127" t="str">
        <f t="shared" si="12"/>
        <v/>
      </c>
      <c r="V50" s="109" t="str">
        <f t="shared" si="12"/>
        <v>Работал</v>
      </c>
      <c r="W50" s="109" t="str">
        <f t="shared" si="12"/>
        <v>Работал</v>
      </c>
      <c r="X50" s="109" t="str">
        <f t="shared" si="12"/>
        <v>Работал</v>
      </c>
      <c r="Y50" s="109" t="str">
        <f t="shared" si="12"/>
        <v>Работал</v>
      </c>
      <c r="Z50" s="109" t="str">
        <f t="shared" si="12"/>
        <v>Работал</v>
      </c>
      <c r="AA50" s="127" t="str">
        <f t="shared" si="12"/>
        <v/>
      </c>
      <c r="AB50" s="127" t="str">
        <f t="shared" ref="AB50:AJ50" si="13">IF(ISBLANK(AB124),"",IF(AB124=0,"Выходной",IF(AB124&lt;&gt;0,"Работал","")))</f>
        <v/>
      </c>
      <c r="AC50" s="109" t="str">
        <f t="shared" si="13"/>
        <v>Работал</v>
      </c>
      <c r="AD50" s="109" t="str">
        <f t="shared" si="13"/>
        <v>Работал</v>
      </c>
      <c r="AE50" s="109" t="str">
        <f t="shared" si="13"/>
        <v>Работал</v>
      </c>
      <c r="AF50" s="109" t="str">
        <f t="shared" si="13"/>
        <v>Работал</v>
      </c>
      <c r="AG50" s="109" t="str">
        <f t="shared" si="13"/>
        <v>Работал</v>
      </c>
      <c r="AH50" s="127" t="str">
        <f t="shared" si="13"/>
        <v/>
      </c>
      <c r="AI50" s="109" t="str">
        <f t="shared" si="13"/>
        <v/>
      </c>
      <c r="AJ50" s="109" t="str">
        <f t="shared" si="13"/>
        <v/>
      </c>
    </row>
    <row r="51" spans="1:36" x14ac:dyDescent="0.3">
      <c r="A51" s="102">
        <v>60</v>
      </c>
      <c r="B51" s="107" t="str">
        <f>VLOOKUP($A51,Сотрудники!$A$3:$L$1206,2,0)</f>
        <v>Гнусов Алексей</v>
      </c>
      <c r="C51" s="107" t="str">
        <f>VLOOKUP($A51,Сотрудники!$A$3:$L$1206,8,0)</f>
        <v>Москва</v>
      </c>
      <c r="D51" s="109" t="str">
        <f t="shared" si="9"/>
        <v>Работал</v>
      </c>
      <c r="E51" s="109" t="str">
        <f t="shared" si="9"/>
        <v>Работал</v>
      </c>
      <c r="F51" s="127" t="str">
        <f t="shared" si="12"/>
        <v/>
      </c>
      <c r="G51" s="127" t="str">
        <f t="shared" si="12"/>
        <v/>
      </c>
      <c r="H51" s="109" t="str">
        <f t="shared" si="12"/>
        <v>Работал</v>
      </c>
      <c r="I51" s="109" t="str">
        <f t="shared" si="12"/>
        <v>Работал</v>
      </c>
      <c r="J51" s="109" t="str">
        <f t="shared" si="12"/>
        <v>Работал</v>
      </c>
      <c r="K51" s="109" t="str">
        <f t="shared" si="12"/>
        <v>Работал</v>
      </c>
      <c r="L51" s="109" t="str">
        <f t="shared" si="12"/>
        <v>Работал</v>
      </c>
      <c r="M51" s="127" t="str">
        <f t="shared" si="12"/>
        <v/>
      </c>
      <c r="N51" s="127" t="str">
        <f t="shared" si="12"/>
        <v/>
      </c>
      <c r="O51" s="109" t="str">
        <f t="shared" si="12"/>
        <v>Работал</v>
      </c>
      <c r="P51" s="109" t="str">
        <f t="shared" si="12"/>
        <v>Работал</v>
      </c>
      <c r="Q51" s="109" t="str">
        <f t="shared" si="12"/>
        <v>Работал</v>
      </c>
      <c r="R51" s="109" t="str">
        <f t="shared" si="12"/>
        <v>Работал</v>
      </c>
      <c r="S51" s="109" t="str">
        <f t="shared" si="12"/>
        <v>Работал</v>
      </c>
      <c r="T51" s="127" t="str">
        <f t="shared" si="12"/>
        <v/>
      </c>
      <c r="U51" s="127" t="str">
        <f t="shared" si="12"/>
        <v/>
      </c>
      <c r="V51" s="109" t="str">
        <f t="shared" si="12"/>
        <v>Работал</v>
      </c>
      <c r="W51" s="109" t="str">
        <f t="shared" si="12"/>
        <v>Работал</v>
      </c>
      <c r="X51" s="109" t="str">
        <f t="shared" si="12"/>
        <v>Работал</v>
      </c>
      <c r="Y51" s="109" t="str">
        <f t="shared" si="12"/>
        <v>Работал</v>
      </c>
      <c r="Z51" s="109" t="str">
        <f t="shared" si="12"/>
        <v>Работал</v>
      </c>
      <c r="AA51" s="127" t="str">
        <f t="shared" si="12"/>
        <v/>
      </c>
      <c r="AB51" s="127" t="str">
        <f t="shared" si="12"/>
        <v/>
      </c>
      <c r="AC51" s="109" t="str">
        <f t="shared" si="12"/>
        <v>Работал</v>
      </c>
      <c r="AD51" s="109" t="str">
        <f t="shared" si="12"/>
        <v>Работал</v>
      </c>
      <c r="AE51" s="109" t="str">
        <f t="shared" si="12"/>
        <v>Работал</v>
      </c>
      <c r="AF51" s="109" t="str">
        <f t="shared" si="12"/>
        <v>Работал</v>
      </c>
      <c r="AG51" s="109" t="str">
        <f t="shared" si="12"/>
        <v>Работал</v>
      </c>
      <c r="AH51" s="127" t="str">
        <f t="shared" si="12"/>
        <v/>
      </c>
      <c r="AI51" s="109" t="str">
        <f t="shared" si="12"/>
        <v/>
      </c>
      <c r="AJ51" s="109" t="str">
        <f t="shared" si="12"/>
        <v/>
      </c>
    </row>
    <row r="52" spans="1:36" x14ac:dyDescent="0.3">
      <c r="A52" s="102">
        <v>61</v>
      </c>
      <c r="B52" s="107" t="str">
        <f>VLOOKUP($A52,Сотрудники!$A$3:$L$1206,2,0)</f>
        <v>Ушаков Сергей</v>
      </c>
      <c r="C52" s="107" t="str">
        <f>VLOOKUP($A52,Сотрудники!$A$3:$L$1206,8,0)</f>
        <v>Москва</v>
      </c>
      <c r="D52" s="109" t="str">
        <f t="shared" si="9"/>
        <v>Работал</v>
      </c>
      <c r="E52" s="109" t="str">
        <f t="shared" si="9"/>
        <v>Работал</v>
      </c>
      <c r="F52" s="127" t="str">
        <f t="shared" si="12"/>
        <v/>
      </c>
      <c r="G52" s="127" t="str">
        <f t="shared" si="12"/>
        <v/>
      </c>
      <c r="H52" s="109" t="str">
        <f t="shared" si="12"/>
        <v>Работал</v>
      </c>
      <c r="I52" s="109" t="str">
        <f t="shared" si="12"/>
        <v>Работал</v>
      </c>
      <c r="J52" s="109" t="str">
        <f t="shared" si="12"/>
        <v>Работал</v>
      </c>
      <c r="K52" s="109" t="str">
        <f t="shared" si="12"/>
        <v>Работал</v>
      </c>
      <c r="L52" s="109" t="str">
        <f t="shared" si="12"/>
        <v>Работал</v>
      </c>
      <c r="M52" s="127" t="str">
        <f t="shared" si="12"/>
        <v/>
      </c>
      <c r="N52" s="127" t="str">
        <f t="shared" si="12"/>
        <v/>
      </c>
      <c r="O52" s="109" t="str">
        <f t="shared" si="12"/>
        <v>Работал</v>
      </c>
      <c r="P52" s="109" t="str">
        <f t="shared" si="12"/>
        <v>Работал</v>
      </c>
      <c r="Q52" s="109" t="str">
        <f t="shared" si="12"/>
        <v>Работал</v>
      </c>
      <c r="R52" s="109" t="str">
        <f t="shared" si="12"/>
        <v>Работал</v>
      </c>
      <c r="S52" s="109" t="str">
        <f t="shared" si="12"/>
        <v>Работал</v>
      </c>
      <c r="T52" s="127" t="str">
        <f t="shared" si="12"/>
        <v/>
      </c>
      <c r="U52" s="127" t="str">
        <f t="shared" si="12"/>
        <v/>
      </c>
      <c r="V52" s="109" t="str">
        <f t="shared" si="12"/>
        <v>Работал</v>
      </c>
      <c r="W52" s="109" t="str">
        <f t="shared" si="12"/>
        <v>Работал</v>
      </c>
      <c r="X52" s="109" t="str">
        <f t="shared" si="12"/>
        <v>Работал</v>
      </c>
      <c r="Y52" s="109" t="str">
        <f t="shared" si="12"/>
        <v>Работал</v>
      </c>
      <c r="Z52" s="109" t="str">
        <f t="shared" si="12"/>
        <v>Работал</v>
      </c>
      <c r="AA52" s="127" t="str">
        <f t="shared" si="12"/>
        <v/>
      </c>
      <c r="AB52" s="127" t="str">
        <f t="shared" si="12"/>
        <v/>
      </c>
      <c r="AC52" s="109" t="str">
        <f t="shared" si="12"/>
        <v>Работал</v>
      </c>
      <c r="AD52" s="109" t="str">
        <f t="shared" si="12"/>
        <v>Работал</v>
      </c>
      <c r="AE52" s="109" t="str">
        <f t="shared" si="12"/>
        <v>Работал</v>
      </c>
      <c r="AF52" s="109" t="str">
        <f t="shared" si="12"/>
        <v>Работал</v>
      </c>
      <c r="AG52" s="109" t="str">
        <f t="shared" si="12"/>
        <v>Работал</v>
      </c>
      <c r="AH52" s="127" t="str">
        <f t="shared" si="12"/>
        <v/>
      </c>
      <c r="AI52" s="109" t="str">
        <f t="shared" si="12"/>
        <v/>
      </c>
      <c r="AJ52" s="109" t="str">
        <f t="shared" si="12"/>
        <v/>
      </c>
    </row>
    <row r="53" spans="1:36" x14ac:dyDescent="0.3">
      <c r="A53" s="102">
        <v>62</v>
      </c>
      <c r="B53" s="107" t="str">
        <f>VLOOKUP($A53,Сотрудники!$A$3:$L$1206,2,0)</f>
        <v>Горьков Алексей</v>
      </c>
      <c r="C53" s="107" t="str">
        <f>VLOOKUP($A53,Сотрудники!$A$3:$L$1206,8,0)</f>
        <v>Москва</v>
      </c>
      <c r="D53" s="109" t="str">
        <f t="shared" si="9"/>
        <v>Работал</v>
      </c>
      <c r="E53" s="109" t="str">
        <f t="shared" si="9"/>
        <v>Работал</v>
      </c>
      <c r="F53" s="127" t="str">
        <f t="shared" si="12"/>
        <v/>
      </c>
      <c r="G53" s="127" t="str">
        <f t="shared" si="12"/>
        <v/>
      </c>
      <c r="H53" s="109" t="str">
        <f t="shared" si="12"/>
        <v>Работал</v>
      </c>
      <c r="I53" s="109" t="str">
        <f t="shared" si="12"/>
        <v>Работал</v>
      </c>
      <c r="J53" s="109" t="str">
        <f t="shared" si="12"/>
        <v>Работал</v>
      </c>
      <c r="K53" s="109" t="str">
        <f t="shared" si="12"/>
        <v>Работал</v>
      </c>
      <c r="L53" s="109" t="str">
        <f t="shared" si="12"/>
        <v>Работал</v>
      </c>
      <c r="M53" s="127" t="str">
        <f t="shared" si="12"/>
        <v/>
      </c>
      <c r="N53" s="127" t="str">
        <f t="shared" si="12"/>
        <v/>
      </c>
      <c r="O53" s="109" t="str">
        <f t="shared" si="12"/>
        <v>Работал</v>
      </c>
      <c r="P53" s="109" t="str">
        <f t="shared" si="12"/>
        <v>Работал</v>
      </c>
      <c r="Q53" s="109" t="str">
        <f t="shared" si="12"/>
        <v>Работал</v>
      </c>
      <c r="R53" s="109" t="str">
        <f t="shared" si="12"/>
        <v>Работал</v>
      </c>
      <c r="S53" s="109" t="str">
        <f t="shared" si="12"/>
        <v>Работал</v>
      </c>
      <c r="T53" s="127" t="str">
        <f t="shared" si="12"/>
        <v/>
      </c>
      <c r="U53" s="127" t="str">
        <f t="shared" si="12"/>
        <v/>
      </c>
      <c r="V53" s="109" t="str">
        <f t="shared" si="12"/>
        <v>Работал</v>
      </c>
      <c r="W53" s="109" t="str">
        <f t="shared" si="12"/>
        <v>Работал</v>
      </c>
      <c r="X53" s="109" t="str">
        <f t="shared" si="12"/>
        <v>Работал</v>
      </c>
      <c r="Y53" s="109" t="str">
        <f t="shared" si="12"/>
        <v>Работал</v>
      </c>
      <c r="Z53" s="109" t="str">
        <f t="shared" si="12"/>
        <v>Работал</v>
      </c>
      <c r="AA53" s="127" t="str">
        <f t="shared" si="12"/>
        <v/>
      </c>
      <c r="AB53" s="127" t="str">
        <f t="shared" si="12"/>
        <v/>
      </c>
      <c r="AC53" s="109" t="str">
        <f t="shared" si="12"/>
        <v>Работал</v>
      </c>
      <c r="AD53" s="109" t="str">
        <f t="shared" si="12"/>
        <v>Работал</v>
      </c>
      <c r="AE53" s="109" t="str">
        <f t="shared" si="12"/>
        <v>Работал</v>
      </c>
      <c r="AF53" s="109" t="str">
        <f t="shared" si="12"/>
        <v>Работал</v>
      </c>
      <c r="AG53" s="109" t="str">
        <f t="shared" si="12"/>
        <v>Работал</v>
      </c>
      <c r="AH53" s="127" t="str">
        <f t="shared" si="12"/>
        <v/>
      </c>
      <c r="AI53" s="109" t="str">
        <f t="shared" si="12"/>
        <v/>
      </c>
      <c r="AJ53" s="109" t="str">
        <f t="shared" si="12"/>
        <v/>
      </c>
    </row>
    <row r="54" spans="1:36" x14ac:dyDescent="0.3">
      <c r="A54" s="102">
        <v>63</v>
      </c>
      <c r="B54" s="107" t="str">
        <f>VLOOKUP($A54,Сотрудники!$A$3:$L$1206,2,0)</f>
        <v>Ненякина Анастасия</v>
      </c>
      <c r="C54" s="107" t="str">
        <f>VLOOKUP($A54,Сотрудники!$A$3:$L$1206,8,0)</f>
        <v>Москва</v>
      </c>
      <c r="D54" s="109" t="str">
        <f t="shared" si="9"/>
        <v>Работал</v>
      </c>
      <c r="E54" s="109" t="str">
        <f t="shared" si="9"/>
        <v>Работал</v>
      </c>
      <c r="F54" s="127" t="str">
        <f t="shared" si="9"/>
        <v/>
      </c>
      <c r="G54" s="127" t="str">
        <f t="shared" si="9"/>
        <v/>
      </c>
      <c r="H54" s="109" t="str">
        <f t="shared" si="9"/>
        <v>Работал</v>
      </c>
      <c r="I54" s="109" t="str">
        <f t="shared" si="9"/>
        <v>Работал</v>
      </c>
      <c r="J54" s="109" t="str">
        <f t="shared" si="9"/>
        <v>Работал</v>
      </c>
      <c r="K54" s="109" t="str">
        <f t="shared" si="9"/>
        <v>Работал</v>
      </c>
      <c r="L54" s="109" t="str">
        <f t="shared" si="9"/>
        <v>Работал</v>
      </c>
      <c r="M54" s="127" t="str">
        <f t="shared" si="12"/>
        <v/>
      </c>
      <c r="N54" s="127" t="str">
        <f t="shared" si="12"/>
        <v/>
      </c>
      <c r="O54" s="109" t="str">
        <f t="shared" si="12"/>
        <v>Работал</v>
      </c>
      <c r="P54" s="109" t="str">
        <f t="shared" si="12"/>
        <v>Работал</v>
      </c>
      <c r="Q54" s="109" t="str">
        <f t="shared" si="12"/>
        <v>Работал</v>
      </c>
      <c r="R54" s="109" t="str">
        <f t="shared" si="12"/>
        <v>Работал</v>
      </c>
      <c r="S54" s="109" t="str">
        <f t="shared" si="12"/>
        <v>Работал</v>
      </c>
      <c r="T54" s="127" t="str">
        <f t="shared" si="12"/>
        <v/>
      </c>
      <c r="U54" s="127" t="str">
        <f t="shared" si="12"/>
        <v/>
      </c>
      <c r="V54" s="109" t="str">
        <f t="shared" si="12"/>
        <v>Работал</v>
      </c>
      <c r="W54" s="109" t="str">
        <f t="shared" si="12"/>
        <v>Работал</v>
      </c>
      <c r="X54" s="109" t="str">
        <f t="shared" si="12"/>
        <v>Работал</v>
      </c>
      <c r="Y54" s="109" t="str">
        <f t="shared" si="12"/>
        <v>Работал</v>
      </c>
      <c r="Z54" s="109" t="str">
        <f t="shared" si="12"/>
        <v>Работал</v>
      </c>
      <c r="AA54" s="127" t="str">
        <f t="shared" si="12"/>
        <v/>
      </c>
      <c r="AB54" s="127" t="str">
        <f t="shared" si="12"/>
        <v/>
      </c>
      <c r="AC54" s="109" t="str">
        <f t="shared" si="12"/>
        <v>Работал</v>
      </c>
      <c r="AD54" s="109" t="str">
        <f t="shared" si="12"/>
        <v>Работал</v>
      </c>
      <c r="AE54" s="109" t="str">
        <f t="shared" si="12"/>
        <v>Работал</v>
      </c>
      <c r="AF54" s="109" t="str">
        <f t="shared" si="12"/>
        <v>Работал</v>
      </c>
      <c r="AG54" s="109" t="str">
        <f t="shared" si="12"/>
        <v>Работал</v>
      </c>
      <c r="AH54" s="127" t="str">
        <f t="shared" si="12"/>
        <v/>
      </c>
      <c r="AI54" s="109" t="str">
        <f t="shared" si="12"/>
        <v/>
      </c>
      <c r="AJ54" s="109" t="str">
        <f t="shared" si="12"/>
        <v/>
      </c>
    </row>
    <row r="55" spans="1:36" x14ac:dyDescent="0.3">
      <c r="A55" s="102">
        <v>83</v>
      </c>
      <c r="B55" s="107" t="str">
        <f>VLOOKUP($A55,Сотрудники!$A$3:$L$1206,2,0)</f>
        <v>Жердева Екатерина</v>
      </c>
      <c r="C55" s="107" t="str">
        <f>VLOOKUP($A55,Сотрудники!$A$3:$L$1206,8,0)</f>
        <v>Архангельск</v>
      </c>
      <c r="D55" s="109" t="str">
        <f t="shared" ref="D55:L55" si="14">IF(ISBLANK(D129),"",IF(D129=0,"Выходной",IF(D129&lt;&gt;0,"Работал","")))</f>
        <v>Работал</v>
      </c>
      <c r="E55" s="109" t="str">
        <f t="shared" si="14"/>
        <v>Работал</v>
      </c>
      <c r="F55" s="127" t="str">
        <f t="shared" si="14"/>
        <v/>
      </c>
      <c r="G55" s="127" t="str">
        <f t="shared" si="14"/>
        <v/>
      </c>
      <c r="H55" s="109" t="str">
        <f t="shared" si="14"/>
        <v>Работал</v>
      </c>
      <c r="I55" s="109" t="str">
        <f t="shared" si="14"/>
        <v>Работал</v>
      </c>
      <c r="J55" s="109" t="str">
        <f t="shared" si="14"/>
        <v>Работал</v>
      </c>
      <c r="K55" s="109" t="str">
        <f t="shared" si="14"/>
        <v>Работал</v>
      </c>
      <c r="L55" s="109" t="str">
        <f t="shared" si="14"/>
        <v>Работал</v>
      </c>
      <c r="M55" s="127"/>
      <c r="N55" s="127"/>
      <c r="O55" s="109" t="str">
        <f t="shared" si="12"/>
        <v>Работал</v>
      </c>
      <c r="P55" s="109" t="str">
        <f t="shared" si="12"/>
        <v>Работал</v>
      </c>
      <c r="Q55" s="109" t="str">
        <f t="shared" si="12"/>
        <v>Работал</v>
      </c>
      <c r="R55" s="109" t="str">
        <f t="shared" si="12"/>
        <v>Работал</v>
      </c>
      <c r="S55" s="109" t="str">
        <f t="shared" si="12"/>
        <v>Работал</v>
      </c>
      <c r="T55" s="127"/>
      <c r="U55" s="127"/>
      <c r="V55" s="109" t="str">
        <f t="shared" ref="V55:AG55" si="15">IF(ISBLANK(V129),"",IF(V129=0,"Выходной",IF(V129&lt;&gt;0,"Работал","")))</f>
        <v>Работал</v>
      </c>
      <c r="W55" s="109" t="str">
        <f t="shared" si="15"/>
        <v>Работал</v>
      </c>
      <c r="X55" s="109" t="str">
        <f t="shared" si="15"/>
        <v>Работал</v>
      </c>
      <c r="Y55" s="109" t="str">
        <f t="shared" si="15"/>
        <v>Работал</v>
      </c>
      <c r="Z55" s="109" t="str">
        <f t="shared" si="15"/>
        <v>Работал</v>
      </c>
      <c r="AA55" s="127" t="str">
        <f t="shared" si="15"/>
        <v/>
      </c>
      <c r="AB55" s="127" t="str">
        <f t="shared" si="15"/>
        <v/>
      </c>
      <c r="AC55" s="109" t="str">
        <f t="shared" si="15"/>
        <v>Работал</v>
      </c>
      <c r="AD55" s="109" t="str">
        <f t="shared" si="15"/>
        <v>Работал</v>
      </c>
      <c r="AE55" s="109" t="str">
        <f t="shared" si="15"/>
        <v>Работал</v>
      </c>
      <c r="AF55" s="109" t="str">
        <f t="shared" si="15"/>
        <v>Работал</v>
      </c>
      <c r="AG55" s="109" t="str">
        <f t="shared" si="15"/>
        <v>Работал</v>
      </c>
      <c r="AH55" s="127"/>
      <c r="AI55" s="109"/>
      <c r="AJ55" s="109"/>
    </row>
    <row r="56" spans="1:36" x14ac:dyDescent="0.3">
      <c r="A56" s="102">
        <v>64</v>
      </c>
      <c r="B56" s="107" t="str">
        <f>VLOOKUP($A56,Сотрудники!$A$3:$L$1206,2,0)</f>
        <v>Павлов Роман</v>
      </c>
      <c r="C56" s="107" t="str">
        <f>VLOOKUP($A56,Сотрудники!$A$3:$L$1206,8,0)</f>
        <v>Москва</v>
      </c>
      <c r="D56" s="109" t="str">
        <f t="shared" ref="D56:E73" si="16">IF(ISBLANK(D129),"",IF(D129=0,"Выходной",IF(D129&lt;&gt;0,"Работал","")))</f>
        <v>Работал</v>
      </c>
      <c r="E56" s="109" t="str">
        <f t="shared" si="16"/>
        <v>Работал</v>
      </c>
      <c r="F56" s="127" t="str">
        <f t="shared" ref="F56:AJ64" si="17">IF(ISBLANK(F130),"",IF(F130=0,"Выходной",IF(F130&lt;&gt;0,"Работал","")))</f>
        <v/>
      </c>
      <c r="G56" s="127" t="str">
        <f t="shared" si="17"/>
        <v/>
      </c>
      <c r="H56" s="109" t="str">
        <f t="shared" si="17"/>
        <v>Работал</v>
      </c>
      <c r="I56" s="109" t="str">
        <f t="shared" si="17"/>
        <v>Работал</v>
      </c>
      <c r="J56" s="109" t="str">
        <f t="shared" si="17"/>
        <v>Работал</v>
      </c>
      <c r="K56" s="109" t="str">
        <f t="shared" si="17"/>
        <v>Работал</v>
      </c>
      <c r="L56" s="109" t="str">
        <f t="shared" si="17"/>
        <v>Работал</v>
      </c>
      <c r="M56" s="127" t="str">
        <f t="shared" si="17"/>
        <v/>
      </c>
      <c r="N56" s="127" t="str">
        <f t="shared" si="17"/>
        <v/>
      </c>
      <c r="O56" s="109" t="str">
        <f t="shared" si="17"/>
        <v>Работал</v>
      </c>
      <c r="P56" s="109" t="str">
        <f t="shared" si="17"/>
        <v>Работал</v>
      </c>
      <c r="Q56" s="109" t="str">
        <f t="shared" si="17"/>
        <v>Работал</v>
      </c>
      <c r="R56" s="109" t="str">
        <f t="shared" si="17"/>
        <v>Работал</v>
      </c>
      <c r="S56" s="109" t="str">
        <f t="shared" si="17"/>
        <v>Работал</v>
      </c>
      <c r="T56" s="127" t="str">
        <f t="shared" si="17"/>
        <v/>
      </c>
      <c r="U56" s="127" t="str">
        <f t="shared" si="17"/>
        <v/>
      </c>
      <c r="V56" s="109" t="str">
        <f t="shared" si="17"/>
        <v>Работал</v>
      </c>
      <c r="W56" s="109" t="str">
        <f t="shared" si="17"/>
        <v>Работал</v>
      </c>
      <c r="X56" s="109" t="str">
        <f t="shared" si="17"/>
        <v>Работал</v>
      </c>
      <c r="Y56" s="109" t="str">
        <f t="shared" si="17"/>
        <v>Работал</v>
      </c>
      <c r="Z56" s="109" t="str">
        <f t="shared" si="17"/>
        <v>Работал</v>
      </c>
      <c r="AA56" s="127" t="str">
        <f t="shared" si="17"/>
        <v/>
      </c>
      <c r="AB56" s="127" t="str">
        <f t="shared" si="17"/>
        <v/>
      </c>
      <c r="AC56" s="109" t="str">
        <f t="shared" si="17"/>
        <v>Работал</v>
      </c>
      <c r="AD56" s="109" t="str">
        <f t="shared" si="17"/>
        <v>Работал</v>
      </c>
      <c r="AE56" s="109" t="str">
        <f t="shared" si="17"/>
        <v>Работал</v>
      </c>
      <c r="AF56" s="109" t="str">
        <f t="shared" si="17"/>
        <v>Работал</v>
      </c>
      <c r="AG56" s="109" t="str">
        <f t="shared" si="17"/>
        <v>Работал</v>
      </c>
      <c r="AH56" s="127" t="str">
        <f t="shared" si="17"/>
        <v/>
      </c>
      <c r="AI56" s="109" t="str">
        <f t="shared" si="17"/>
        <v/>
      </c>
      <c r="AJ56" s="109" t="str">
        <f t="shared" si="17"/>
        <v/>
      </c>
    </row>
    <row r="57" spans="1:36" x14ac:dyDescent="0.3">
      <c r="A57" s="102">
        <v>66</v>
      </c>
      <c r="B57" s="107" t="str">
        <f>VLOOKUP($A57,Сотрудники!$A$3:$L$1206,2,0)</f>
        <v>Лукьянов Станислав</v>
      </c>
      <c r="C57" s="107" t="str">
        <f>VLOOKUP($A57,Сотрудники!$A$3:$L$1206,8,0)</f>
        <v>Екатеринбург</v>
      </c>
      <c r="D57" s="109" t="str">
        <f t="shared" si="16"/>
        <v>Работал</v>
      </c>
      <c r="E57" s="109" t="str">
        <f t="shared" si="16"/>
        <v>Работал</v>
      </c>
      <c r="F57" s="127" t="str">
        <f t="shared" si="17"/>
        <v/>
      </c>
      <c r="G57" s="127" t="str">
        <f t="shared" si="17"/>
        <v/>
      </c>
      <c r="H57" s="109" t="str">
        <f t="shared" si="17"/>
        <v>Работал</v>
      </c>
      <c r="I57" s="109" t="str">
        <f t="shared" si="17"/>
        <v>Работал</v>
      </c>
      <c r="J57" s="109" t="str">
        <f t="shared" si="17"/>
        <v>Работал</v>
      </c>
      <c r="K57" s="109" t="str">
        <f t="shared" si="17"/>
        <v>Работал</v>
      </c>
      <c r="L57" s="109" t="str">
        <f t="shared" si="17"/>
        <v>Работал</v>
      </c>
      <c r="M57" s="127" t="str">
        <f t="shared" si="17"/>
        <v/>
      </c>
      <c r="N57" s="127" t="str">
        <f t="shared" si="17"/>
        <v/>
      </c>
      <c r="O57" s="109" t="str">
        <f t="shared" si="17"/>
        <v>Работал</v>
      </c>
      <c r="P57" s="109" t="str">
        <f t="shared" si="17"/>
        <v>Работал</v>
      </c>
      <c r="Q57" s="109" t="str">
        <f t="shared" si="17"/>
        <v>Работал</v>
      </c>
      <c r="R57" s="109" t="str">
        <f t="shared" si="17"/>
        <v>Работал</v>
      </c>
      <c r="S57" s="109" t="str">
        <f t="shared" si="17"/>
        <v>Работал</v>
      </c>
      <c r="T57" s="127" t="str">
        <f t="shared" si="17"/>
        <v/>
      </c>
      <c r="U57" s="127" t="str">
        <f t="shared" si="17"/>
        <v/>
      </c>
      <c r="V57" s="109" t="str">
        <f t="shared" si="17"/>
        <v>Работал</v>
      </c>
      <c r="W57" s="109" t="str">
        <f t="shared" si="17"/>
        <v>Работал</v>
      </c>
      <c r="X57" s="109" t="str">
        <f t="shared" si="17"/>
        <v>Работал</v>
      </c>
      <c r="Y57" s="109" t="str">
        <f t="shared" si="17"/>
        <v>Работал</v>
      </c>
      <c r="Z57" s="109" t="str">
        <f t="shared" si="17"/>
        <v>Работал</v>
      </c>
      <c r="AA57" s="127" t="str">
        <f t="shared" si="17"/>
        <v/>
      </c>
      <c r="AB57" s="127" t="str">
        <f t="shared" si="17"/>
        <v/>
      </c>
      <c r="AC57" s="109" t="str">
        <f t="shared" si="17"/>
        <v>Работал</v>
      </c>
      <c r="AD57" s="109" t="str">
        <f t="shared" si="17"/>
        <v>Работал</v>
      </c>
      <c r="AE57" s="109" t="str">
        <f t="shared" si="17"/>
        <v>Работал</v>
      </c>
      <c r="AF57" s="109" t="str">
        <f t="shared" si="17"/>
        <v>Работал</v>
      </c>
      <c r="AG57" s="109" t="str">
        <f t="shared" si="17"/>
        <v>Работал</v>
      </c>
      <c r="AH57" s="127" t="str">
        <f t="shared" si="17"/>
        <v/>
      </c>
      <c r="AI57" s="109" t="str">
        <f t="shared" si="17"/>
        <v/>
      </c>
      <c r="AJ57" s="109" t="str">
        <f t="shared" si="17"/>
        <v/>
      </c>
    </row>
    <row r="58" spans="1:36" x14ac:dyDescent="0.3">
      <c r="A58" s="102">
        <v>67</v>
      </c>
      <c r="B58" s="107" t="str">
        <f>VLOOKUP($A58,Сотрудники!$A$3:$L$1206,2,0)</f>
        <v>Киле Егор</v>
      </c>
      <c r="C58" s="107" t="str">
        <f>VLOOKUP($A58,Сотрудники!$A$3:$L$1206,8,0)</f>
        <v>СПБ</v>
      </c>
      <c r="D58" s="109" t="str">
        <f t="shared" si="16"/>
        <v>Работал</v>
      </c>
      <c r="E58" s="109" t="str">
        <f t="shared" si="16"/>
        <v>Работал</v>
      </c>
      <c r="F58" s="127" t="str">
        <f t="shared" si="17"/>
        <v/>
      </c>
      <c r="G58" s="127" t="str">
        <f t="shared" si="17"/>
        <v/>
      </c>
      <c r="H58" s="109" t="str">
        <f t="shared" si="17"/>
        <v>Работал</v>
      </c>
      <c r="I58" s="109" t="str">
        <f t="shared" si="17"/>
        <v>Работал</v>
      </c>
      <c r="J58" s="109" t="str">
        <f t="shared" si="17"/>
        <v>Работал</v>
      </c>
      <c r="K58" s="109" t="str">
        <f t="shared" si="17"/>
        <v>Работал</v>
      </c>
      <c r="L58" s="109" t="str">
        <f t="shared" si="17"/>
        <v>Работал</v>
      </c>
      <c r="M58" s="127" t="str">
        <f t="shared" si="17"/>
        <v/>
      </c>
      <c r="N58" s="127" t="str">
        <f t="shared" si="17"/>
        <v/>
      </c>
      <c r="O58" s="109" t="str">
        <f t="shared" ref="O58:S58" si="18">IF(ISBLANK(O132),"",IF(O132=0,"Выходной",IF(O132&lt;&gt;0,"Работал","")))</f>
        <v>Работал</v>
      </c>
      <c r="P58" s="109" t="str">
        <f t="shared" si="18"/>
        <v>Работал</v>
      </c>
      <c r="Q58" s="109" t="str">
        <f t="shared" si="18"/>
        <v>Работал</v>
      </c>
      <c r="R58" s="109" t="str">
        <f t="shared" si="18"/>
        <v>Работал</v>
      </c>
      <c r="S58" s="109" t="str">
        <f t="shared" si="18"/>
        <v>Работал</v>
      </c>
      <c r="T58" s="127" t="str">
        <f t="shared" ref="T58:AA58" si="19">IF(ISBLANK(T132),"",IF(T132=0,"Выходной",IF(T132&lt;&gt;0,"Работал","")))</f>
        <v/>
      </c>
      <c r="U58" s="127" t="str">
        <f t="shared" si="19"/>
        <v/>
      </c>
      <c r="V58" s="109" t="str">
        <f t="shared" si="19"/>
        <v>Работал</v>
      </c>
      <c r="W58" s="109" t="str">
        <f t="shared" si="19"/>
        <v>Работал</v>
      </c>
      <c r="X58" s="109" t="str">
        <f t="shared" si="19"/>
        <v>Работал</v>
      </c>
      <c r="Y58" s="109" t="str">
        <f t="shared" si="19"/>
        <v>Работал</v>
      </c>
      <c r="Z58" s="109" t="str">
        <f t="shared" si="19"/>
        <v>Работал</v>
      </c>
      <c r="AA58" s="127" t="str">
        <f t="shared" si="19"/>
        <v/>
      </c>
      <c r="AB58" s="127" t="str">
        <f t="shared" ref="AB58:AJ58" si="20">IF(ISBLANK(AB132),"",IF(AB132=0,"Выходной",IF(AB132&lt;&gt;0,"Работал","")))</f>
        <v/>
      </c>
      <c r="AC58" s="109" t="str">
        <f t="shared" si="20"/>
        <v>Работал</v>
      </c>
      <c r="AD58" s="109" t="str">
        <f t="shared" si="20"/>
        <v>Работал</v>
      </c>
      <c r="AE58" s="109" t="str">
        <f t="shared" si="20"/>
        <v>Работал</v>
      </c>
      <c r="AF58" s="109" t="str">
        <f t="shared" si="20"/>
        <v>Работал</v>
      </c>
      <c r="AG58" s="109" t="str">
        <f t="shared" si="20"/>
        <v>Работал</v>
      </c>
      <c r="AH58" s="127" t="str">
        <f t="shared" si="20"/>
        <v/>
      </c>
      <c r="AI58" s="109" t="str">
        <f t="shared" si="20"/>
        <v/>
      </c>
      <c r="AJ58" s="109" t="str">
        <f t="shared" si="20"/>
        <v/>
      </c>
    </row>
    <row r="59" spans="1:36" x14ac:dyDescent="0.3">
      <c r="A59" s="102">
        <v>68</v>
      </c>
      <c r="B59" s="107" t="str">
        <f>VLOOKUP($A59,Сотрудники!$A$3:$L$1206,2,0)</f>
        <v>Кучмиёв Иван</v>
      </c>
      <c r="C59" s="107" t="str">
        <f>VLOOKUP($A59,Сотрудники!$A$3:$L$1206,8,0)</f>
        <v>Москва</v>
      </c>
      <c r="D59" s="109" t="str">
        <f t="shared" si="16"/>
        <v>Работал</v>
      </c>
      <c r="E59" s="109" t="str">
        <f t="shared" si="16"/>
        <v>Работал</v>
      </c>
      <c r="F59" s="127" t="str">
        <f t="shared" si="17"/>
        <v/>
      </c>
      <c r="G59" s="127" t="str">
        <f t="shared" si="17"/>
        <v/>
      </c>
      <c r="H59" s="109" t="str">
        <f t="shared" si="17"/>
        <v>Работал</v>
      </c>
      <c r="I59" s="109" t="str">
        <f t="shared" si="17"/>
        <v>Работал</v>
      </c>
      <c r="J59" s="109" t="str">
        <f t="shared" si="17"/>
        <v>Работал</v>
      </c>
      <c r="K59" s="109" t="str">
        <f t="shared" si="17"/>
        <v>Работал</v>
      </c>
      <c r="L59" s="109" t="str">
        <f t="shared" si="17"/>
        <v>Работал</v>
      </c>
      <c r="M59" s="127" t="str">
        <f t="shared" si="17"/>
        <v/>
      </c>
      <c r="N59" s="127" t="str">
        <f t="shared" si="17"/>
        <v/>
      </c>
      <c r="O59" s="109" t="str">
        <f t="shared" si="17"/>
        <v/>
      </c>
      <c r="P59" s="109" t="str">
        <f t="shared" si="17"/>
        <v/>
      </c>
      <c r="Q59" s="109" t="str">
        <f t="shared" si="17"/>
        <v/>
      </c>
      <c r="R59" s="109" t="str">
        <f t="shared" si="17"/>
        <v/>
      </c>
      <c r="S59" s="109" t="str">
        <f t="shared" si="17"/>
        <v/>
      </c>
      <c r="T59" s="127" t="str">
        <f t="shared" si="17"/>
        <v/>
      </c>
      <c r="U59" s="127" t="str">
        <f t="shared" si="17"/>
        <v/>
      </c>
      <c r="V59" s="109" t="str">
        <f t="shared" si="17"/>
        <v/>
      </c>
      <c r="W59" s="109" t="str">
        <f t="shared" si="17"/>
        <v/>
      </c>
      <c r="X59" s="109" t="str">
        <f t="shared" si="17"/>
        <v/>
      </c>
      <c r="Y59" s="109" t="str">
        <f t="shared" si="17"/>
        <v/>
      </c>
      <c r="Z59" s="109" t="str">
        <f t="shared" si="17"/>
        <v/>
      </c>
      <c r="AA59" s="127" t="str">
        <f t="shared" si="17"/>
        <v/>
      </c>
      <c r="AB59" s="127" t="str">
        <f t="shared" si="17"/>
        <v/>
      </c>
      <c r="AC59" s="109" t="str">
        <f t="shared" si="17"/>
        <v/>
      </c>
      <c r="AD59" s="109" t="str">
        <f t="shared" si="17"/>
        <v/>
      </c>
      <c r="AE59" s="109" t="str">
        <f t="shared" si="17"/>
        <v/>
      </c>
      <c r="AF59" s="109" t="str">
        <f t="shared" si="17"/>
        <v/>
      </c>
      <c r="AG59" s="109" t="str">
        <f t="shared" si="17"/>
        <v/>
      </c>
      <c r="AH59" s="127" t="str">
        <f t="shared" si="17"/>
        <v/>
      </c>
      <c r="AI59" s="109" t="str">
        <f t="shared" si="17"/>
        <v/>
      </c>
      <c r="AJ59" s="109" t="str">
        <f t="shared" si="17"/>
        <v/>
      </c>
    </row>
    <row r="60" spans="1:36" x14ac:dyDescent="0.3">
      <c r="A60" s="102">
        <v>69</v>
      </c>
      <c r="B60" s="107" t="str">
        <f>VLOOKUP($A60,Сотрудники!$A$3:$L$1206,2,0)</f>
        <v>Егоров Валерий</v>
      </c>
      <c r="C60" s="107" t="str">
        <f>VLOOKUP($A60,Сотрудники!$A$3:$L$1206,8,0)</f>
        <v>Рязань</v>
      </c>
      <c r="D60" s="109" t="str">
        <f t="shared" si="16"/>
        <v>Работал</v>
      </c>
      <c r="E60" s="109" t="str">
        <f t="shared" si="16"/>
        <v>Работал</v>
      </c>
      <c r="F60" s="127" t="str">
        <f t="shared" si="17"/>
        <v/>
      </c>
      <c r="G60" s="127" t="str">
        <f t="shared" si="17"/>
        <v/>
      </c>
      <c r="H60" s="109" t="str">
        <f t="shared" si="17"/>
        <v>Работал</v>
      </c>
      <c r="I60" s="109" t="str">
        <f t="shared" si="17"/>
        <v>Работал</v>
      </c>
      <c r="J60" s="109" t="str">
        <f t="shared" si="17"/>
        <v>Работал</v>
      </c>
      <c r="K60" s="109" t="str">
        <f t="shared" si="17"/>
        <v>Работал</v>
      </c>
      <c r="L60" s="109" t="str">
        <f t="shared" si="17"/>
        <v>Работал</v>
      </c>
      <c r="M60" s="127" t="str">
        <f t="shared" si="17"/>
        <v/>
      </c>
      <c r="N60" s="127" t="str">
        <f t="shared" si="17"/>
        <v/>
      </c>
      <c r="O60" s="109" t="str">
        <f t="shared" si="17"/>
        <v>Работал</v>
      </c>
      <c r="P60" s="109" t="str">
        <f t="shared" si="17"/>
        <v>Работал</v>
      </c>
      <c r="Q60" s="109" t="str">
        <f t="shared" si="17"/>
        <v>Работал</v>
      </c>
      <c r="R60" s="109" t="str">
        <f t="shared" si="17"/>
        <v>Работал</v>
      </c>
      <c r="S60" s="109" t="str">
        <f t="shared" si="17"/>
        <v>Работал</v>
      </c>
      <c r="T60" s="127" t="str">
        <f t="shared" si="17"/>
        <v/>
      </c>
      <c r="U60" s="127" t="str">
        <f t="shared" si="17"/>
        <v/>
      </c>
      <c r="V60" s="109" t="str">
        <f t="shared" si="17"/>
        <v>Работал</v>
      </c>
      <c r="W60" s="109" t="str">
        <f t="shared" si="17"/>
        <v>Работал</v>
      </c>
      <c r="X60" s="109" t="str">
        <f t="shared" si="17"/>
        <v>Работал</v>
      </c>
      <c r="Y60" s="109" t="str">
        <f t="shared" si="17"/>
        <v>Работал</v>
      </c>
      <c r="Z60" s="109" t="str">
        <f t="shared" si="17"/>
        <v>Работал</v>
      </c>
      <c r="AA60" s="127" t="str">
        <f t="shared" si="17"/>
        <v/>
      </c>
      <c r="AB60" s="127" t="str">
        <f t="shared" si="17"/>
        <v/>
      </c>
      <c r="AC60" s="109" t="str">
        <f t="shared" si="17"/>
        <v>Работал</v>
      </c>
      <c r="AD60" s="109" t="str">
        <f t="shared" si="17"/>
        <v>Работал</v>
      </c>
      <c r="AE60" s="109" t="str">
        <f t="shared" si="17"/>
        <v>Работал</v>
      </c>
      <c r="AF60" s="109" t="str">
        <f t="shared" si="17"/>
        <v>Работал</v>
      </c>
      <c r="AG60" s="109" t="str">
        <f t="shared" si="17"/>
        <v>Работал</v>
      </c>
      <c r="AH60" s="127" t="str">
        <f t="shared" si="17"/>
        <v/>
      </c>
      <c r="AI60" s="109" t="str">
        <f t="shared" si="17"/>
        <v/>
      </c>
      <c r="AJ60" s="109" t="str">
        <f t="shared" si="17"/>
        <v/>
      </c>
    </row>
    <row r="61" spans="1:36" x14ac:dyDescent="0.3">
      <c r="A61" s="102">
        <v>70</v>
      </c>
      <c r="B61" s="107" t="str">
        <f>VLOOKUP($A61,Сотрудники!$A$3:$L$1206,2,0)</f>
        <v>Балагушкин Артем</v>
      </c>
      <c r="C61" s="107" t="str">
        <f>VLOOKUP($A61,Сотрудники!$A$3:$L$1206,8,0)</f>
        <v>Москва</v>
      </c>
      <c r="D61" s="109" t="str">
        <f t="shared" si="16"/>
        <v>Работал</v>
      </c>
      <c r="E61" s="109" t="str">
        <f t="shared" si="16"/>
        <v>Работал</v>
      </c>
      <c r="F61" s="127" t="str">
        <f t="shared" si="17"/>
        <v/>
      </c>
      <c r="G61" s="127" t="str">
        <f t="shared" si="17"/>
        <v/>
      </c>
      <c r="H61" s="109" t="str">
        <f t="shared" si="17"/>
        <v>Работал</v>
      </c>
      <c r="I61" s="109" t="str">
        <f t="shared" si="17"/>
        <v>Работал</v>
      </c>
      <c r="J61" s="109" t="str">
        <f t="shared" si="17"/>
        <v>Работал</v>
      </c>
      <c r="K61" s="109" t="str">
        <f t="shared" si="17"/>
        <v>Работал</v>
      </c>
      <c r="L61" s="109" t="str">
        <f t="shared" si="17"/>
        <v>Работал</v>
      </c>
      <c r="M61" s="127" t="str">
        <f t="shared" si="17"/>
        <v/>
      </c>
      <c r="N61" s="127" t="str">
        <f t="shared" si="17"/>
        <v/>
      </c>
      <c r="O61" s="109" t="str">
        <f t="shared" si="17"/>
        <v>Работал</v>
      </c>
      <c r="P61" s="109" t="str">
        <f t="shared" si="17"/>
        <v>Работал</v>
      </c>
      <c r="Q61" s="109" t="str">
        <f t="shared" si="17"/>
        <v>Работал</v>
      </c>
      <c r="R61" s="109" t="str">
        <f t="shared" si="17"/>
        <v>Работал</v>
      </c>
      <c r="S61" s="109" t="str">
        <f t="shared" si="17"/>
        <v>Работал</v>
      </c>
      <c r="T61" s="127" t="str">
        <f t="shared" si="17"/>
        <v/>
      </c>
      <c r="U61" s="127" t="str">
        <f t="shared" si="17"/>
        <v/>
      </c>
      <c r="V61" s="109" t="str">
        <f t="shared" si="17"/>
        <v>Работал</v>
      </c>
      <c r="W61" s="109" t="str">
        <f t="shared" si="17"/>
        <v>Работал</v>
      </c>
      <c r="X61" s="109" t="str">
        <f t="shared" si="17"/>
        <v>Работал</v>
      </c>
      <c r="Y61" s="109" t="str">
        <f t="shared" si="17"/>
        <v>Работал</v>
      </c>
      <c r="Z61" s="109" t="str">
        <f t="shared" si="17"/>
        <v>Работал</v>
      </c>
      <c r="AA61" s="127" t="str">
        <f t="shared" si="17"/>
        <v/>
      </c>
      <c r="AB61" s="127" t="str">
        <f t="shared" si="17"/>
        <v/>
      </c>
      <c r="AC61" s="109" t="str">
        <f t="shared" si="17"/>
        <v>Работал</v>
      </c>
      <c r="AD61" s="109" t="str">
        <f t="shared" si="17"/>
        <v>Работал</v>
      </c>
      <c r="AE61" s="109" t="str">
        <f t="shared" si="17"/>
        <v>Работал</v>
      </c>
      <c r="AF61" s="109" t="str">
        <f t="shared" si="17"/>
        <v>Работал</v>
      </c>
      <c r="AG61" s="109" t="str">
        <f t="shared" si="17"/>
        <v>Работал</v>
      </c>
      <c r="AH61" s="127" t="str">
        <f t="shared" si="17"/>
        <v/>
      </c>
      <c r="AI61" s="109" t="str">
        <f t="shared" si="17"/>
        <v/>
      </c>
      <c r="AJ61" s="109" t="str">
        <f t="shared" si="17"/>
        <v/>
      </c>
    </row>
    <row r="62" spans="1:36" x14ac:dyDescent="0.3">
      <c r="A62" s="102">
        <v>71</v>
      </c>
      <c r="B62" s="107" t="str">
        <f>VLOOKUP($A62,Сотрудники!$A$3:$L$1206,2,0)</f>
        <v>Чермашенцев Илья</v>
      </c>
      <c r="C62" s="107" t="str">
        <f>VLOOKUP($A62,Сотрудники!$A$3:$L$1206,8,0)</f>
        <v>Москва</v>
      </c>
      <c r="D62" s="109" t="str">
        <f t="shared" si="16"/>
        <v>Работал</v>
      </c>
      <c r="E62" s="109" t="str">
        <f t="shared" si="16"/>
        <v>Работал</v>
      </c>
      <c r="F62" s="127" t="str">
        <f t="shared" si="17"/>
        <v/>
      </c>
      <c r="G62" s="127" t="str">
        <f t="shared" si="17"/>
        <v/>
      </c>
      <c r="H62" s="109" t="str">
        <f t="shared" si="17"/>
        <v>Работал</v>
      </c>
      <c r="I62" s="109" t="str">
        <f t="shared" si="17"/>
        <v>Работал</v>
      </c>
      <c r="J62" s="109" t="str">
        <f t="shared" si="17"/>
        <v>Работал</v>
      </c>
      <c r="K62" s="109" t="str">
        <f t="shared" si="17"/>
        <v>Работал</v>
      </c>
      <c r="L62" s="109" t="str">
        <f t="shared" si="17"/>
        <v>Работал</v>
      </c>
      <c r="M62" s="127" t="str">
        <f t="shared" si="17"/>
        <v/>
      </c>
      <c r="N62" s="127" t="str">
        <f t="shared" si="17"/>
        <v/>
      </c>
      <c r="O62" s="109" t="str">
        <f t="shared" si="17"/>
        <v>Работал</v>
      </c>
      <c r="P62" s="109" t="str">
        <f t="shared" si="17"/>
        <v>Работал</v>
      </c>
      <c r="Q62" s="109" t="str">
        <f t="shared" si="17"/>
        <v>Работал</v>
      </c>
      <c r="R62" s="109" t="str">
        <f t="shared" si="17"/>
        <v>Работал</v>
      </c>
      <c r="S62" s="109" t="str">
        <f t="shared" si="17"/>
        <v>Работал</v>
      </c>
      <c r="T62" s="127" t="str">
        <f t="shared" si="17"/>
        <v/>
      </c>
      <c r="U62" s="127" t="str">
        <f t="shared" si="17"/>
        <v/>
      </c>
      <c r="V62" s="109" t="str">
        <f t="shared" si="17"/>
        <v>Работал</v>
      </c>
      <c r="W62" s="109" t="str">
        <f t="shared" si="17"/>
        <v>Работал</v>
      </c>
      <c r="X62" s="109" t="str">
        <f t="shared" si="17"/>
        <v>Работал</v>
      </c>
      <c r="Y62" s="109" t="str">
        <f t="shared" si="17"/>
        <v>Работал</v>
      </c>
      <c r="Z62" s="109" t="str">
        <f t="shared" si="17"/>
        <v>Работал</v>
      </c>
      <c r="AA62" s="127" t="str">
        <f t="shared" si="17"/>
        <v/>
      </c>
      <c r="AB62" s="127" t="str">
        <f t="shared" si="17"/>
        <v/>
      </c>
      <c r="AC62" s="109" t="str">
        <f t="shared" si="17"/>
        <v>Работал</v>
      </c>
      <c r="AD62" s="109" t="str">
        <f t="shared" si="17"/>
        <v>Работал</v>
      </c>
      <c r="AE62" s="109" t="str">
        <f t="shared" si="17"/>
        <v>Работал</v>
      </c>
      <c r="AF62" s="109" t="str">
        <f t="shared" si="17"/>
        <v>Работал</v>
      </c>
      <c r="AG62" s="109" t="str">
        <f t="shared" si="17"/>
        <v>Работал</v>
      </c>
      <c r="AH62" s="127" t="str">
        <f t="shared" si="17"/>
        <v/>
      </c>
      <c r="AI62" s="109" t="str">
        <f t="shared" si="17"/>
        <v/>
      </c>
      <c r="AJ62" s="109" t="str">
        <f t="shared" si="17"/>
        <v/>
      </c>
    </row>
    <row r="63" spans="1:36" x14ac:dyDescent="0.3">
      <c r="A63" s="102">
        <v>72</v>
      </c>
      <c r="B63" s="107" t="str">
        <f>VLOOKUP($A63,Сотрудники!$A$3:$L$1206,2,0)</f>
        <v>Градосельская Наталья</v>
      </c>
      <c r="C63" s="107" t="str">
        <f>VLOOKUP($A63,Сотрудники!$A$3:$L$1206,8,0)</f>
        <v>Москва</v>
      </c>
      <c r="D63" s="109" t="str">
        <f t="shared" si="16"/>
        <v/>
      </c>
      <c r="E63" s="109" t="str">
        <f t="shared" si="16"/>
        <v/>
      </c>
      <c r="F63" s="127" t="str">
        <f t="shared" si="17"/>
        <v/>
      </c>
      <c r="G63" s="127" t="str">
        <f t="shared" si="17"/>
        <v/>
      </c>
      <c r="H63" s="109" t="str">
        <f t="shared" si="17"/>
        <v>Работал</v>
      </c>
      <c r="I63" s="109" t="str">
        <f t="shared" si="17"/>
        <v>Работал</v>
      </c>
      <c r="J63" s="109" t="str">
        <f t="shared" si="17"/>
        <v>Работал</v>
      </c>
      <c r="K63" s="109" t="str">
        <f t="shared" si="17"/>
        <v>Работал</v>
      </c>
      <c r="L63" s="109" t="str">
        <f t="shared" si="17"/>
        <v>Работал</v>
      </c>
      <c r="M63" s="127" t="str">
        <f t="shared" si="17"/>
        <v/>
      </c>
      <c r="N63" s="127" t="str">
        <f t="shared" si="17"/>
        <v/>
      </c>
      <c r="O63" s="109" t="str">
        <f t="shared" si="17"/>
        <v>Работал</v>
      </c>
      <c r="P63" s="109" t="str">
        <f t="shared" si="17"/>
        <v>Работал</v>
      </c>
      <c r="Q63" s="109" t="str">
        <f t="shared" si="17"/>
        <v>Работал</v>
      </c>
      <c r="R63" s="109" t="str">
        <f t="shared" si="17"/>
        <v>Работал</v>
      </c>
      <c r="S63" s="109" t="str">
        <f t="shared" si="17"/>
        <v>Работал</v>
      </c>
      <c r="T63" s="127" t="str">
        <f t="shared" si="17"/>
        <v/>
      </c>
      <c r="U63" s="127" t="str">
        <f t="shared" si="17"/>
        <v/>
      </c>
      <c r="V63" s="109" t="str">
        <f t="shared" si="17"/>
        <v>Работал</v>
      </c>
      <c r="W63" s="109" t="str">
        <f t="shared" si="17"/>
        <v>Работал</v>
      </c>
      <c r="X63" s="109" t="str">
        <f t="shared" si="17"/>
        <v>Работал</v>
      </c>
      <c r="Y63" s="109" t="str">
        <f t="shared" si="17"/>
        <v>Работал</v>
      </c>
      <c r="Z63" s="109" t="str">
        <f t="shared" si="17"/>
        <v>Работал</v>
      </c>
      <c r="AA63" s="127" t="str">
        <f t="shared" si="17"/>
        <v/>
      </c>
      <c r="AB63" s="127" t="str">
        <f t="shared" si="17"/>
        <v/>
      </c>
      <c r="AC63" s="109" t="str">
        <f t="shared" si="17"/>
        <v>Работал</v>
      </c>
      <c r="AD63" s="109" t="str">
        <f t="shared" si="17"/>
        <v>Работал</v>
      </c>
      <c r="AE63" s="109" t="str">
        <f t="shared" si="17"/>
        <v>Работал</v>
      </c>
      <c r="AF63" s="109" t="str">
        <f t="shared" si="17"/>
        <v>Работал</v>
      </c>
      <c r="AG63" s="109" t="str">
        <f t="shared" si="17"/>
        <v>Работал</v>
      </c>
      <c r="AH63" s="127" t="str">
        <f t="shared" si="17"/>
        <v/>
      </c>
      <c r="AI63" s="109" t="str">
        <f t="shared" si="17"/>
        <v/>
      </c>
      <c r="AJ63" s="109" t="str">
        <f t="shared" si="17"/>
        <v/>
      </c>
    </row>
    <row r="64" spans="1:36" x14ac:dyDescent="0.3">
      <c r="A64" s="102">
        <v>73</v>
      </c>
      <c r="B64" s="107" t="str">
        <f>VLOOKUP($A64,Сотрудники!$A$3:$L$1206,2,0)</f>
        <v>Шарапов Артем</v>
      </c>
      <c r="C64" s="107" t="str">
        <f>VLOOKUP($A64,Сотрудники!$A$3:$L$1206,8,0)</f>
        <v>Барнаул</v>
      </c>
      <c r="D64" s="109" t="str">
        <f t="shared" si="16"/>
        <v/>
      </c>
      <c r="E64" s="109" t="str">
        <f t="shared" si="16"/>
        <v/>
      </c>
      <c r="F64" s="127" t="str">
        <f t="shared" si="17"/>
        <v/>
      </c>
      <c r="G64" s="127" t="str">
        <f t="shared" si="17"/>
        <v/>
      </c>
      <c r="H64" s="109" t="str">
        <f t="shared" si="17"/>
        <v/>
      </c>
      <c r="I64" s="109" t="str">
        <f t="shared" si="17"/>
        <v/>
      </c>
      <c r="J64" s="109" t="str">
        <f t="shared" si="17"/>
        <v/>
      </c>
      <c r="K64" s="109" t="str">
        <f t="shared" si="17"/>
        <v/>
      </c>
      <c r="L64" s="109" t="str">
        <f t="shared" si="17"/>
        <v/>
      </c>
      <c r="M64" s="127" t="str">
        <f t="shared" si="17"/>
        <v/>
      </c>
      <c r="N64" s="127" t="str">
        <f t="shared" si="17"/>
        <v/>
      </c>
      <c r="O64" s="109" t="str">
        <f t="shared" si="17"/>
        <v>Работал</v>
      </c>
      <c r="P64" s="109" t="str">
        <f t="shared" si="17"/>
        <v>Работал</v>
      </c>
      <c r="Q64" s="109" t="str">
        <f t="shared" si="17"/>
        <v>Работал</v>
      </c>
      <c r="R64" s="109" t="str">
        <f t="shared" si="17"/>
        <v>Работал</v>
      </c>
      <c r="S64" s="109" t="str">
        <f t="shared" si="17"/>
        <v>Работал</v>
      </c>
      <c r="T64" s="127" t="str">
        <f t="shared" si="17"/>
        <v/>
      </c>
      <c r="U64" s="127" t="str">
        <f t="shared" si="17"/>
        <v/>
      </c>
      <c r="V64" s="109" t="str">
        <f t="shared" si="17"/>
        <v>Работал</v>
      </c>
      <c r="W64" s="109" t="str">
        <f t="shared" si="17"/>
        <v>Работал</v>
      </c>
      <c r="X64" s="109" t="str">
        <f t="shared" si="17"/>
        <v>Работал</v>
      </c>
      <c r="Y64" s="109" t="str">
        <f t="shared" si="17"/>
        <v>Работал</v>
      </c>
      <c r="Z64" s="109" t="str">
        <f t="shared" si="17"/>
        <v>Работал</v>
      </c>
      <c r="AA64" s="127" t="str">
        <f t="shared" si="17"/>
        <v/>
      </c>
      <c r="AB64" s="127" t="str">
        <f t="shared" si="17"/>
        <v/>
      </c>
      <c r="AC64" s="109" t="str">
        <f t="shared" si="17"/>
        <v>Работал</v>
      </c>
      <c r="AD64" s="109" t="str">
        <f t="shared" si="17"/>
        <v>Работал</v>
      </c>
      <c r="AE64" s="109" t="str">
        <f t="shared" si="17"/>
        <v>Работал</v>
      </c>
      <c r="AF64" s="109" t="str">
        <f t="shared" si="17"/>
        <v>Работал</v>
      </c>
      <c r="AG64" s="109" t="str">
        <f t="shared" si="17"/>
        <v>Работал</v>
      </c>
      <c r="AH64" s="127" t="str">
        <f t="shared" si="17"/>
        <v/>
      </c>
      <c r="AI64" s="109" t="str">
        <f t="shared" ref="F64:AJ73" si="21">IF(ISBLANK(AI138),"",IF(AI138=0,"Выходной",IF(AI138&lt;&gt;0,"Работал","")))</f>
        <v/>
      </c>
      <c r="AJ64" s="109" t="str">
        <f t="shared" si="21"/>
        <v/>
      </c>
    </row>
    <row r="65" spans="1:37" x14ac:dyDescent="0.3">
      <c r="A65" s="102">
        <v>74</v>
      </c>
      <c r="B65" s="107" t="str">
        <f>VLOOKUP($A65,Сотрудники!$A$3:$L$1206,2,0)</f>
        <v>Родионов Всеволод</v>
      </c>
      <c r="C65" s="107" t="str">
        <f>VLOOKUP($A65,Сотрудники!$A$3:$L$1206,8,0)</f>
        <v>Москва</v>
      </c>
      <c r="D65" s="109" t="str">
        <f t="shared" si="16"/>
        <v/>
      </c>
      <c r="E65" s="109" t="str">
        <f t="shared" si="16"/>
        <v/>
      </c>
      <c r="F65" s="127" t="str">
        <f t="shared" si="21"/>
        <v/>
      </c>
      <c r="G65" s="127" t="str">
        <f t="shared" si="21"/>
        <v/>
      </c>
      <c r="H65" s="109" t="str">
        <f t="shared" si="21"/>
        <v/>
      </c>
      <c r="I65" s="109" t="str">
        <f t="shared" si="21"/>
        <v/>
      </c>
      <c r="J65" s="109" t="str">
        <f t="shared" si="21"/>
        <v/>
      </c>
      <c r="K65" s="109" t="str">
        <f t="shared" si="21"/>
        <v/>
      </c>
      <c r="L65" s="109" t="str">
        <f t="shared" si="21"/>
        <v/>
      </c>
      <c r="M65" s="127" t="str">
        <f t="shared" si="21"/>
        <v/>
      </c>
      <c r="N65" s="127" t="str">
        <f t="shared" si="21"/>
        <v/>
      </c>
      <c r="O65" s="109" t="str">
        <f t="shared" si="21"/>
        <v>Работал</v>
      </c>
      <c r="P65" s="109" t="str">
        <f t="shared" si="21"/>
        <v>Работал</v>
      </c>
      <c r="Q65" s="109" t="str">
        <f t="shared" si="21"/>
        <v>Работал</v>
      </c>
      <c r="R65" s="109" t="str">
        <f t="shared" si="21"/>
        <v>Работал</v>
      </c>
      <c r="S65" s="109" t="str">
        <f t="shared" si="21"/>
        <v>Работал</v>
      </c>
      <c r="T65" s="127" t="str">
        <f t="shared" si="21"/>
        <v/>
      </c>
      <c r="U65" s="127" t="str">
        <f t="shared" si="21"/>
        <v/>
      </c>
      <c r="V65" s="109" t="str">
        <f t="shared" si="21"/>
        <v>Работал</v>
      </c>
      <c r="W65" s="109" t="str">
        <f t="shared" si="21"/>
        <v>Работал</v>
      </c>
      <c r="X65" s="109" t="str">
        <f t="shared" si="21"/>
        <v>Работал</v>
      </c>
      <c r="Y65" s="109" t="str">
        <f t="shared" si="21"/>
        <v>Работал</v>
      </c>
      <c r="Z65" s="109" t="str">
        <f t="shared" si="21"/>
        <v>Работал</v>
      </c>
      <c r="AA65" s="127" t="str">
        <f t="shared" si="21"/>
        <v/>
      </c>
      <c r="AB65" s="127" t="str">
        <f t="shared" si="21"/>
        <v/>
      </c>
      <c r="AC65" s="109" t="str">
        <f t="shared" si="21"/>
        <v>Работал</v>
      </c>
      <c r="AD65" s="109" t="str">
        <f t="shared" si="21"/>
        <v>Работал</v>
      </c>
      <c r="AE65" s="109" t="str">
        <f t="shared" si="21"/>
        <v>Работал</v>
      </c>
      <c r="AF65" s="109" t="str">
        <f t="shared" si="21"/>
        <v>Работал</v>
      </c>
      <c r="AG65" s="109" t="str">
        <f t="shared" si="21"/>
        <v>Работал</v>
      </c>
      <c r="AH65" s="127" t="str">
        <f t="shared" si="21"/>
        <v/>
      </c>
      <c r="AI65" s="109" t="str">
        <f t="shared" si="21"/>
        <v/>
      </c>
      <c r="AJ65" s="109" t="str">
        <f t="shared" si="21"/>
        <v/>
      </c>
    </row>
    <row r="66" spans="1:37" x14ac:dyDescent="0.3">
      <c r="A66" s="102">
        <v>75</v>
      </c>
      <c r="B66" s="107" t="str">
        <f>VLOOKUP($A66,Сотрудники!$A$3:$L$1206,2,0)</f>
        <v>Лашкуль Александра</v>
      </c>
      <c r="C66" s="107" t="str">
        <f>VLOOKUP($A66,Сотрудники!$A$3:$L$1206,8,0)</f>
        <v>СПБ</v>
      </c>
      <c r="D66" s="109" t="str">
        <f t="shared" si="16"/>
        <v/>
      </c>
      <c r="E66" s="109" t="str">
        <f t="shared" si="16"/>
        <v/>
      </c>
      <c r="F66" s="127" t="str">
        <f t="shared" si="21"/>
        <v/>
      </c>
      <c r="G66" s="127" t="str">
        <f t="shared" si="21"/>
        <v/>
      </c>
      <c r="H66" s="109" t="str">
        <f t="shared" si="21"/>
        <v/>
      </c>
      <c r="I66" s="109" t="str">
        <f t="shared" si="21"/>
        <v/>
      </c>
      <c r="J66" s="109" t="str">
        <f t="shared" si="21"/>
        <v/>
      </c>
      <c r="K66" s="109" t="str">
        <f t="shared" si="21"/>
        <v/>
      </c>
      <c r="L66" s="109" t="str">
        <f t="shared" si="21"/>
        <v/>
      </c>
      <c r="M66" s="127" t="str">
        <f t="shared" si="21"/>
        <v/>
      </c>
      <c r="N66" s="127" t="str">
        <f t="shared" si="21"/>
        <v/>
      </c>
      <c r="O66" s="109" t="str">
        <f t="shared" si="21"/>
        <v>Работал</v>
      </c>
      <c r="P66" s="109" t="str">
        <f t="shared" si="21"/>
        <v>Работал</v>
      </c>
      <c r="Q66" s="109" t="str">
        <f t="shared" si="21"/>
        <v>Работал</v>
      </c>
      <c r="R66" s="109" t="str">
        <f t="shared" si="21"/>
        <v>Работал</v>
      </c>
      <c r="S66" s="109" t="str">
        <f t="shared" si="21"/>
        <v>Работал</v>
      </c>
      <c r="T66" s="127" t="str">
        <f t="shared" si="21"/>
        <v/>
      </c>
      <c r="U66" s="127" t="str">
        <f t="shared" si="21"/>
        <v/>
      </c>
      <c r="V66" s="109" t="str">
        <f t="shared" si="21"/>
        <v>Работал</v>
      </c>
      <c r="W66" s="109" t="str">
        <f t="shared" si="21"/>
        <v>Работал</v>
      </c>
      <c r="X66" s="109" t="str">
        <f t="shared" si="21"/>
        <v>Работал</v>
      </c>
      <c r="Y66" s="109" t="str">
        <f t="shared" si="21"/>
        <v>Работал</v>
      </c>
      <c r="Z66" s="109" t="str">
        <f t="shared" si="21"/>
        <v>Работал</v>
      </c>
      <c r="AA66" s="127" t="str">
        <f t="shared" si="21"/>
        <v/>
      </c>
      <c r="AB66" s="127" t="str">
        <f t="shared" si="21"/>
        <v/>
      </c>
      <c r="AC66" s="109" t="str">
        <f t="shared" si="21"/>
        <v>Работал</v>
      </c>
      <c r="AD66" s="109" t="str">
        <f t="shared" si="21"/>
        <v>Работал</v>
      </c>
      <c r="AE66" s="109" t="str">
        <f t="shared" si="21"/>
        <v>Работал</v>
      </c>
      <c r="AF66" s="109" t="str">
        <f t="shared" si="21"/>
        <v>Работал</v>
      </c>
      <c r="AG66" s="109" t="str">
        <f t="shared" si="21"/>
        <v>Работал</v>
      </c>
      <c r="AH66" s="127" t="str">
        <f t="shared" si="21"/>
        <v/>
      </c>
      <c r="AI66" s="109" t="str">
        <f t="shared" si="21"/>
        <v/>
      </c>
      <c r="AJ66" s="109" t="str">
        <f t="shared" si="21"/>
        <v/>
      </c>
    </row>
    <row r="67" spans="1:37" x14ac:dyDescent="0.3">
      <c r="A67" s="102">
        <v>76</v>
      </c>
      <c r="B67" s="107" t="str">
        <f>VLOOKUP($A67,Сотрудники!$A$3:$L$1206,2,0)</f>
        <v>Мокрова Анастасия</v>
      </c>
      <c r="C67" s="107" t="str">
        <f>VLOOKUP($A67,Сотрудники!$A$3:$L$1206,8,0)</f>
        <v>СПБ</v>
      </c>
      <c r="D67" s="109" t="str">
        <f t="shared" si="16"/>
        <v/>
      </c>
      <c r="E67" s="109" t="str">
        <f t="shared" si="16"/>
        <v/>
      </c>
      <c r="F67" s="127" t="str">
        <f t="shared" si="21"/>
        <v/>
      </c>
      <c r="G67" s="127" t="str">
        <f t="shared" si="21"/>
        <v/>
      </c>
      <c r="H67" s="109" t="str">
        <f t="shared" si="21"/>
        <v/>
      </c>
      <c r="I67" s="109" t="str">
        <f t="shared" si="21"/>
        <v/>
      </c>
      <c r="J67" s="109" t="str">
        <f t="shared" si="21"/>
        <v/>
      </c>
      <c r="K67" s="109" t="str">
        <f t="shared" si="21"/>
        <v/>
      </c>
      <c r="L67" s="109" t="str">
        <f t="shared" si="21"/>
        <v/>
      </c>
      <c r="M67" s="127" t="str">
        <f t="shared" si="21"/>
        <v/>
      </c>
      <c r="N67" s="127" t="str">
        <f t="shared" si="21"/>
        <v/>
      </c>
      <c r="O67" s="109" t="str">
        <f t="shared" si="21"/>
        <v/>
      </c>
      <c r="P67" s="109" t="str">
        <f t="shared" si="21"/>
        <v>Работал</v>
      </c>
      <c r="Q67" s="109" t="str">
        <f t="shared" si="21"/>
        <v>Работал</v>
      </c>
      <c r="R67" s="109" t="str">
        <f t="shared" si="21"/>
        <v>Работал</v>
      </c>
      <c r="S67" s="109" t="str">
        <f t="shared" si="21"/>
        <v>Работал</v>
      </c>
      <c r="T67" s="127" t="str">
        <f t="shared" si="21"/>
        <v/>
      </c>
      <c r="U67" s="127" t="str">
        <f t="shared" si="21"/>
        <v/>
      </c>
      <c r="V67" s="109" t="str">
        <f t="shared" si="21"/>
        <v>Работал</v>
      </c>
      <c r="W67" s="109" t="str">
        <f t="shared" si="21"/>
        <v>Работал</v>
      </c>
      <c r="X67" s="109" t="str">
        <f t="shared" si="21"/>
        <v>Работал</v>
      </c>
      <c r="Y67" s="109" t="str">
        <f t="shared" si="21"/>
        <v>Работал</v>
      </c>
      <c r="Z67" s="109" t="str">
        <f t="shared" si="21"/>
        <v>Работал</v>
      </c>
      <c r="AA67" s="127" t="str">
        <f t="shared" si="21"/>
        <v/>
      </c>
      <c r="AB67" s="127" t="str">
        <f t="shared" si="21"/>
        <v/>
      </c>
      <c r="AC67" s="109" t="str">
        <f t="shared" si="21"/>
        <v>Работал</v>
      </c>
      <c r="AD67" s="109" t="str">
        <f t="shared" si="21"/>
        <v>Работал</v>
      </c>
      <c r="AE67" s="109" t="str">
        <f t="shared" si="21"/>
        <v>Работал</v>
      </c>
      <c r="AF67" s="109" t="str">
        <f t="shared" si="21"/>
        <v>Работал</v>
      </c>
      <c r="AG67" s="109" t="str">
        <f t="shared" si="21"/>
        <v>Работал</v>
      </c>
      <c r="AH67" s="127" t="str">
        <f t="shared" si="21"/>
        <v/>
      </c>
      <c r="AI67" s="109" t="str">
        <f t="shared" si="21"/>
        <v/>
      </c>
      <c r="AJ67" s="109" t="str">
        <f t="shared" si="21"/>
        <v/>
      </c>
    </row>
    <row r="68" spans="1:37" x14ac:dyDescent="0.3">
      <c r="A68" s="102">
        <v>77</v>
      </c>
      <c r="B68" s="107" t="str">
        <f>VLOOKUP($A68,Сотрудники!$A$3:$L$1206,2,0)</f>
        <v>Волотов Илья</v>
      </c>
      <c r="C68" s="107" t="str">
        <f>VLOOKUP($A68,Сотрудники!$A$3:$L$1206,8,0)</f>
        <v>Москва</v>
      </c>
      <c r="D68" s="109" t="str">
        <f t="shared" si="16"/>
        <v/>
      </c>
      <c r="E68" s="109" t="str">
        <f t="shared" si="16"/>
        <v/>
      </c>
      <c r="F68" s="127" t="str">
        <f t="shared" si="21"/>
        <v/>
      </c>
      <c r="G68" s="127" t="str">
        <f t="shared" si="21"/>
        <v/>
      </c>
      <c r="H68" s="109" t="str">
        <f t="shared" si="21"/>
        <v/>
      </c>
      <c r="I68" s="109" t="str">
        <f t="shared" si="21"/>
        <v/>
      </c>
      <c r="J68" s="109" t="str">
        <f t="shared" si="21"/>
        <v/>
      </c>
      <c r="K68" s="109" t="str">
        <f t="shared" si="21"/>
        <v/>
      </c>
      <c r="L68" s="109" t="str">
        <f t="shared" si="21"/>
        <v/>
      </c>
      <c r="M68" s="127" t="str">
        <f t="shared" si="21"/>
        <v/>
      </c>
      <c r="N68" s="127" t="str">
        <f t="shared" si="21"/>
        <v/>
      </c>
      <c r="O68" s="109" t="str">
        <f t="shared" si="21"/>
        <v/>
      </c>
      <c r="P68" s="109" t="str">
        <f t="shared" si="21"/>
        <v>Работал</v>
      </c>
      <c r="Q68" s="109" t="str">
        <f t="shared" si="21"/>
        <v>Работал</v>
      </c>
      <c r="R68" s="109" t="str">
        <f t="shared" si="21"/>
        <v>Работал</v>
      </c>
      <c r="S68" s="109" t="str">
        <f t="shared" si="21"/>
        <v>Работал</v>
      </c>
      <c r="T68" s="127" t="str">
        <f t="shared" si="21"/>
        <v/>
      </c>
      <c r="U68" s="127" t="str">
        <f t="shared" si="21"/>
        <v/>
      </c>
      <c r="V68" s="109" t="str">
        <f t="shared" si="21"/>
        <v>Работал</v>
      </c>
      <c r="W68" s="109" t="str">
        <f t="shared" si="21"/>
        <v>Работал</v>
      </c>
      <c r="X68" s="109" t="str">
        <f t="shared" si="21"/>
        <v>Работал</v>
      </c>
      <c r="Y68" s="109" t="str">
        <f t="shared" si="21"/>
        <v>Работал</v>
      </c>
      <c r="Z68" s="109" t="str">
        <f t="shared" si="21"/>
        <v>Работал</v>
      </c>
      <c r="AA68" s="127" t="str">
        <f t="shared" si="21"/>
        <v/>
      </c>
      <c r="AB68" s="127" t="str">
        <f t="shared" si="21"/>
        <v/>
      </c>
      <c r="AC68" s="109" t="str">
        <f t="shared" si="21"/>
        <v>Работал</v>
      </c>
      <c r="AD68" s="109" t="str">
        <f t="shared" si="21"/>
        <v>Работал</v>
      </c>
      <c r="AE68" s="109" t="str">
        <f t="shared" si="21"/>
        <v>Работал</v>
      </c>
      <c r="AF68" s="109" t="str">
        <f t="shared" si="21"/>
        <v>Работал</v>
      </c>
      <c r="AG68" s="109" t="str">
        <f t="shared" si="21"/>
        <v>Работал</v>
      </c>
      <c r="AH68" s="127" t="str">
        <f t="shared" si="21"/>
        <v/>
      </c>
      <c r="AI68" s="109" t="str">
        <f t="shared" si="21"/>
        <v/>
      </c>
      <c r="AJ68" s="109" t="str">
        <f t="shared" si="21"/>
        <v/>
      </c>
    </row>
    <row r="69" spans="1:37" x14ac:dyDescent="0.3">
      <c r="A69" s="102">
        <v>78</v>
      </c>
      <c r="B69" s="107" t="str">
        <f>VLOOKUP($A69,Сотрудники!$A$3:$L$1206,2,0)</f>
        <v>Гаврилова Екатерина</v>
      </c>
      <c r="C69" s="107" t="str">
        <f>VLOOKUP($A69,Сотрудники!$A$3:$L$1206,8,0)</f>
        <v>Чебоксары</v>
      </c>
      <c r="D69" s="109" t="str">
        <f t="shared" si="16"/>
        <v/>
      </c>
      <c r="E69" s="109" t="str">
        <f t="shared" si="16"/>
        <v/>
      </c>
      <c r="F69" s="127" t="str">
        <f t="shared" si="21"/>
        <v/>
      </c>
      <c r="G69" s="127" t="str">
        <f t="shared" si="21"/>
        <v/>
      </c>
      <c r="H69" s="109" t="str">
        <f t="shared" si="21"/>
        <v/>
      </c>
      <c r="I69" s="109" t="str">
        <f t="shared" si="21"/>
        <v/>
      </c>
      <c r="J69" s="109" t="str">
        <f t="shared" si="21"/>
        <v/>
      </c>
      <c r="K69" s="109" t="str">
        <f t="shared" si="21"/>
        <v/>
      </c>
      <c r="L69" s="109" t="str">
        <f t="shared" si="21"/>
        <v/>
      </c>
      <c r="M69" s="127" t="str">
        <f t="shared" si="21"/>
        <v/>
      </c>
      <c r="N69" s="127" t="str">
        <f t="shared" si="21"/>
        <v/>
      </c>
      <c r="O69" s="109" t="str">
        <f t="shared" si="21"/>
        <v/>
      </c>
      <c r="P69" s="109" t="str">
        <f t="shared" si="21"/>
        <v/>
      </c>
      <c r="Q69" s="109" t="str">
        <f t="shared" si="21"/>
        <v>Работал</v>
      </c>
      <c r="R69" s="109" t="str">
        <f t="shared" si="21"/>
        <v>Работал</v>
      </c>
      <c r="S69" s="109" t="str">
        <f t="shared" si="21"/>
        <v>Работал</v>
      </c>
      <c r="T69" s="127" t="str">
        <f t="shared" si="21"/>
        <v/>
      </c>
      <c r="U69" s="127" t="str">
        <f t="shared" si="21"/>
        <v/>
      </c>
      <c r="V69" s="109" t="str">
        <f t="shared" si="21"/>
        <v>Работал</v>
      </c>
      <c r="W69" s="109" t="str">
        <f t="shared" si="21"/>
        <v>Работал</v>
      </c>
      <c r="X69" s="109" t="str">
        <f t="shared" si="21"/>
        <v>Работал</v>
      </c>
      <c r="Y69" s="109" t="str">
        <f t="shared" si="21"/>
        <v>Работал</v>
      </c>
      <c r="Z69" s="109" t="str">
        <f t="shared" si="21"/>
        <v>Работал</v>
      </c>
      <c r="AA69" s="127" t="str">
        <f t="shared" si="21"/>
        <v/>
      </c>
      <c r="AB69" s="127" t="str">
        <f t="shared" si="21"/>
        <v/>
      </c>
      <c r="AC69" s="109" t="str">
        <f t="shared" si="21"/>
        <v>Работал</v>
      </c>
      <c r="AD69" s="109" t="str">
        <f t="shared" si="21"/>
        <v>Работал</v>
      </c>
      <c r="AE69" s="109" t="str">
        <f t="shared" si="21"/>
        <v>Работал</v>
      </c>
      <c r="AF69" s="109" t="str">
        <f t="shared" si="21"/>
        <v>Работал</v>
      </c>
      <c r="AG69" s="109" t="str">
        <f t="shared" si="21"/>
        <v>Работал</v>
      </c>
      <c r="AH69" s="127" t="str">
        <f t="shared" si="21"/>
        <v/>
      </c>
      <c r="AI69" s="109" t="str">
        <f t="shared" si="21"/>
        <v/>
      </c>
      <c r="AJ69" s="109" t="str">
        <f t="shared" si="21"/>
        <v/>
      </c>
    </row>
    <row r="70" spans="1:37" x14ac:dyDescent="0.3">
      <c r="A70" s="102">
        <v>79</v>
      </c>
      <c r="B70" s="107" t="str">
        <f>VLOOKUP($A70,Сотрудники!$A$3:$L$1206,2,0)</f>
        <v>Шакиров Вадим</v>
      </c>
      <c r="C70" s="107" t="str">
        <f>VLOOKUP($A70,Сотрудники!$A$3:$L$1206,8,0)</f>
        <v>Иннополис</v>
      </c>
      <c r="D70" s="109" t="str">
        <f t="shared" si="16"/>
        <v/>
      </c>
      <c r="E70" s="109" t="str">
        <f t="shared" si="16"/>
        <v/>
      </c>
      <c r="F70" s="127" t="str">
        <f t="shared" si="21"/>
        <v/>
      </c>
      <c r="G70" s="127" t="str">
        <f t="shared" si="21"/>
        <v/>
      </c>
      <c r="H70" s="109" t="str">
        <f t="shared" si="21"/>
        <v/>
      </c>
      <c r="I70" s="109" t="str">
        <f t="shared" si="21"/>
        <v/>
      </c>
      <c r="J70" s="109" t="str">
        <f t="shared" si="21"/>
        <v/>
      </c>
      <c r="K70" s="109" t="str">
        <f t="shared" si="21"/>
        <v/>
      </c>
      <c r="L70" s="109" t="str">
        <f t="shared" si="21"/>
        <v/>
      </c>
      <c r="M70" s="127" t="str">
        <f t="shared" si="21"/>
        <v/>
      </c>
      <c r="N70" s="127" t="str">
        <f t="shared" si="21"/>
        <v/>
      </c>
      <c r="O70" s="109" t="str">
        <f t="shared" si="21"/>
        <v/>
      </c>
      <c r="P70" s="109" t="str">
        <f t="shared" si="21"/>
        <v/>
      </c>
      <c r="Q70" s="109" t="str">
        <f t="shared" si="21"/>
        <v>Работал</v>
      </c>
      <c r="R70" s="109" t="str">
        <f t="shared" si="21"/>
        <v>Работал</v>
      </c>
      <c r="S70" s="109" t="str">
        <f t="shared" si="21"/>
        <v>Работал</v>
      </c>
      <c r="T70" s="127" t="str">
        <f t="shared" si="21"/>
        <v/>
      </c>
      <c r="U70" s="127" t="str">
        <f t="shared" si="21"/>
        <v/>
      </c>
      <c r="V70" s="109" t="str">
        <f t="shared" si="21"/>
        <v>Работал</v>
      </c>
      <c r="W70" s="109" t="str">
        <f t="shared" si="21"/>
        <v>Работал</v>
      </c>
      <c r="X70" s="109" t="str">
        <f t="shared" si="21"/>
        <v>Работал</v>
      </c>
      <c r="Y70" s="109" t="str">
        <f t="shared" si="21"/>
        <v>Работал</v>
      </c>
      <c r="Z70" s="109" t="str">
        <f t="shared" si="21"/>
        <v>Работал</v>
      </c>
      <c r="AA70" s="127" t="str">
        <f t="shared" si="21"/>
        <v/>
      </c>
      <c r="AB70" s="127" t="str">
        <f t="shared" si="21"/>
        <v/>
      </c>
      <c r="AC70" s="109" t="str">
        <f t="shared" si="21"/>
        <v>Работал</v>
      </c>
      <c r="AD70" s="109" t="str">
        <f t="shared" si="21"/>
        <v>Работал</v>
      </c>
      <c r="AE70" s="109" t="str">
        <f t="shared" si="21"/>
        <v>Работал</v>
      </c>
      <c r="AF70" s="109" t="str">
        <f t="shared" si="21"/>
        <v>Работал</v>
      </c>
      <c r="AG70" s="109" t="str">
        <f t="shared" si="21"/>
        <v>Работал</v>
      </c>
      <c r="AH70" s="127" t="str">
        <f t="shared" si="21"/>
        <v/>
      </c>
      <c r="AI70" s="109" t="str">
        <f t="shared" si="21"/>
        <v/>
      </c>
      <c r="AJ70" s="109" t="str">
        <f t="shared" si="21"/>
        <v/>
      </c>
    </row>
    <row r="71" spans="1:37" x14ac:dyDescent="0.3">
      <c r="A71" s="102">
        <v>80</v>
      </c>
      <c r="B71" s="107" t="str">
        <f>VLOOKUP($A71,Сотрудники!$A$3:$L$1206,2,0)</f>
        <v>Павлов Никита</v>
      </c>
      <c r="C71" s="107" t="str">
        <f>VLOOKUP($A71,Сотрудники!$A$3:$L$1206,8,0)</f>
        <v>Москва</v>
      </c>
      <c r="D71" s="109" t="str">
        <f t="shared" si="16"/>
        <v/>
      </c>
      <c r="E71" s="109" t="str">
        <f t="shared" si="16"/>
        <v/>
      </c>
      <c r="F71" s="127" t="str">
        <f t="shared" si="21"/>
        <v/>
      </c>
      <c r="G71" s="127" t="str">
        <f t="shared" si="21"/>
        <v/>
      </c>
      <c r="H71" s="109" t="str">
        <f t="shared" si="21"/>
        <v/>
      </c>
      <c r="I71" s="109" t="str">
        <f t="shared" si="21"/>
        <v/>
      </c>
      <c r="J71" s="109" t="str">
        <f t="shared" si="21"/>
        <v/>
      </c>
      <c r="K71" s="109" t="str">
        <f t="shared" si="21"/>
        <v/>
      </c>
      <c r="L71" s="109" t="str">
        <f t="shared" si="21"/>
        <v/>
      </c>
      <c r="M71" s="127" t="str">
        <f t="shared" si="21"/>
        <v/>
      </c>
      <c r="N71" s="127" t="str">
        <f t="shared" si="21"/>
        <v/>
      </c>
      <c r="O71" s="109" t="str">
        <f t="shared" si="21"/>
        <v/>
      </c>
      <c r="P71" s="109" t="str">
        <f t="shared" si="21"/>
        <v/>
      </c>
      <c r="Q71" s="109" t="str">
        <f t="shared" si="21"/>
        <v/>
      </c>
      <c r="R71" s="109" t="str">
        <f t="shared" si="21"/>
        <v/>
      </c>
      <c r="S71" s="109" t="str">
        <f t="shared" si="21"/>
        <v/>
      </c>
      <c r="T71" s="127" t="str">
        <f t="shared" si="21"/>
        <v/>
      </c>
      <c r="U71" s="127" t="str">
        <f t="shared" si="21"/>
        <v/>
      </c>
      <c r="V71" s="109" t="str">
        <f t="shared" si="21"/>
        <v>Работал</v>
      </c>
      <c r="W71" s="109" t="str">
        <f t="shared" si="21"/>
        <v>Работал</v>
      </c>
      <c r="X71" s="109" t="str">
        <f t="shared" si="21"/>
        <v>Работал</v>
      </c>
      <c r="Y71" s="109" t="str">
        <f t="shared" si="21"/>
        <v>Работал</v>
      </c>
      <c r="Z71" s="109" t="str">
        <f t="shared" si="21"/>
        <v>Работал</v>
      </c>
      <c r="AA71" s="127" t="str">
        <f t="shared" si="21"/>
        <v/>
      </c>
      <c r="AB71" s="127" t="str">
        <f t="shared" si="21"/>
        <v/>
      </c>
      <c r="AC71" s="109" t="str">
        <f t="shared" si="21"/>
        <v>Работал</v>
      </c>
      <c r="AD71" s="109" t="str">
        <f t="shared" si="21"/>
        <v>Работал</v>
      </c>
      <c r="AE71" s="109" t="str">
        <f t="shared" si="21"/>
        <v>Работал</v>
      </c>
      <c r="AF71" s="109" t="str">
        <f t="shared" si="21"/>
        <v>Работал</v>
      </c>
      <c r="AG71" s="109" t="str">
        <f t="shared" si="21"/>
        <v>Работал</v>
      </c>
      <c r="AH71" s="127" t="str">
        <f t="shared" si="21"/>
        <v/>
      </c>
      <c r="AI71" s="109" t="str">
        <f t="shared" si="21"/>
        <v/>
      </c>
      <c r="AJ71" s="109" t="str">
        <f t="shared" si="21"/>
        <v/>
      </c>
    </row>
    <row r="72" spans="1:37" x14ac:dyDescent="0.3">
      <c r="A72" s="102">
        <v>81</v>
      </c>
      <c r="B72" s="107" t="str">
        <f>VLOOKUP($A72,Сотрудники!$A$3:$L$1206,2,0)</f>
        <v>Александрова Кристина</v>
      </c>
      <c r="C72" s="107" t="str">
        <f>VLOOKUP($A72,Сотрудники!$A$3:$L$1206,8,0)</f>
        <v>Москва</v>
      </c>
      <c r="D72" s="109" t="str">
        <f t="shared" si="16"/>
        <v/>
      </c>
      <c r="E72" s="109" t="str">
        <f t="shared" si="16"/>
        <v/>
      </c>
      <c r="F72" s="127" t="str">
        <f t="shared" si="21"/>
        <v/>
      </c>
      <c r="G72" s="127" t="str">
        <f t="shared" si="21"/>
        <v/>
      </c>
      <c r="H72" s="109" t="str">
        <f t="shared" si="21"/>
        <v/>
      </c>
      <c r="I72" s="109" t="str">
        <f t="shared" si="21"/>
        <v/>
      </c>
      <c r="J72" s="109" t="str">
        <f t="shared" si="21"/>
        <v/>
      </c>
      <c r="K72" s="109" t="str">
        <f t="shared" si="21"/>
        <v/>
      </c>
      <c r="L72" s="109" t="str">
        <f t="shared" si="21"/>
        <v/>
      </c>
      <c r="M72" s="127" t="str">
        <f t="shared" si="21"/>
        <v/>
      </c>
      <c r="N72" s="127" t="str">
        <f t="shared" si="21"/>
        <v/>
      </c>
      <c r="O72" s="109" t="str">
        <f t="shared" si="21"/>
        <v/>
      </c>
      <c r="P72" s="109" t="str">
        <f t="shared" si="21"/>
        <v/>
      </c>
      <c r="Q72" s="109" t="str">
        <f t="shared" si="21"/>
        <v/>
      </c>
      <c r="R72" s="109" t="str">
        <f t="shared" si="21"/>
        <v/>
      </c>
      <c r="S72" s="109" t="str">
        <f t="shared" si="21"/>
        <v/>
      </c>
      <c r="T72" s="127" t="str">
        <f t="shared" si="21"/>
        <v/>
      </c>
      <c r="U72" s="127" t="str">
        <f t="shared" si="21"/>
        <v/>
      </c>
      <c r="V72" s="109" t="str">
        <f t="shared" si="21"/>
        <v/>
      </c>
      <c r="W72" s="109" t="str">
        <f t="shared" si="21"/>
        <v/>
      </c>
      <c r="X72" s="109" t="str">
        <f t="shared" si="21"/>
        <v>Работал</v>
      </c>
      <c r="Y72" s="109" t="str">
        <f t="shared" si="21"/>
        <v>Работал</v>
      </c>
      <c r="Z72" s="109" t="str">
        <f t="shared" si="21"/>
        <v>Работал</v>
      </c>
      <c r="AA72" s="127" t="str">
        <f t="shared" si="21"/>
        <v/>
      </c>
      <c r="AB72" s="127" t="str">
        <f t="shared" si="21"/>
        <v/>
      </c>
      <c r="AC72" s="109" t="str">
        <f t="shared" si="21"/>
        <v>Работал</v>
      </c>
      <c r="AD72" s="109" t="str">
        <f t="shared" si="21"/>
        <v>Работал</v>
      </c>
      <c r="AE72" s="109" t="str">
        <f t="shared" si="21"/>
        <v>Работал</v>
      </c>
      <c r="AF72" s="109" t="str">
        <f t="shared" si="21"/>
        <v>Работал</v>
      </c>
      <c r="AG72" s="109" t="str">
        <f t="shared" si="21"/>
        <v>Работал</v>
      </c>
      <c r="AH72" s="127" t="str">
        <f t="shared" si="21"/>
        <v/>
      </c>
      <c r="AI72" s="109" t="str">
        <f t="shared" si="21"/>
        <v/>
      </c>
      <c r="AJ72" s="109" t="str">
        <f t="shared" si="21"/>
        <v/>
      </c>
    </row>
    <row r="73" spans="1:37" x14ac:dyDescent="0.3">
      <c r="A73" s="102">
        <v>82</v>
      </c>
      <c r="B73" s="107" t="str">
        <f>VLOOKUP($A73,Сотрудники!$A$3:$L$1206,2,0)</f>
        <v>Крапивин Сергей</v>
      </c>
      <c r="C73" s="107" t="str">
        <f>VLOOKUP($A73,Сотрудники!$A$3:$L$1206,8,0)</f>
        <v>Краснодар</v>
      </c>
      <c r="D73" s="109" t="str">
        <f t="shared" si="16"/>
        <v/>
      </c>
      <c r="E73" s="109" t="str">
        <f t="shared" si="16"/>
        <v/>
      </c>
      <c r="F73" s="127" t="str">
        <f t="shared" si="21"/>
        <v/>
      </c>
      <c r="G73" s="127" t="str">
        <f t="shared" si="21"/>
        <v/>
      </c>
      <c r="H73" s="109" t="str">
        <f t="shared" si="21"/>
        <v/>
      </c>
      <c r="I73" s="109" t="str">
        <f t="shared" si="21"/>
        <v/>
      </c>
      <c r="J73" s="109" t="str">
        <f t="shared" si="21"/>
        <v/>
      </c>
      <c r="K73" s="109" t="str">
        <f t="shared" ref="K73:AJ73" si="22">IF(ISBLANK(K147),"",IF(K147=0,"Выходной",IF(K147&lt;&gt;0,"Работал","")))</f>
        <v/>
      </c>
      <c r="L73" s="109" t="str">
        <f t="shared" si="22"/>
        <v/>
      </c>
      <c r="M73" s="127" t="str">
        <f t="shared" si="22"/>
        <v/>
      </c>
      <c r="N73" s="127" t="str">
        <f t="shared" si="22"/>
        <v/>
      </c>
      <c r="O73" s="109" t="str">
        <f t="shared" si="22"/>
        <v/>
      </c>
      <c r="P73" s="109" t="str">
        <f t="shared" si="22"/>
        <v/>
      </c>
      <c r="Q73" s="109" t="str">
        <f t="shared" si="22"/>
        <v/>
      </c>
      <c r="R73" s="109" t="str">
        <f t="shared" si="22"/>
        <v/>
      </c>
      <c r="S73" s="109" t="str">
        <f t="shared" si="22"/>
        <v/>
      </c>
      <c r="T73" s="127" t="str">
        <f t="shared" si="22"/>
        <v/>
      </c>
      <c r="U73" s="127" t="str">
        <f t="shared" si="22"/>
        <v/>
      </c>
      <c r="V73" s="109" t="str">
        <f t="shared" si="22"/>
        <v/>
      </c>
      <c r="W73" s="109" t="str">
        <f t="shared" si="22"/>
        <v/>
      </c>
      <c r="X73" s="109" t="str">
        <f t="shared" si="22"/>
        <v/>
      </c>
      <c r="Y73" s="109" t="str">
        <f t="shared" si="22"/>
        <v/>
      </c>
      <c r="Z73" s="109" t="str">
        <f t="shared" si="22"/>
        <v/>
      </c>
      <c r="AA73" s="127" t="str">
        <f t="shared" si="22"/>
        <v/>
      </c>
      <c r="AB73" s="127" t="str">
        <f t="shared" si="22"/>
        <v/>
      </c>
      <c r="AC73" s="109" t="str">
        <f t="shared" si="22"/>
        <v/>
      </c>
      <c r="AD73" s="109" t="str">
        <f t="shared" si="22"/>
        <v/>
      </c>
      <c r="AE73" s="109" t="str">
        <f t="shared" si="22"/>
        <v>Работал</v>
      </c>
      <c r="AF73" s="109" t="str">
        <f t="shared" si="22"/>
        <v>Работал</v>
      </c>
      <c r="AG73" s="109" t="str">
        <f t="shared" si="22"/>
        <v>Работал</v>
      </c>
      <c r="AH73" s="127" t="str">
        <f t="shared" si="22"/>
        <v/>
      </c>
      <c r="AI73" s="109" t="str">
        <f t="shared" si="22"/>
        <v/>
      </c>
      <c r="AJ73" s="109" t="str">
        <f t="shared" si="22"/>
        <v/>
      </c>
    </row>
    <row r="74" spans="1:37" x14ac:dyDescent="0.3">
      <c r="B74" s="110" t="s">
        <v>642</v>
      </c>
    </row>
    <row r="75" spans="1:37" x14ac:dyDescent="0.3">
      <c r="B75" s="111" t="s">
        <v>643</v>
      </c>
      <c r="C75" s="111" t="s">
        <v>644</v>
      </c>
      <c r="D75" s="110" t="s">
        <v>645</v>
      </c>
    </row>
    <row r="76" spans="1:37" x14ac:dyDescent="0.3">
      <c r="B76" s="110"/>
      <c r="C76" s="112" t="s">
        <v>641</v>
      </c>
      <c r="AK76" s="110" t="s">
        <v>646</v>
      </c>
    </row>
    <row r="77" spans="1:37" x14ac:dyDescent="0.3">
      <c r="A77" s="107">
        <v>1</v>
      </c>
      <c r="B77" s="107" t="str">
        <f>VLOOKUP($A77,Сотрудники!$A$3:$L$1206,2,0)</f>
        <v>Кузьмин Антон</v>
      </c>
      <c r="C77" s="107" t="str">
        <f>VLOOKUP($A77,Сотрудники!$A$3:$L$1206,8,0)</f>
        <v>Москва</v>
      </c>
      <c r="D77" s="109">
        <v>8</v>
      </c>
      <c r="E77" s="109">
        <v>8</v>
      </c>
      <c r="F77" s="127"/>
      <c r="G77" s="127"/>
      <c r="H77" s="109">
        <v>8</v>
      </c>
      <c r="I77" s="109">
        <v>8</v>
      </c>
      <c r="J77" s="109">
        <v>8</v>
      </c>
      <c r="K77" s="109">
        <v>8</v>
      </c>
      <c r="L77" s="109">
        <v>8</v>
      </c>
      <c r="M77" s="127"/>
      <c r="N77" s="127"/>
      <c r="O77" s="109">
        <v>8</v>
      </c>
      <c r="P77" s="109">
        <v>8</v>
      </c>
      <c r="Q77" s="109">
        <v>8</v>
      </c>
      <c r="R77" s="109">
        <v>8</v>
      </c>
      <c r="S77" s="109">
        <v>8</v>
      </c>
      <c r="T77" s="127"/>
      <c r="U77" s="127"/>
      <c r="V77" s="109">
        <v>8</v>
      </c>
      <c r="W77" s="109">
        <v>8</v>
      </c>
      <c r="X77" s="109">
        <v>8</v>
      </c>
      <c r="Y77" s="109">
        <v>8</v>
      </c>
      <c r="Z77" s="109">
        <v>8</v>
      </c>
      <c r="AA77" s="127"/>
      <c r="AB77" s="127"/>
      <c r="AC77" s="109">
        <v>8</v>
      </c>
      <c r="AD77" s="109">
        <v>8</v>
      </c>
      <c r="AE77" s="109">
        <v>8</v>
      </c>
      <c r="AF77" s="109">
        <v>8</v>
      </c>
      <c r="AG77" s="109">
        <v>8</v>
      </c>
      <c r="AH77" s="127"/>
      <c r="AI77" s="109"/>
      <c r="AJ77" s="109"/>
      <c r="AK77" s="110">
        <f t="shared" ref="AK77:AK140" si="23">SUM(D77:AJ77)</f>
        <v>176</v>
      </c>
    </row>
    <row r="78" spans="1:37" x14ac:dyDescent="0.3">
      <c r="A78" s="107">
        <v>2</v>
      </c>
      <c r="B78" s="107" t="str">
        <f>VLOOKUP($A78,Сотрудники!$A$3:$L$1206,2,0)</f>
        <v xml:space="preserve">Крейнделин Борис </v>
      </c>
      <c r="C78" s="107" t="str">
        <f>VLOOKUP($A78,Сотрудники!$A$3:$L$1206,8,0)</f>
        <v>Москва</v>
      </c>
      <c r="D78" s="109">
        <v>8</v>
      </c>
      <c r="E78" s="109">
        <v>8</v>
      </c>
      <c r="F78" s="127"/>
      <c r="G78" s="127"/>
      <c r="H78" s="109">
        <v>8</v>
      </c>
      <c r="I78" s="109">
        <v>8</v>
      </c>
      <c r="J78" s="109">
        <v>8</v>
      </c>
      <c r="K78" s="109">
        <v>8</v>
      </c>
      <c r="L78" s="109">
        <v>8</v>
      </c>
      <c r="M78" s="127"/>
      <c r="N78" s="127"/>
      <c r="O78" s="109">
        <v>0</v>
      </c>
      <c r="P78" s="109">
        <v>0</v>
      </c>
      <c r="Q78" s="109">
        <v>0</v>
      </c>
      <c r="R78" s="109">
        <v>0</v>
      </c>
      <c r="S78" s="109">
        <v>0</v>
      </c>
      <c r="T78" s="127">
        <v>0</v>
      </c>
      <c r="U78" s="127">
        <v>0</v>
      </c>
      <c r="V78" s="109">
        <v>8</v>
      </c>
      <c r="W78" s="109">
        <v>8</v>
      </c>
      <c r="X78" s="109">
        <v>8</v>
      </c>
      <c r="Y78" s="109">
        <v>8</v>
      </c>
      <c r="Z78" s="109">
        <v>8</v>
      </c>
      <c r="AA78" s="127"/>
      <c r="AB78" s="127"/>
      <c r="AC78" s="109">
        <v>8</v>
      </c>
      <c r="AD78" s="109">
        <v>8</v>
      </c>
      <c r="AE78" s="109">
        <v>8</v>
      </c>
      <c r="AF78" s="109">
        <v>8</v>
      </c>
      <c r="AG78" s="109">
        <v>8</v>
      </c>
      <c r="AH78" s="127"/>
      <c r="AI78" s="109"/>
      <c r="AJ78" s="109"/>
      <c r="AK78" s="110">
        <f t="shared" si="23"/>
        <v>136</v>
      </c>
    </row>
    <row r="79" spans="1:37" x14ac:dyDescent="0.3">
      <c r="A79" s="107">
        <v>3</v>
      </c>
      <c r="B79" s="107" t="str">
        <f>VLOOKUP($A79,Сотрудники!$A$3:$L$1206,2,0)</f>
        <v>Асеев Феофан</v>
      </c>
      <c r="C79" s="107" t="str">
        <f>VLOOKUP($A79,Сотрудники!$A$3:$L$1206,8,0)</f>
        <v>Москва</v>
      </c>
      <c r="D79" s="109">
        <v>8</v>
      </c>
      <c r="E79" s="109">
        <v>8</v>
      </c>
      <c r="F79" s="127"/>
      <c r="G79" s="127"/>
      <c r="H79" s="109">
        <v>8</v>
      </c>
      <c r="I79" s="109">
        <v>8</v>
      </c>
      <c r="J79" s="109">
        <v>8</v>
      </c>
      <c r="K79" s="109">
        <v>8</v>
      </c>
      <c r="L79" s="109">
        <v>8</v>
      </c>
      <c r="M79" s="127"/>
      <c r="N79" s="127"/>
      <c r="O79" s="109">
        <v>8</v>
      </c>
      <c r="P79" s="109">
        <v>8</v>
      </c>
      <c r="Q79" s="109">
        <v>8</v>
      </c>
      <c r="R79" s="109">
        <v>8</v>
      </c>
      <c r="S79" s="109">
        <v>8</v>
      </c>
      <c r="T79" s="127"/>
      <c r="U79" s="127"/>
      <c r="V79" s="109">
        <v>8</v>
      </c>
      <c r="W79" s="109">
        <v>8</v>
      </c>
      <c r="X79" s="109">
        <v>8</v>
      </c>
      <c r="Y79" s="109">
        <v>8</v>
      </c>
      <c r="Z79" s="109">
        <v>8</v>
      </c>
      <c r="AA79" s="127"/>
      <c r="AB79" s="127"/>
      <c r="AC79" s="109">
        <v>8</v>
      </c>
      <c r="AD79" s="109">
        <v>8</v>
      </c>
      <c r="AE79" s="109">
        <v>8</v>
      </c>
      <c r="AF79" s="109">
        <v>8</v>
      </c>
      <c r="AG79" s="109">
        <v>8</v>
      </c>
      <c r="AH79" s="127"/>
      <c r="AI79" s="109"/>
      <c r="AJ79" s="109"/>
      <c r="AK79" s="110">
        <f t="shared" si="23"/>
        <v>176</v>
      </c>
    </row>
    <row r="80" spans="1:37" x14ac:dyDescent="0.3">
      <c r="A80" s="102">
        <v>5</v>
      </c>
      <c r="B80" s="107" t="str">
        <f>VLOOKUP($A80,Сотрудники!$A$3:$L$1206,2,0)</f>
        <v>Яковлев Дмитрий</v>
      </c>
      <c r="C80" s="107" t="str">
        <f>VLOOKUP($A80,Сотрудники!$A$3:$L$1206,8,0)</f>
        <v>Москва</v>
      </c>
      <c r="D80" s="109">
        <v>8</v>
      </c>
      <c r="E80" s="109">
        <v>8</v>
      </c>
      <c r="F80" s="127"/>
      <c r="G80" s="127"/>
      <c r="H80" s="109">
        <v>8</v>
      </c>
      <c r="I80" s="109">
        <v>8</v>
      </c>
      <c r="J80" s="109">
        <v>8</v>
      </c>
      <c r="K80" s="109">
        <v>8</v>
      </c>
      <c r="L80" s="109">
        <v>8</v>
      </c>
      <c r="M80" s="127"/>
      <c r="N80" s="127"/>
      <c r="O80" s="109">
        <v>8</v>
      </c>
      <c r="P80" s="109">
        <v>8</v>
      </c>
      <c r="Q80" s="109">
        <v>8</v>
      </c>
      <c r="R80" s="109">
        <v>8</v>
      </c>
      <c r="S80" s="109">
        <v>8</v>
      </c>
      <c r="T80" s="127"/>
      <c r="U80" s="127"/>
      <c r="V80" s="109">
        <v>8</v>
      </c>
      <c r="W80" s="109">
        <v>8</v>
      </c>
      <c r="X80" s="109">
        <v>8</v>
      </c>
      <c r="Y80" s="109">
        <v>8</v>
      </c>
      <c r="Z80" s="109">
        <v>8</v>
      </c>
      <c r="AA80" s="127"/>
      <c r="AB80" s="127"/>
      <c r="AC80" s="109">
        <v>8</v>
      </c>
      <c r="AD80" s="109">
        <v>8</v>
      </c>
      <c r="AE80" s="109">
        <v>8</v>
      </c>
      <c r="AF80" s="109">
        <v>8</v>
      </c>
      <c r="AG80" s="109">
        <v>8</v>
      </c>
      <c r="AH80" s="127"/>
      <c r="AI80" s="109"/>
      <c r="AJ80" s="109"/>
      <c r="AK80" s="110">
        <f t="shared" si="23"/>
        <v>176</v>
      </c>
    </row>
    <row r="81" spans="1:37" x14ac:dyDescent="0.3">
      <c r="A81" s="102">
        <v>8</v>
      </c>
      <c r="B81" s="107" t="str">
        <f>VLOOKUP($A81,Сотрудники!$A$3:$L$1206,2,0)</f>
        <v>Хохлова Крестина</v>
      </c>
      <c r="C81" s="107" t="str">
        <f>VLOOKUP($A81,Сотрудники!$A$3:$L$1206,8,0)</f>
        <v>Москва</v>
      </c>
      <c r="D81" s="109">
        <v>8</v>
      </c>
      <c r="E81" s="109">
        <v>8</v>
      </c>
      <c r="F81" s="127"/>
      <c r="G81" s="127"/>
      <c r="H81" s="109">
        <v>8</v>
      </c>
      <c r="I81" s="109">
        <v>8</v>
      </c>
      <c r="J81" s="109">
        <v>8</v>
      </c>
      <c r="K81" s="109">
        <v>8</v>
      </c>
      <c r="L81" s="109">
        <v>8</v>
      </c>
      <c r="M81" s="127"/>
      <c r="N81" s="127"/>
      <c r="O81" s="109">
        <v>8</v>
      </c>
      <c r="P81" s="109">
        <v>8</v>
      </c>
      <c r="Q81" s="109">
        <v>8</v>
      </c>
      <c r="R81" s="109">
        <v>8</v>
      </c>
      <c r="S81" s="109">
        <v>8</v>
      </c>
      <c r="T81" s="127"/>
      <c r="U81" s="127"/>
      <c r="V81" s="109">
        <v>8</v>
      </c>
      <c r="W81" s="109">
        <v>8</v>
      </c>
      <c r="X81" s="109">
        <v>8</v>
      </c>
      <c r="Y81" s="109">
        <v>8</v>
      </c>
      <c r="Z81" s="109">
        <v>8</v>
      </c>
      <c r="AA81" s="127"/>
      <c r="AB81" s="127"/>
      <c r="AC81" s="109">
        <v>8</v>
      </c>
      <c r="AD81" s="109">
        <v>8</v>
      </c>
      <c r="AE81" s="109">
        <v>8</v>
      </c>
      <c r="AF81" s="109">
        <v>8</v>
      </c>
      <c r="AG81" s="109">
        <v>8</v>
      </c>
      <c r="AH81" s="127"/>
      <c r="AI81" s="109"/>
      <c r="AJ81" s="109"/>
      <c r="AK81" s="110">
        <f t="shared" si="23"/>
        <v>176</v>
      </c>
    </row>
    <row r="82" spans="1:37" x14ac:dyDescent="0.3">
      <c r="A82" s="102">
        <v>9</v>
      </c>
      <c r="B82" s="107" t="str">
        <f>VLOOKUP($A82,Сотрудники!$A$3:$L$1206,2,0)</f>
        <v>Пойш Виталий</v>
      </c>
      <c r="C82" s="107" t="str">
        <f>VLOOKUP($A82,Сотрудники!$A$3:$L$1206,8,0)</f>
        <v>Екатеринбург</v>
      </c>
      <c r="D82" s="109">
        <v>8</v>
      </c>
      <c r="E82" s="109">
        <v>8</v>
      </c>
      <c r="F82" s="127"/>
      <c r="G82" s="127"/>
      <c r="H82" s="109">
        <v>8</v>
      </c>
      <c r="I82" s="109">
        <v>8</v>
      </c>
      <c r="J82" s="109">
        <v>8</v>
      </c>
      <c r="K82" s="109">
        <v>8</v>
      </c>
      <c r="L82" s="109">
        <v>8</v>
      </c>
      <c r="M82" s="127"/>
      <c r="N82" s="127"/>
      <c r="O82" s="109">
        <v>8</v>
      </c>
      <c r="P82" s="109">
        <v>8</v>
      </c>
      <c r="Q82" s="109">
        <v>8</v>
      </c>
      <c r="R82" s="109">
        <v>8</v>
      </c>
      <c r="S82" s="109">
        <v>8</v>
      </c>
      <c r="T82" s="127"/>
      <c r="U82" s="127"/>
      <c r="V82" s="109">
        <v>8</v>
      </c>
      <c r="W82" s="109">
        <v>8</v>
      </c>
      <c r="X82" s="109">
        <v>8</v>
      </c>
      <c r="Y82" s="109">
        <v>8</v>
      </c>
      <c r="Z82" s="109">
        <v>8</v>
      </c>
      <c r="AA82" s="127"/>
      <c r="AB82" s="127"/>
      <c r="AC82" s="109">
        <v>8</v>
      </c>
      <c r="AD82" s="109">
        <v>8</v>
      </c>
      <c r="AE82" s="109">
        <v>8</v>
      </c>
      <c r="AF82" s="109">
        <v>8</v>
      </c>
      <c r="AG82" s="109">
        <v>8</v>
      </c>
      <c r="AH82" s="127"/>
      <c r="AI82" s="107"/>
      <c r="AJ82" s="107"/>
      <c r="AK82" s="110">
        <f t="shared" si="23"/>
        <v>176</v>
      </c>
    </row>
    <row r="83" spans="1:37" x14ac:dyDescent="0.3">
      <c r="A83" s="102">
        <v>10</v>
      </c>
      <c r="B83" s="107" t="str">
        <f>VLOOKUP($A83,Сотрудники!$A$3:$L$1206,2,0)</f>
        <v>Офицеров Дмитрий</v>
      </c>
      <c r="C83" s="107" t="str">
        <f>VLOOKUP($A83,Сотрудники!$A$3:$L$1206,8,0)</f>
        <v>СПБ</v>
      </c>
      <c r="D83" s="109">
        <v>8</v>
      </c>
      <c r="E83" s="109">
        <v>8</v>
      </c>
      <c r="F83" s="127"/>
      <c r="G83" s="127"/>
      <c r="H83" s="109">
        <v>8</v>
      </c>
      <c r="I83" s="109">
        <v>8</v>
      </c>
      <c r="J83" s="109">
        <v>8</v>
      </c>
      <c r="K83" s="109">
        <v>8</v>
      </c>
      <c r="L83" s="109">
        <v>8</v>
      </c>
      <c r="M83" s="127"/>
      <c r="N83" s="127"/>
      <c r="O83" s="109">
        <v>8</v>
      </c>
      <c r="P83" s="109">
        <v>8</v>
      </c>
      <c r="Q83" s="109">
        <v>8</v>
      </c>
      <c r="R83" s="109">
        <v>8</v>
      </c>
      <c r="S83" s="109">
        <v>8</v>
      </c>
      <c r="T83" s="127"/>
      <c r="U83" s="127"/>
      <c r="V83" s="109">
        <v>8</v>
      </c>
      <c r="W83" s="109">
        <v>8</v>
      </c>
      <c r="X83" s="109">
        <v>8</v>
      </c>
      <c r="Y83" s="109">
        <v>8</v>
      </c>
      <c r="Z83" s="109">
        <v>8</v>
      </c>
      <c r="AA83" s="127"/>
      <c r="AB83" s="127"/>
      <c r="AC83" s="109">
        <v>8</v>
      </c>
      <c r="AD83" s="109">
        <v>8</v>
      </c>
      <c r="AE83" s="109">
        <v>8</v>
      </c>
      <c r="AF83" s="109">
        <v>8</v>
      </c>
      <c r="AG83" s="109">
        <v>8</v>
      </c>
      <c r="AH83" s="127"/>
      <c r="AI83" s="107"/>
      <c r="AJ83" s="107"/>
      <c r="AK83" s="110">
        <f t="shared" si="23"/>
        <v>176</v>
      </c>
    </row>
    <row r="84" spans="1:37" x14ac:dyDescent="0.3">
      <c r="A84" s="102">
        <v>11</v>
      </c>
      <c r="B84" s="107" t="str">
        <f>VLOOKUP($A84,Сотрудники!$A$3:$L$1206,2,0)</f>
        <v>Муштекенов Тимур</v>
      </c>
      <c r="C84" s="107" t="str">
        <f>VLOOKUP($A84,Сотрудники!$A$3:$L$1206,8,0)</f>
        <v>СПБ</v>
      </c>
      <c r="D84" s="109">
        <v>8</v>
      </c>
      <c r="E84" s="109">
        <v>8</v>
      </c>
      <c r="F84" s="127"/>
      <c r="G84" s="127"/>
      <c r="H84" s="109">
        <v>8</v>
      </c>
      <c r="I84" s="109">
        <v>8</v>
      </c>
      <c r="J84" s="109">
        <v>8</v>
      </c>
      <c r="K84" s="109">
        <v>8</v>
      </c>
      <c r="L84" s="109">
        <v>8</v>
      </c>
      <c r="M84" s="127"/>
      <c r="N84" s="127"/>
      <c r="O84" s="109">
        <v>8</v>
      </c>
      <c r="P84" s="109">
        <v>8</v>
      </c>
      <c r="Q84" s="109">
        <v>8</v>
      </c>
      <c r="R84" s="109">
        <v>8</v>
      </c>
      <c r="S84" s="109">
        <v>8</v>
      </c>
      <c r="T84" s="127"/>
      <c r="U84" s="127"/>
      <c r="V84" s="109">
        <v>8</v>
      </c>
      <c r="W84" s="109">
        <v>8</v>
      </c>
      <c r="X84" s="109">
        <v>8</v>
      </c>
      <c r="Y84" s="109">
        <v>8</v>
      </c>
      <c r="Z84" s="109">
        <v>8</v>
      </c>
      <c r="AA84" s="127"/>
      <c r="AB84" s="127"/>
      <c r="AC84" s="109">
        <v>8</v>
      </c>
      <c r="AD84" s="109">
        <v>8</v>
      </c>
      <c r="AE84" s="109">
        <v>8</v>
      </c>
      <c r="AF84" s="109">
        <v>8</v>
      </c>
      <c r="AG84" s="109">
        <v>8</v>
      </c>
      <c r="AH84" s="127"/>
      <c r="AI84" s="107"/>
      <c r="AJ84" s="107"/>
      <c r="AK84" s="110">
        <f t="shared" si="23"/>
        <v>176</v>
      </c>
    </row>
    <row r="85" spans="1:37" x14ac:dyDescent="0.3">
      <c r="A85" s="102">
        <v>13</v>
      </c>
      <c r="B85" s="107" t="str">
        <f>VLOOKUP($A85,Сотрудники!$A$3:$L$1206,2,0)</f>
        <v>Богданов Михаил</v>
      </c>
      <c r="C85" s="107" t="str">
        <f>VLOOKUP($A85,Сотрудники!$A$3:$L$1206,8,0)</f>
        <v>СПБ</v>
      </c>
      <c r="D85" s="109">
        <v>8</v>
      </c>
      <c r="E85" s="109">
        <v>8</v>
      </c>
      <c r="F85" s="127"/>
      <c r="G85" s="127"/>
      <c r="H85" s="109">
        <v>8</v>
      </c>
      <c r="I85" s="109">
        <v>8</v>
      </c>
      <c r="J85" s="109">
        <v>8</v>
      </c>
      <c r="K85" s="109">
        <v>8</v>
      </c>
      <c r="L85" s="109">
        <v>8</v>
      </c>
      <c r="M85" s="127"/>
      <c r="N85" s="127"/>
      <c r="O85" s="109">
        <v>8</v>
      </c>
      <c r="P85" s="109">
        <v>8</v>
      </c>
      <c r="Q85" s="109">
        <v>8</v>
      </c>
      <c r="R85" s="109">
        <v>8</v>
      </c>
      <c r="S85" s="109">
        <v>8</v>
      </c>
      <c r="T85" s="127"/>
      <c r="U85" s="127"/>
      <c r="V85" s="109">
        <v>8</v>
      </c>
      <c r="W85" s="109">
        <v>8</v>
      </c>
      <c r="X85" s="109">
        <v>8</v>
      </c>
      <c r="Y85" s="109">
        <v>8</v>
      </c>
      <c r="Z85" s="109">
        <v>8</v>
      </c>
      <c r="AA85" s="127"/>
      <c r="AB85" s="127"/>
      <c r="AC85" s="109">
        <v>8</v>
      </c>
      <c r="AD85" s="109">
        <v>8</v>
      </c>
      <c r="AE85" s="109">
        <v>8</v>
      </c>
      <c r="AF85" s="109">
        <v>8</v>
      </c>
      <c r="AG85" s="109">
        <v>8</v>
      </c>
      <c r="AH85" s="127"/>
      <c r="AI85" s="107"/>
      <c r="AJ85" s="107"/>
      <c r="AK85" s="110">
        <f t="shared" si="23"/>
        <v>176</v>
      </c>
    </row>
    <row r="86" spans="1:37" x14ac:dyDescent="0.3">
      <c r="A86" s="102">
        <v>14</v>
      </c>
      <c r="B86" s="107" t="str">
        <f>VLOOKUP($A86,Сотрудники!$A$3:$L$1206,2,0)</f>
        <v>Смирнова Екатерина</v>
      </c>
      <c r="C86" s="107" t="str">
        <f>VLOOKUP($A86,Сотрудники!$A$3:$L$1206,8,0)</f>
        <v>Москва</v>
      </c>
      <c r="D86" s="109">
        <v>8</v>
      </c>
      <c r="E86" s="109">
        <v>8</v>
      </c>
      <c r="F86" s="127"/>
      <c r="G86" s="127"/>
      <c r="H86" s="109">
        <v>8</v>
      </c>
      <c r="I86" s="109">
        <v>8</v>
      </c>
      <c r="J86" s="109">
        <v>8</v>
      </c>
      <c r="K86" s="109">
        <v>8</v>
      </c>
      <c r="L86" s="109">
        <v>8</v>
      </c>
      <c r="M86" s="127"/>
      <c r="N86" s="127"/>
      <c r="O86" s="109">
        <v>8</v>
      </c>
      <c r="P86" s="109">
        <v>8</v>
      </c>
      <c r="Q86" s="109">
        <v>8</v>
      </c>
      <c r="R86" s="109">
        <v>8</v>
      </c>
      <c r="S86" s="109">
        <v>8</v>
      </c>
      <c r="T86" s="127"/>
      <c r="U86" s="127"/>
      <c r="V86" s="109">
        <v>8</v>
      </c>
      <c r="W86" s="109">
        <v>8</v>
      </c>
      <c r="X86" s="109">
        <v>8</v>
      </c>
      <c r="Y86" s="109">
        <v>8</v>
      </c>
      <c r="Z86" s="109">
        <v>8</v>
      </c>
      <c r="AA86" s="127"/>
      <c r="AB86" s="127"/>
      <c r="AC86" s="109">
        <v>8</v>
      </c>
      <c r="AD86" s="109">
        <v>8</v>
      </c>
      <c r="AE86" s="109">
        <v>8</v>
      </c>
      <c r="AF86" s="109">
        <v>8</v>
      </c>
      <c r="AG86" s="109">
        <v>0</v>
      </c>
      <c r="AH86" s="127"/>
      <c r="AI86" s="107"/>
      <c r="AJ86" s="107"/>
      <c r="AK86" s="110">
        <f t="shared" si="23"/>
        <v>168</v>
      </c>
    </row>
    <row r="87" spans="1:37" x14ac:dyDescent="0.3">
      <c r="A87" s="102">
        <v>15</v>
      </c>
      <c r="B87" s="107" t="str">
        <f>VLOOKUP($A87,Сотрудники!$A$3:$L$1206,2,0)</f>
        <v>Герасимова Елизавета</v>
      </c>
      <c r="C87" s="107" t="str">
        <f>VLOOKUP($A87,Сотрудники!$A$3:$L$1206,8,0)</f>
        <v>Москва</v>
      </c>
      <c r="D87" s="109">
        <v>8</v>
      </c>
      <c r="E87" s="109">
        <v>8</v>
      </c>
      <c r="F87" s="127"/>
      <c r="G87" s="127"/>
      <c r="H87" s="109">
        <v>8</v>
      </c>
      <c r="I87" s="109">
        <v>8</v>
      </c>
      <c r="J87" s="109">
        <v>8</v>
      </c>
      <c r="K87" s="109">
        <v>8</v>
      </c>
      <c r="L87" s="109">
        <v>8</v>
      </c>
      <c r="M87" s="127"/>
      <c r="N87" s="127"/>
      <c r="O87" s="109">
        <v>8</v>
      </c>
      <c r="P87" s="109">
        <v>8</v>
      </c>
      <c r="Q87" s="109">
        <v>8</v>
      </c>
      <c r="R87" s="109">
        <v>8</v>
      </c>
      <c r="S87" s="109">
        <v>8</v>
      </c>
      <c r="T87" s="127"/>
      <c r="U87" s="127"/>
      <c r="V87" s="109">
        <v>0</v>
      </c>
      <c r="W87" s="109">
        <v>0</v>
      </c>
      <c r="X87" s="109">
        <v>0</v>
      </c>
      <c r="Y87" s="109">
        <v>0</v>
      </c>
      <c r="Z87" s="109">
        <v>0</v>
      </c>
      <c r="AA87" s="127">
        <v>0</v>
      </c>
      <c r="AB87" s="127">
        <v>0</v>
      </c>
      <c r="AC87" s="109">
        <v>0</v>
      </c>
      <c r="AD87" s="109">
        <v>0</v>
      </c>
      <c r="AE87" s="109">
        <v>0</v>
      </c>
      <c r="AF87" s="109">
        <v>0</v>
      </c>
      <c r="AG87" s="109">
        <v>0</v>
      </c>
      <c r="AH87" s="127"/>
      <c r="AI87" s="107"/>
      <c r="AJ87" s="107"/>
      <c r="AK87" s="110">
        <f t="shared" si="23"/>
        <v>96</v>
      </c>
    </row>
    <row r="88" spans="1:37" x14ac:dyDescent="0.3">
      <c r="A88" s="102">
        <v>16</v>
      </c>
      <c r="B88" s="107" t="str">
        <f>VLOOKUP($A88,Сотрудники!$A$3:$L$1206,2,0)</f>
        <v>Абдуллаева Анжелика</v>
      </c>
      <c r="C88" s="107" t="str">
        <f>VLOOKUP($A88,Сотрудники!$A$3:$L$1206,8,0)</f>
        <v>Москва</v>
      </c>
      <c r="D88" s="109">
        <v>8</v>
      </c>
      <c r="E88" s="109">
        <v>8</v>
      </c>
      <c r="F88" s="127"/>
      <c r="G88" s="127"/>
      <c r="H88" s="109">
        <v>0</v>
      </c>
      <c r="I88" s="109">
        <v>0</v>
      </c>
      <c r="J88" s="109">
        <v>0</v>
      </c>
      <c r="K88" s="109">
        <v>0</v>
      </c>
      <c r="L88" s="109">
        <v>0</v>
      </c>
      <c r="M88" s="127"/>
      <c r="N88" s="127"/>
      <c r="O88" s="109">
        <v>0</v>
      </c>
      <c r="P88" s="109">
        <v>8</v>
      </c>
      <c r="Q88" s="109">
        <v>8</v>
      </c>
      <c r="R88" s="109">
        <v>8</v>
      </c>
      <c r="S88" s="109">
        <v>8</v>
      </c>
      <c r="T88" s="127"/>
      <c r="U88" s="127"/>
      <c r="V88" s="109">
        <v>8</v>
      </c>
      <c r="W88" s="109">
        <v>8</v>
      </c>
      <c r="X88" s="109">
        <v>8</v>
      </c>
      <c r="Y88" s="109">
        <v>8</v>
      </c>
      <c r="Z88" s="109">
        <v>8</v>
      </c>
      <c r="AA88" s="127"/>
      <c r="AB88" s="127"/>
      <c r="AC88" s="109">
        <v>8</v>
      </c>
      <c r="AD88" s="109">
        <v>8</v>
      </c>
      <c r="AE88" s="109">
        <v>8</v>
      </c>
      <c r="AF88" s="109">
        <v>8</v>
      </c>
      <c r="AG88" s="109">
        <v>8</v>
      </c>
      <c r="AH88" s="127"/>
      <c r="AI88" s="107"/>
      <c r="AJ88" s="107"/>
      <c r="AK88" s="110">
        <f t="shared" si="23"/>
        <v>128</v>
      </c>
    </row>
    <row r="89" spans="1:37" x14ac:dyDescent="0.3">
      <c r="A89" s="102">
        <v>17</v>
      </c>
      <c r="B89" s="107" t="str">
        <f>VLOOKUP($A89,Сотрудники!$A$3:$L$1206,2,0)</f>
        <v>Наймушин Евгений</v>
      </c>
      <c r="C89" s="107" t="str">
        <f>VLOOKUP($A89,Сотрудники!$A$3:$L$1206,8,0)</f>
        <v>Екатеринбург</v>
      </c>
      <c r="D89" s="109">
        <v>8</v>
      </c>
      <c r="E89" s="109">
        <v>8</v>
      </c>
      <c r="F89" s="127"/>
      <c r="G89" s="127"/>
      <c r="H89" s="109">
        <v>8</v>
      </c>
      <c r="I89" s="109">
        <v>8</v>
      </c>
      <c r="J89" s="109">
        <v>8</v>
      </c>
      <c r="K89" s="109">
        <v>8</v>
      </c>
      <c r="L89" s="109">
        <v>8</v>
      </c>
      <c r="M89" s="127"/>
      <c r="N89" s="127"/>
      <c r="O89" s="109">
        <v>8</v>
      </c>
      <c r="P89" s="109">
        <v>8</v>
      </c>
      <c r="Q89" s="109">
        <v>8</v>
      </c>
      <c r="R89" s="109">
        <v>8</v>
      </c>
      <c r="S89" s="109">
        <v>8</v>
      </c>
      <c r="T89" s="127"/>
      <c r="U89" s="127"/>
      <c r="V89" s="109">
        <v>8</v>
      </c>
      <c r="W89" s="109">
        <v>8</v>
      </c>
      <c r="X89" s="109">
        <v>8</v>
      </c>
      <c r="Y89" s="109">
        <v>8</v>
      </c>
      <c r="Z89" s="109">
        <v>8</v>
      </c>
      <c r="AA89" s="127"/>
      <c r="AB89" s="127"/>
      <c r="AC89" s="109">
        <v>8</v>
      </c>
      <c r="AD89" s="109">
        <v>8</v>
      </c>
      <c r="AE89" s="109">
        <v>8</v>
      </c>
      <c r="AF89" s="109">
        <v>8</v>
      </c>
      <c r="AG89" s="109">
        <v>8</v>
      </c>
      <c r="AH89" s="127"/>
      <c r="AI89" s="107"/>
      <c r="AJ89" s="107"/>
      <c r="AK89" s="110">
        <f t="shared" si="23"/>
        <v>176</v>
      </c>
    </row>
    <row r="90" spans="1:37" x14ac:dyDescent="0.3">
      <c r="A90" s="102">
        <v>19</v>
      </c>
      <c r="B90" s="107" t="str">
        <f>VLOOKUP($A90,Сотрудники!$A$3:$L$1206,2,0)</f>
        <v>Лопатин Максим</v>
      </c>
      <c r="C90" s="107" t="str">
        <f>VLOOKUP($A90,Сотрудники!$A$3:$L$1206,8,0)</f>
        <v>Москва</v>
      </c>
      <c r="D90" s="109">
        <v>8</v>
      </c>
      <c r="E90" s="109">
        <v>8</v>
      </c>
      <c r="F90" s="127"/>
      <c r="G90" s="127"/>
      <c r="H90" s="109">
        <v>8</v>
      </c>
      <c r="I90" s="109">
        <v>8</v>
      </c>
      <c r="J90" s="109">
        <v>8</v>
      </c>
      <c r="K90" s="109">
        <v>8</v>
      </c>
      <c r="L90" s="109">
        <v>8</v>
      </c>
      <c r="M90" s="127"/>
      <c r="N90" s="127"/>
      <c r="O90" s="109">
        <v>8</v>
      </c>
      <c r="P90" s="109">
        <v>8</v>
      </c>
      <c r="Q90" s="109">
        <v>8</v>
      </c>
      <c r="R90" s="109">
        <v>8</v>
      </c>
      <c r="S90" s="109">
        <v>8</v>
      </c>
      <c r="T90" s="127"/>
      <c r="U90" s="127"/>
      <c r="V90" s="109">
        <v>8</v>
      </c>
      <c r="W90" s="109">
        <v>8</v>
      </c>
      <c r="X90" s="109">
        <v>8</v>
      </c>
      <c r="Y90" s="109">
        <v>8</v>
      </c>
      <c r="Z90" s="109">
        <v>8</v>
      </c>
      <c r="AA90" s="127"/>
      <c r="AB90" s="127"/>
      <c r="AC90" s="109">
        <v>8</v>
      </c>
      <c r="AD90" s="109">
        <v>8</v>
      </c>
      <c r="AE90" s="109">
        <v>8</v>
      </c>
      <c r="AF90" s="109">
        <v>8</v>
      </c>
      <c r="AG90" s="109">
        <v>8</v>
      </c>
      <c r="AH90" s="127"/>
      <c r="AI90" s="107"/>
      <c r="AJ90" s="107"/>
      <c r="AK90" s="110">
        <f t="shared" si="23"/>
        <v>176</v>
      </c>
    </row>
    <row r="91" spans="1:37" x14ac:dyDescent="0.3">
      <c r="A91" s="102">
        <v>21</v>
      </c>
      <c r="B91" s="107" t="str">
        <f>VLOOKUP($A91,Сотрудники!$A$3:$L$1206,2,0)</f>
        <v>Шимберев Борис</v>
      </c>
      <c r="C91" s="107" t="str">
        <f>VLOOKUP($A91,Сотрудники!$A$3:$L$1206,8,0)</f>
        <v>СПБ</v>
      </c>
      <c r="D91" s="109">
        <v>8</v>
      </c>
      <c r="E91" s="109">
        <v>8</v>
      </c>
      <c r="F91" s="127"/>
      <c r="G91" s="127"/>
      <c r="H91" s="109">
        <v>8</v>
      </c>
      <c r="I91" s="109">
        <v>8</v>
      </c>
      <c r="J91" s="109">
        <v>8</v>
      </c>
      <c r="K91" s="109">
        <v>0</v>
      </c>
      <c r="L91" s="109">
        <v>0</v>
      </c>
      <c r="M91" s="127"/>
      <c r="N91" s="127"/>
      <c r="O91" s="109">
        <v>8</v>
      </c>
      <c r="P91" s="109">
        <v>8</v>
      </c>
      <c r="Q91" s="109">
        <v>8</v>
      </c>
      <c r="R91" s="109">
        <v>8</v>
      </c>
      <c r="S91" s="109">
        <v>8</v>
      </c>
      <c r="T91" s="127"/>
      <c r="U91" s="127"/>
      <c r="V91" s="109">
        <v>8</v>
      </c>
      <c r="W91" s="109">
        <v>8</v>
      </c>
      <c r="X91" s="109">
        <v>8</v>
      </c>
      <c r="Y91" s="109">
        <v>8</v>
      </c>
      <c r="Z91" s="109">
        <v>8</v>
      </c>
      <c r="AA91" s="127"/>
      <c r="AB91" s="127"/>
      <c r="AC91" s="109">
        <v>8</v>
      </c>
      <c r="AD91" s="109">
        <v>8</v>
      </c>
      <c r="AE91" s="109">
        <v>8</v>
      </c>
      <c r="AF91" s="109">
        <v>8</v>
      </c>
      <c r="AG91" s="109">
        <v>8</v>
      </c>
      <c r="AH91" s="127"/>
      <c r="AI91" s="107"/>
      <c r="AJ91" s="107"/>
      <c r="AK91" s="110">
        <f t="shared" si="23"/>
        <v>160</v>
      </c>
    </row>
    <row r="92" spans="1:37" x14ac:dyDescent="0.3">
      <c r="A92" s="102">
        <v>22</v>
      </c>
      <c r="B92" s="107" t="str">
        <f>VLOOKUP($A92,Сотрудники!$A$3:$L$1206,2,0)</f>
        <v>Виштак Татьяна</v>
      </c>
      <c r="C92" s="107" t="str">
        <f>VLOOKUP($A92,Сотрудники!$A$3:$L$1206,8,0)</f>
        <v>Москва</v>
      </c>
      <c r="D92" s="109">
        <v>8</v>
      </c>
      <c r="E92" s="109">
        <v>8</v>
      </c>
      <c r="F92" s="127"/>
      <c r="G92" s="127"/>
      <c r="H92" s="109">
        <v>8</v>
      </c>
      <c r="I92" s="109">
        <v>8</v>
      </c>
      <c r="J92" s="109">
        <v>8</v>
      </c>
      <c r="K92" s="109">
        <v>8</v>
      </c>
      <c r="L92" s="109">
        <v>8</v>
      </c>
      <c r="M92" s="127"/>
      <c r="N92" s="127"/>
      <c r="O92" s="109">
        <v>8</v>
      </c>
      <c r="P92" s="109">
        <v>8</v>
      </c>
      <c r="Q92" s="109">
        <v>8</v>
      </c>
      <c r="R92" s="109">
        <v>8</v>
      </c>
      <c r="S92" s="109">
        <v>8</v>
      </c>
      <c r="T92" s="127"/>
      <c r="U92" s="127"/>
      <c r="V92" s="109">
        <v>8</v>
      </c>
      <c r="W92" s="109">
        <v>8</v>
      </c>
      <c r="X92" s="109">
        <v>8</v>
      </c>
      <c r="Y92" s="109">
        <v>8</v>
      </c>
      <c r="Z92" s="109">
        <v>8</v>
      </c>
      <c r="AA92" s="127"/>
      <c r="AB92" s="127"/>
      <c r="AC92" s="109">
        <v>8</v>
      </c>
      <c r="AD92" s="109">
        <v>8</v>
      </c>
      <c r="AE92" s="109">
        <v>8</v>
      </c>
      <c r="AF92" s="109">
        <v>8</v>
      </c>
      <c r="AG92" s="109">
        <v>8</v>
      </c>
      <c r="AH92" s="127"/>
      <c r="AI92" s="107"/>
      <c r="AJ92" s="107"/>
      <c r="AK92" s="110">
        <f t="shared" si="23"/>
        <v>176</v>
      </c>
    </row>
    <row r="93" spans="1:37" x14ac:dyDescent="0.3">
      <c r="A93" s="102">
        <v>23</v>
      </c>
      <c r="B93" s="107" t="str">
        <f>VLOOKUP($A93,Сотрудники!$A$3:$L$1206,2,0)</f>
        <v>Путилов Александр</v>
      </c>
      <c r="C93" s="107" t="str">
        <f>VLOOKUP($A93,Сотрудники!$A$3:$L$1206,8,0)</f>
        <v>Екатеринбург</v>
      </c>
      <c r="D93" s="109">
        <v>8</v>
      </c>
      <c r="E93" s="109">
        <v>8</v>
      </c>
      <c r="F93" s="127"/>
      <c r="G93" s="127"/>
      <c r="H93" s="109">
        <v>8</v>
      </c>
      <c r="I93" s="109">
        <v>8</v>
      </c>
      <c r="J93" s="109">
        <v>8</v>
      </c>
      <c r="K93" s="109">
        <v>8</v>
      </c>
      <c r="L93" s="109">
        <v>8</v>
      </c>
      <c r="M93" s="127"/>
      <c r="N93" s="127"/>
      <c r="O93" s="109">
        <v>8</v>
      </c>
      <c r="P93" s="109">
        <v>8</v>
      </c>
      <c r="Q93" s="109">
        <v>8</v>
      </c>
      <c r="R93" s="109">
        <v>8</v>
      </c>
      <c r="S93" s="109">
        <v>8</v>
      </c>
      <c r="T93" s="127"/>
      <c r="U93" s="127"/>
      <c r="V93" s="109">
        <v>8</v>
      </c>
      <c r="W93" s="109">
        <v>8</v>
      </c>
      <c r="X93" s="109">
        <v>8</v>
      </c>
      <c r="Y93" s="109">
        <v>8</v>
      </c>
      <c r="Z93" s="109">
        <v>8</v>
      </c>
      <c r="AA93" s="127"/>
      <c r="AB93" s="127"/>
      <c r="AC93" s="109">
        <v>8</v>
      </c>
      <c r="AD93" s="109">
        <v>8</v>
      </c>
      <c r="AE93" s="109">
        <v>8</v>
      </c>
      <c r="AF93" s="109">
        <v>8</v>
      </c>
      <c r="AG93" s="109">
        <v>8</v>
      </c>
      <c r="AH93" s="127"/>
      <c r="AI93" s="107"/>
      <c r="AJ93" s="107"/>
      <c r="AK93" s="110">
        <f t="shared" si="23"/>
        <v>176</v>
      </c>
    </row>
    <row r="94" spans="1:37" x14ac:dyDescent="0.3">
      <c r="A94" s="102">
        <v>24</v>
      </c>
      <c r="B94" s="107" t="str">
        <f>VLOOKUP($A94,Сотрудники!$A$3:$L$1206,2,0)</f>
        <v>Цыганкова Анастасия</v>
      </c>
      <c r="C94" s="107" t="str">
        <f>VLOOKUP($A94,Сотрудники!$A$3:$L$1206,8,0)</f>
        <v>Москва</v>
      </c>
      <c r="D94" s="109">
        <v>8</v>
      </c>
      <c r="E94" s="109">
        <v>8</v>
      </c>
      <c r="F94" s="127"/>
      <c r="G94" s="127"/>
      <c r="H94" s="109">
        <v>8</v>
      </c>
      <c r="I94" s="109">
        <v>8</v>
      </c>
      <c r="J94" s="109">
        <v>8</v>
      </c>
      <c r="K94" s="109">
        <v>8</v>
      </c>
      <c r="L94" s="109">
        <v>8</v>
      </c>
      <c r="M94" s="127"/>
      <c r="N94" s="127"/>
      <c r="O94" s="109">
        <v>8</v>
      </c>
      <c r="P94" s="109">
        <v>8</v>
      </c>
      <c r="Q94" s="109">
        <v>8</v>
      </c>
      <c r="R94" s="109">
        <v>8</v>
      </c>
      <c r="S94" s="109">
        <v>8</v>
      </c>
      <c r="T94" s="127"/>
      <c r="U94" s="127"/>
      <c r="V94" s="109">
        <v>8</v>
      </c>
      <c r="W94" s="109">
        <v>8</v>
      </c>
      <c r="X94" s="109">
        <v>8</v>
      </c>
      <c r="Y94" s="109">
        <v>8</v>
      </c>
      <c r="Z94" s="109">
        <v>8</v>
      </c>
      <c r="AA94" s="127"/>
      <c r="AB94" s="127"/>
      <c r="AC94" s="109">
        <v>8</v>
      </c>
      <c r="AD94" s="109">
        <v>8</v>
      </c>
      <c r="AE94" s="109">
        <v>8</v>
      </c>
      <c r="AF94" s="109">
        <v>8</v>
      </c>
      <c r="AG94" s="109">
        <v>8</v>
      </c>
      <c r="AH94" s="127"/>
      <c r="AI94" s="107"/>
      <c r="AJ94" s="107"/>
      <c r="AK94" s="110">
        <f t="shared" si="23"/>
        <v>176</v>
      </c>
    </row>
    <row r="95" spans="1:37" x14ac:dyDescent="0.3">
      <c r="A95" s="102">
        <v>25</v>
      </c>
      <c r="B95" s="107" t="str">
        <f>VLOOKUP($A95,Сотрудники!$A$3:$L$1206,2,0)</f>
        <v>Беседин Игорь</v>
      </c>
      <c r="C95" s="107" t="str">
        <f>VLOOKUP($A95,Сотрудники!$A$3:$L$1206,8,0)</f>
        <v>Нижний Новгород</v>
      </c>
      <c r="D95" s="109">
        <v>8</v>
      </c>
      <c r="E95" s="109">
        <v>8</v>
      </c>
      <c r="F95" s="127"/>
      <c r="G95" s="127"/>
      <c r="H95" s="109">
        <v>8</v>
      </c>
      <c r="I95" s="109">
        <v>8</v>
      </c>
      <c r="J95" s="109">
        <v>8</v>
      </c>
      <c r="K95" s="109">
        <v>8</v>
      </c>
      <c r="L95" s="109">
        <v>8</v>
      </c>
      <c r="M95" s="127"/>
      <c r="N95" s="127"/>
      <c r="O95" s="109">
        <v>8</v>
      </c>
      <c r="P95" s="109">
        <v>8</v>
      </c>
      <c r="Q95" s="109">
        <v>8</v>
      </c>
      <c r="R95" s="109">
        <v>8</v>
      </c>
      <c r="S95" s="109">
        <v>8</v>
      </c>
      <c r="T95" s="127"/>
      <c r="U95" s="127"/>
      <c r="V95" s="109">
        <v>8</v>
      </c>
      <c r="W95" s="109">
        <v>8</v>
      </c>
      <c r="X95" s="109">
        <v>8</v>
      </c>
      <c r="Y95" s="109">
        <v>8</v>
      </c>
      <c r="Z95" s="109">
        <v>8</v>
      </c>
      <c r="AA95" s="127"/>
      <c r="AB95" s="127"/>
      <c r="AC95" s="109">
        <v>8</v>
      </c>
      <c r="AD95" s="109">
        <v>8</v>
      </c>
      <c r="AE95" s="109">
        <v>8</v>
      </c>
      <c r="AF95" s="109">
        <v>8</v>
      </c>
      <c r="AG95" s="109">
        <v>8</v>
      </c>
      <c r="AH95" s="127"/>
      <c r="AI95" s="107"/>
      <c r="AJ95" s="107"/>
      <c r="AK95" s="110">
        <f t="shared" si="23"/>
        <v>176</v>
      </c>
    </row>
    <row r="96" spans="1:37" x14ac:dyDescent="0.3">
      <c r="A96" s="102">
        <v>26</v>
      </c>
      <c r="B96" s="107" t="str">
        <f>VLOOKUP($A96,Сотрудники!$A$3:$L$1206,2,0)</f>
        <v>Молчанов Роман</v>
      </c>
      <c r="C96" s="107" t="str">
        <f>VLOOKUP($A96,Сотрудники!$A$3:$L$1206,8,0)</f>
        <v>Москва</v>
      </c>
      <c r="D96" s="109">
        <v>8</v>
      </c>
      <c r="E96" s="109">
        <v>8</v>
      </c>
      <c r="F96" s="127"/>
      <c r="G96" s="127"/>
      <c r="H96" s="109">
        <v>8</v>
      </c>
      <c r="I96" s="109">
        <v>8</v>
      </c>
      <c r="J96" s="109">
        <v>8</v>
      </c>
      <c r="K96" s="109">
        <v>8</v>
      </c>
      <c r="L96" s="109">
        <v>8</v>
      </c>
      <c r="M96" s="127"/>
      <c r="N96" s="127"/>
      <c r="O96" s="109">
        <v>8</v>
      </c>
      <c r="P96" s="109">
        <v>8</v>
      </c>
      <c r="Q96" s="109">
        <v>8</v>
      </c>
      <c r="R96" s="109">
        <v>8</v>
      </c>
      <c r="S96" s="109">
        <v>8</v>
      </c>
      <c r="T96" s="127"/>
      <c r="U96" s="127"/>
      <c r="V96" s="109">
        <v>8</v>
      </c>
      <c r="W96" s="109">
        <v>8</v>
      </c>
      <c r="X96" s="109">
        <v>8</v>
      </c>
      <c r="Y96" s="109">
        <v>8</v>
      </c>
      <c r="Z96" s="109">
        <v>8</v>
      </c>
      <c r="AA96" s="127"/>
      <c r="AB96" s="127"/>
      <c r="AC96" s="109">
        <v>8</v>
      </c>
      <c r="AD96" s="109">
        <v>8</v>
      </c>
      <c r="AE96" s="109">
        <v>8</v>
      </c>
      <c r="AF96" s="109">
        <v>8</v>
      </c>
      <c r="AG96" s="109">
        <v>8</v>
      </c>
      <c r="AH96" s="127"/>
      <c r="AI96" s="107"/>
      <c r="AJ96" s="107"/>
      <c r="AK96" s="110">
        <f t="shared" si="23"/>
        <v>176</v>
      </c>
    </row>
    <row r="97" spans="1:37" x14ac:dyDescent="0.3">
      <c r="A97" s="102">
        <v>27</v>
      </c>
      <c r="B97" s="107" t="str">
        <f>VLOOKUP($A97,Сотрудники!$A$3:$L$1206,2,0)</f>
        <v>Пузанов Андрей</v>
      </c>
      <c r="C97" s="107" t="str">
        <f>VLOOKUP($A97,Сотрудники!$A$3:$L$1206,8,0)</f>
        <v>Москва</v>
      </c>
      <c r="D97" s="109">
        <v>8</v>
      </c>
      <c r="E97" s="109">
        <v>8</v>
      </c>
      <c r="F97" s="127"/>
      <c r="G97" s="127"/>
      <c r="H97" s="109">
        <v>8</v>
      </c>
      <c r="I97" s="109">
        <v>8</v>
      </c>
      <c r="J97" s="109">
        <v>8</v>
      </c>
      <c r="K97" s="109">
        <v>8</v>
      </c>
      <c r="L97" s="109">
        <v>8</v>
      </c>
      <c r="M97" s="127"/>
      <c r="N97" s="127"/>
      <c r="O97" s="109">
        <v>8</v>
      </c>
      <c r="P97" s="109">
        <v>8</v>
      </c>
      <c r="Q97" s="109">
        <v>8</v>
      </c>
      <c r="R97" s="109">
        <v>8</v>
      </c>
      <c r="S97" s="109">
        <v>8</v>
      </c>
      <c r="T97" s="127"/>
      <c r="U97" s="127"/>
      <c r="V97" s="109">
        <v>8</v>
      </c>
      <c r="W97" s="109">
        <v>8</v>
      </c>
      <c r="X97" s="109">
        <v>8</v>
      </c>
      <c r="Y97" s="109">
        <v>8</v>
      </c>
      <c r="Z97" s="109">
        <v>8</v>
      </c>
      <c r="AA97" s="127"/>
      <c r="AB97" s="127"/>
      <c r="AC97" s="109">
        <v>8</v>
      </c>
      <c r="AD97" s="109">
        <v>8</v>
      </c>
      <c r="AE97" s="109">
        <v>8</v>
      </c>
      <c r="AF97" s="109">
        <v>8</v>
      </c>
      <c r="AG97" s="109">
        <v>8</v>
      </c>
      <c r="AH97" s="127"/>
      <c r="AI97" s="107"/>
      <c r="AJ97" s="107"/>
      <c r="AK97" s="110">
        <f t="shared" si="23"/>
        <v>176</v>
      </c>
    </row>
    <row r="98" spans="1:37" x14ac:dyDescent="0.3">
      <c r="A98" s="102">
        <v>28</v>
      </c>
      <c r="B98" s="107" t="str">
        <f>VLOOKUP($A98,Сотрудники!$A$3:$L$1206,2,0)</f>
        <v>Хотулев Дмитрий</v>
      </c>
      <c r="C98" s="107" t="str">
        <f>VLOOKUP($A98,Сотрудники!$A$3:$L$1206,8,0)</f>
        <v>Саратов</v>
      </c>
      <c r="D98" s="109">
        <v>8</v>
      </c>
      <c r="E98" s="109">
        <v>8</v>
      </c>
      <c r="F98" s="127"/>
      <c r="G98" s="127"/>
      <c r="H98" s="109">
        <v>8</v>
      </c>
      <c r="I98" s="109">
        <v>8</v>
      </c>
      <c r="J98" s="109">
        <v>8</v>
      </c>
      <c r="K98" s="109">
        <v>8</v>
      </c>
      <c r="L98" s="109">
        <v>8</v>
      </c>
      <c r="M98" s="127"/>
      <c r="N98" s="127"/>
      <c r="O98" s="109">
        <v>8</v>
      </c>
      <c r="P98" s="109">
        <v>8</v>
      </c>
      <c r="Q98" s="109">
        <v>8</v>
      </c>
      <c r="R98" s="109">
        <v>8</v>
      </c>
      <c r="S98" s="109">
        <v>8</v>
      </c>
      <c r="T98" s="127"/>
      <c r="U98" s="127"/>
      <c r="V98" s="109">
        <v>8</v>
      </c>
      <c r="W98" s="109">
        <v>8</v>
      </c>
      <c r="X98" s="109">
        <v>8</v>
      </c>
      <c r="Y98" s="109">
        <v>8</v>
      </c>
      <c r="Z98" s="109">
        <v>8</v>
      </c>
      <c r="AA98" s="127"/>
      <c r="AB98" s="127"/>
      <c r="AC98" s="109">
        <v>8</v>
      </c>
      <c r="AD98" s="109">
        <v>8</v>
      </c>
      <c r="AE98" s="109">
        <v>8</v>
      </c>
      <c r="AF98" s="109">
        <v>8</v>
      </c>
      <c r="AG98" s="109">
        <v>8</v>
      </c>
      <c r="AH98" s="127"/>
      <c r="AI98" s="107"/>
      <c r="AJ98" s="107"/>
      <c r="AK98" s="110">
        <f t="shared" si="23"/>
        <v>176</v>
      </c>
    </row>
    <row r="99" spans="1:37" x14ac:dyDescent="0.3">
      <c r="A99" s="102">
        <v>30</v>
      </c>
      <c r="B99" s="107" t="str">
        <f>VLOOKUP($A99,Сотрудники!$A$3:$L$1206,2,0)</f>
        <v>Тарасов Алексей</v>
      </c>
      <c r="C99" s="107" t="str">
        <f>VLOOKUP($A99,Сотрудники!$A$3:$L$1206,8,0)</f>
        <v>СПБ</v>
      </c>
      <c r="D99" s="109">
        <v>8</v>
      </c>
      <c r="E99" s="109">
        <v>8</v>
      </c>
      <c r="F99" s="127"/>
      <c r="G99" s="127"/>
      <c r="H99" s="109">
        <v>8</v>
      </c>
      <c r="I99" s="109">
        <v>8</v>
      </c>
      <c r="J99" s="109">
        <v>8</v>
      </c>
      <c r="K99" s="109">
        <v>8</v>
      </c>
      <c r="L99" s="109">
        <v>8</v>
      </c>
      <c r="M99" s="127"/>
      <c r="N99" s="127"/>
      <c r="O99" s="109">
        <v>8</v>
      </c>
      <c r="P99" s="109">
        <v>8</v>
      </c>
      <c r="Q99" s="109">
        <v>8</v>
      </c>
      <c r="R99" s="109">
        <v>8</v>
      </c>
      <c r="S99" s="109">
        <v>8</v>
      </c>
      <c r="T99" s="127"/>
      <c r="U99" s="127"/>
      <c r="V99" s="109">
        <v>8</v>
      </c>
      <c r="W99" s="109">
        <v>8</v>
      </c>
      <c r="X99" s="109">
        <v>8</v>
      </c>
      <c r="Y99" s="109">
        <v>8</v>
      </c>
      <c r="Z99" s="109">
        <v>8</v>
      </c>
      <c r="AA99" s="127"/>
      <c r="AB99" s="127"/>
      <c r="AC99" s="109">
        <v>8</v>
      </c>
      <c r="AD99" s="109">
        <v>8</v>
      </c>
      <c r="AE99" s="109">
        <v>8</v>
      </c>
      <c r="AF99" s="109">
        <v>8</v>
      </c>
      <c r="AG99" s="109">
        <v>8</v>
      </c>
      <c r="AH99" s="127"/>
      <c r="AI99" s="107"/>
      <c r="AJ99" s="107"/>
      <c r="AK99" s="110">
        <f t="shared" si="23"/>
        <v>176</v>
      </c>
    </row>
    <row r="100" spans="1:37" x14ac:dyDescent="0.3">
      <c r="A100" s="102">
        <v>31</v>
      </c>
      <c r="B100" s="107" t="str">
        <f>VLOOKUP($A100,Сотрудники!$A$3:$L$1206,2,0)</f>
        <v>Саринков Андрей</v>
      </c>
      <c r="C100" s="107" t="str">
        <f>VLOOKUP($A100,Сотрудники!$A$3:$L$1206,8,0)</f>
        <v>Москва</v>
      </c>
      <c r="D100" s="109">
        <v>8</v>
      </c>
      <c r="E100" s="109">
        <v>8</v>
      </c>
      <c r="F100" s="127"/>
      <c r="G100" s="127"/>
      <c r="H100" s="109">
        <v>8</v>
      </c>
      <c r="I100" s="109">
        <v>8</v>
      </c>
      <c r="J100" s="109">
        <v>8</v>
      </c>
      <c r="K100" s="109">
        <v>8</v>
      </c>
      <c r="L100" s="109">
        <v>8</v>
      </c>
      <c r="M100" s="127"/>
      <c r="N100" s="127"/>
      <c r="O100" s="109">
        <v>8</v>
      </c>
      <c r="P100" s="109">
        <v>8</v>
      </c>
      <c r="Q100" s="109">
        <v>8</v>
      </c>
      <c r="R100" s="109">
        <v>8</v>
      </c>
      <c r="S100" s="109">
        <v>8</v>
      </c>
      <c r="T100" s="127"/>
      <c r="U100" s="127"/>
      <c r="V100" s="109">
        <v>8</v>
      </c>
      <c r="W100" s="109">
        <v>8</v>
      </c>
      <c r="X100" s="109">
        <v>8</v>
      </c>
      <c r="Y100" s="109">
        <v>8</v>
      </c>
      <c r="Z100" s="109">
        <v>8</v>
      </c>
      <c r="AA100" s="127"/>
      <c r="AB100" s="127"/>
      <c r="AC100" s="109">
        <v>8</v>
      </c>
      <c r="AD100" s="109">
        <v>8</v>
      </c>
      <c r="AE100" s="109">
        <v>8</v>
      </c>
      <c r="AF100" s="109">
        <v>8</v>
      </c>
      <c r="AG100" s="109">
        <v>8</v>
      </c>
      <c r="AH100" s="127"/>
      <c r="AI100" s="107"/>
      <c r="AJ100" s="107"/>
      <c r="AK100" s="110">
        <f t="shared" si="23"/>
        <v>176</v>
      </c>
    </row>
    <row r="101" spans="1:37" x14ac:dyDescent="0.3">
      <c r="A101" s="102">
        <v>33</v>
      </c>
      <c r="B101" s="107" t="str">
        <f>VLOOKUP($A101,Сотрудники!$A$3:$L$1206,2,0)</f>
        <v>Киевский Сергей</v>
      </c>
      <c r="C101" s="107" t="str">
        <f>VLOOKUP($A101,Сотрудники!$A$3:$L$1206,8,0)</f>
        <v>Москва</v>
      </c>
      <c r="D101" s="109">
        <v>8</v>
      </c>
      <c r="E101" s="109">
        <v>8</v>
      </c>
      <c r="F101" s="127"/>
      <c r="G101" s="127"/>
      <c r="H101" s="109">
        <v>8</v>
      </c>
      <c r="I101" s="109">
        <v>8</v>
      </c>
      <c r="J101" s="144" t="s">
        <v>666</v>
      </c>
      <c r="K101" s="145"/>
      <c r="L101" s="146"/>
      <c r="M101" s="127">
        <v>8</v>
      </c>
      <c r="N101" s="127"/>
      <c r="O101" s="109">
        <v>0</v>
      </c>
      <c r="P101" s="109">
        <v>0</v>
      </c>
      <c r="Q101" s="109">
        <v>0</v>
      </c>
      <c r="R101" s="109">
        <v>0</v>
      </c>
      <c r="S101" s="109">
        <v>0</v>
      </c>
      <c r="T101" s="127">
        <v>0</v>
      </c>
      <c r="U101" s="127">
        <v>0</v>
      </c>
      <c r="V101" s="109">
        <v>0</v>
      </c>
      <c r="W101" s="109">
        <v>0</v>
      </c>
      <c r="X101" s="109">
        <v>0</v>
      </c>
      <c r="Y101" s="109">
        <v>0</v>
      </c>
      <c r="Z101" s="109">
        <v>0</v>
      </c>
      <c r="AA101" s="127">
        <v>0</v>
      </c>
      <c r="AB101" s="127">
        <v>0</v>
      </c>
      <c r="AC101" s="109">
        <v>8</v>
      </c>
      <c r="AD101" s="109">
        <v>8</v>
      </c>
      <c r="AE101" s="109">
        <v>8</v>
      </c>
      <c r="AF101" s="109">
        <v>8</v>
      </c>
      <c r="AG101" s="109">
        <v>8</v>
      </c>
      <c r="AH101" s="127"/>
      <c r="AI101" s="107"/>
      <c r="AJ101" s="107"/>
      <c r="AK101" s="110">
        <f t="shared" si="23"/>
        <v>80</v>
      </c>
    </row>
    <row r="102" spans="1:37" x14ac:dyDescent="0.3">
      <c r="A102" s="102">
        <v>35</v>
      </c>
      <c r="B102" s="107" t="str">
        <f>VLOOKUP($A102,Сотрудники!$A$3:$L$1206,2,0)</f>
        <v>Дмитриев Николай</v>
      </c>
      <c r="C102" s="107" t="str">
        <f>VLOOKUP($A102,Сотрудники!$A$3:$L$1206,8,0)</f>
        <v>Москва</v>
      </c>
      <c r="D102" s="109">
        <v>8</v>
      </c>
      <c r="E102" s="109">
        <v>8</v>
      </c>
      <c r="F102" s="127"/>
      <c r="G102" s="127"/>
      <c r="H102" s="109">
        <v>8</v>
      </c>
      <c r="I102" s="109">
        <v>0</v>
      </c>
      <c r="J102" s="109">
        <v>8</v>
      </c>
      <c r="K102" s="109">
        <v>8</v>
      </c>
      <c r="L102" s="109">
        <v>8</v>
      </c>
      <c r="M102" s="127"/>
      <c r="N102" s="127"/>
      <c r="O102" s="109">
        <v>8</v>
      </c>
      <c r="P102" s="109">
        <v>8</v>
      </c>
      <c r="Q102" s="109">
        <v>8</v>
      </c>
      <c r="R102" s="109">
        <v>8</v>
      </c>
      <c r="S102" s="109">
        <v>8</v>
      </c>
      <c r="T102" s="127"/>
      <c r="U102" s="127"/>
      <c r="V102" s="109">
        <v>8</v>
      </c>
      <c r="W102" s="109">
        <v>8</v>
      </c>
      <c r="X102" s="109">
        <v>8</v>
      </c>
      <c r="Y102" s="109">
        <v>8</v>
      </c>
      <c r="Z102" s="109">
        <v>8</v>
      </c>
      <c r="AA102" s="127"/>
      <c r="AB102" s="127"/>
      <c r="AC102" s="109">
        <v>8</v>
      </c>
      <c r="AD102" s="109">
        <v>8</v>
      </c>
      <c r="AE102" s="109">
        <v>8</v>
      </c>
      <c r="AF102" s="109">
        <v>8</v>
      </c>
      <c r="AG102" s="109">
        <v>8</v>
      </c>
      <c r="AH102" s="127"/>
      <c r="AI102" s="107"/>
      <c r="AJ102" s="107"/>
      <c r="AK102" s="110">
        <f t="shared" si="23"/>
        <v>168</v>
      </c>
    </row>
    <row r="103" spans="1:37" x14ac:dyDescent="0.3">
      <c r="A103" s="102">
        <v>36</v>
      </c>
      <c r="B103" s="107" t="str">
        <f>VLOOKUP($A103,Сотрудники!$A$3:$L$1206,2,0)</f>
        <v>Юркин Николай</v>
      </c>
      <c r="C103" s="107" t="str">
        <f>VLOOKUP($A103,Сотрудники!$A$3:$L$1206,8,0)</f>
        <v>Москва</v>
      </c>
      <c r="D103" s="109">
        <v>8</v>
      </c>
      <c r="E103" s="109">
        <v>8</v>
      </c>
      <c r="F103" s="127"/>
      <c r="G103" s="127"/>
      <c r="H103" s="109">
        <v>8</v>
      </c>
      <c r="I103" s="109">
        <v>8</v>
      </c>
      <c r="J103" s="109">
        <v>8</v>
      </c>
      <c r="K103" s="109">
        <v>8</v>
      </c>
      <c r="L103" s="109">
        <v>8</v>
      </c>
      <c r="M103" s="127"/>
      <c r="N103" s="127"/>
      <c r="O103" s="109">
        <v>8</v>
      </c>
      <c r="P103" s="109">
        <v>8</v>
      </c>
      <c r="Q103" s="109">
        <v>8</v>
      </c>
      <c r="R103" s="109">
        <v>8</v>
      </c>
      <c r="S103" s="109">
        <v>8</v>
      </c>
      <c r="T103" s="127"/>
      <c r="U103" s="127"/>
      <c r="V103" s="109">
        <v>8</v>
      </c>
      <c r="W103" s="109">
        <v>8</v>
      </c>
      <c r="X103" s="109">
        <v>8</v>
      </c>
      <c r="Y103" s="109">
        <v>8</v>
      </c>
      <c r="Z103" s="109">
        <v>8</v>
      </c>
      <c r="AA103" s="127"/>
      <c r="AB103" s="127"/>
      <c r="AC103" s="109">
        <v>8</v>
      </c>
      <c r="AD103" s="109">
        <v>8</v>
      </c>
      <c r="AE103" s="109">
        <v>8</v>
      </c>
      <c r="AF103" s="109">
        <v>8</v>
      </c>
      <c r="AG103" s="109">
        <v>8</v>
      </c>
      <c r="AH103" s="127"/>
      <c r="AI103" s="107"/>
      <c r="AJ103" s="107"/>
      <c r="AK103" s="110">
        <f t="shared" si="23"/>
        <v>176</v>
      </c>
    </row>
    <row r="104" spans="1:37" x14ac:dyDescent="0.3">
      <c r="A104" s="102">
        <v>37</v>
      </c>
      <c r="B104" s="107" t="str">
        <f>VLOOKUP($A104,Сотрудники!$A$3:$L$1206,2,0)</f>
        <v>Ионов Евгений</v>
      </c>
      <c r="C104" s="107" t="str">
        <f>VLOOKUP($A104,Сотрудники!$A$3:$L$1206,8,0)</f>
        <v>Москва</v>
      </c>
      <c r="D104" s="109">
        <v>8</v>
      </c>
      <c r="E104" s="109">
        <v>8</v>
      </c>
      <c r="F104" s="127"/>
      <c r="G104" s="127"/>
      <c r="H104" s="109">
        <v>8</v>
      </c>
      <c r="I104" s="109">
        <v>8</v>
      </c>
      <c r="J104" s="109">
        <v>8</v>
      </c>
      <c r="K104" s="109">
        <v>8</v>
      </c>
      <c r="L104" s="109">
        <v>8</v>
      </c>
      <c r="M104" s="127"/>
      <c r="N104" s="127"/>
      <c r="O104" s="109">
        <v>8</v>
      </c>
      <c r="P104" s="109">
        <v>8</v>
      </c>
      <c r="Q104" s="109">
        <v>8</v>
      </c>
      <c r="R104" s="109">
        <v>8</v>
      </c>
      <c r="S104" s="109">
        <v>8</v>
      </c>
      <c r="T104" s="127"/>
      <c r="U104" s="127"/>
      <c r="V104" s="109">
        <v>8</v>
      </c>
      <c r="W104" s="109">
        <v>8</v>
      </c>
      <c r="X104" s="109">
        <v>8</v>
      </c>
      <c r="Y104" s="109">
        <v>8</v>
      </c>
      <c r="Z104" s="109">
        <v>8</v>
      </c>
      <c r="AA104" s="127"/>
      <c r="AB104" s="127"/>
      <c r="AC104" s="109">
        <v>8</v>
      </c>
      <c r="AD104" s="109">
        <v>8</v>
      </c>
      <c r="AE104" s="109">
        <v>8</v>
      </c>
      <c r="AF104" s="109">
        <v>8</v>
      </c>
      <c r="AG104" s="109">
        <v>8</v>
      </c>
      <c r="AH104" s="127"/>
      <c r="AI104" s="107"/>
      <c r="AJ104" s="107"/>
      <c r="AK104" s="110">
        <f t="shared" si="23"/>
        <v>176</v>
      </c>
    </row>
    <row r="105" spans="1:37" x14ac:dyDescent="0.3">
      <c r="A105" s="102">
        <v>38</v>
      </c>
      <c r="B105" s="107" t="str">
        <f>VLOOKUP($A105,Сотрудники!$A$3:$L$1206,2,0)</f>
        <v>Передков Константин</v>
      </c>
      <c r="C105" s="107" t="str">
        <f>VLOOKUP($A105,Сотрудники!$A$3:$L$1206,8,0)</f>
        <v>Москва</v>
      </c>
      <c r="D105" s="109">
        <v>0</v>
      </c>
      <c r="E105" s="109">
        <v>0</v>
      </c>
      <c r="F105" s="127">
        <v>0</v>
      </c>
      <c r="G105" s="127">
        <v>0</v>
      </c>
      <c r="H105" s="109">
        <v>8</v>
      </c>
      <c r="I105" s="109">
        <v>8</v>
      </c>
      <c r="J105" s="109">
        <v>8</v>
      </c>
      <c r="K105" s="109">
        <v>8</v>
      </c>
      <c r="L105" s="109">
        <v>8</v>
      </c>
      <c r="M105" s="127"/>
      <c r="N105" s="127"/>
      <c r="O105" s="109">
        <v>8</v>
      </c>
      <c r="P105" s="109">
        <v>8</v>
      </c>
      <c r="Q105" s="109">
        <v>8</v>
      </c>
      <c r="R105" s="109">
        <v>8</v>
      </c>
      <c r="S105" s="109">
        <v>8</v>
      </c>
      <c r="T105" s="127"/>
      <c r="U105" s="127"/>
      <c r="V105" s="109">
        <v>8</v>
      </c>
      <c r="W105" s="109">
        <v>8</v>
      </c>
      <c r="X105" s="109">
        <v>8</v>
      </c>
      <c r="Y105" s="109">
        <v>8</v>
      </c>
      <c r="Z105" s="109">
        <v>8</v>
      </c>
      <c r="AA105" s="127"/>
      <c r="AB105" s="127"/>
      <c r="AC105" s="109">
        <v>8</v>
      </c>
      <c r="AD105" s="109">
        <v>8</v>
      </c>
      <c r="AE105" s="109">
        <v>8</v>
      </c>
      <c r="AF105" s="109">
        <v>8</v>
      </c>
      <c r="AG105" s="109">
        <v>8</v>
      </c>
      <c r="AH105" s="127"/>
      <c r="AI105" s="107"/>
      <c r="AJ105" s="107"/>
      <c r="AK105" s="110">
        <f t="shared" si="23"/>
        <v>160</v>
      </c>
    </row>
    <row r="106" spans="1:37" x14ac:dyDescent="0.3">
      <c r="A106" s="102">
        <v>40</v>
      </c>
      <c r="B106" s="107" t="str">
        <f>VLOOKUP($A106,Сотрудники!$A$3:$L$1206,2,0)</f>
        <v>Томских Виталий</v>
      </c>
      <c r="C106" s="107" t="str">
        <f>VLOOKUP($A106,Сотрудники!$A$3:$L$1206,8,0)</f>
        <v>Москва</v>
      </c>
      <c r="D106" s="109">
        <v>8</v>
      </c>
      <c r="E106" s="109">
        <v>8</v>
      </c>
      <c r="F106" s="127"/>
      <c r="G106" s="127"/>
      <c r="H106" s="109">
        <v>8</v>
      </c>
      <c r="I106" s="109">
        <v>8</v>
      </c>
      <c r="J106" s="109">
        <v>8</v>
      </c>
      <c r="K106" s="109">
        <v>8</v>
      </c>
      <c r="L106" s="109">
        <v>8</v>
      </c>
      <c r="M106" s="127"/>
      <c r="N106" s="127"/>
      <c r="O106" s="109">
        <v>8</v>
      </c>
      <c r="P106" s="109">
        <v>8</v>
      </c>
      <c r="Q106" s="109">
        <v>8</v>
      </c>
      <c r="R106" s="109">
        <v>8</v>
      </c>
      <c r="S106" s="109">
        <v>8</v>
      </c>
      <c r="T106" s="127"/>
      <c r="U106" s="127"/>
      <c r="V106" s="109">
        <v>8</v>
      </c>
      <c r="W106" s="109">
        <v>8</v>
      </c>
      <c r="X106" s="109">
        <v>8</v>
      </c>
      <c r="Y106" s="109">
        <v>8</v>
      </c>
      <c r="Z106" s="109">
        <v>8</v>
      </c>
      <c r="AA106" s="127"/>
      <c r="AB106" s="127"/>
      <c r="AC106" s="109">
        <v>8</v>
      </c>
      <c r="AD106" s="109">
        <v>8</v>
      </c>
      <c r="AE106" s="109">
        <v>8</v>
      </c>
      <c r="AF106" s="109">
        <v>8</v>
      </c>
      <c r="AG106" s="109">
        <v>8</v>
      </c>
      <c r="AH106" s="127"/>
      <c r="AI106" s="107"/>
      <c r="AJ106" s="107"/>
      <c r="AK106" s="110">
        <f t="shared" si="23"/>
        <v>176</v>
      </c>
    </row>
    <row r="107" spans="1:37" x14ac:dyDescent="0.3">
      <c r="A107" s="102">
        <v>41</v>
      </c>
      <c r="B107" s="107" t="str">
        <f>VLOOKUP($A107,Сотрудники!$A$3:$L$1206,2,0)</f>
        <v>Новиков Роман</v>
      </c>
      <c r="C107" s="107" t="str">
        <f>VLOOKUP($A107,Сотрудники!$A$3:$L$1206,8,0)</f>
        <v>Москва</v>
      </c>
      <c r="D107" s="109">
        <v>8</v>
      </c>
      <c r="E107" s="109">
        <v>8</v>
      </c>
      <c r="F107" s="127"/>
      <c r="G107" s="127"/>
      <c r="H107" s="109">
        <v>8</v>
      </c>
      <c r="I107" s="109">
        <v>8</v>
      </c>
      <c r="J107" s="109">
        <v>8</v>
      </c>
      <c r="K107" s="109">
        <v>8</v>
      </c>
      <c r="L107" s="109">
        <v>8</v>
      </c>
      <c r="M107" s="127"/>
      <c r="N107" s="127"/>
      <c r="O107" s="109">
        <v>8</v>
      </c>
      <c r="P107" s="109">
        <v>8</v>
      </c>
      <c r="Q107" s="109">
        <v>8</v>
      </c>
      <c r="R107" s="109">
        <v>8</v>
      </c>
      <c r="S107" s="109">
        <v>8</v>
      </c>
      <c r="T107" s="127"/>
      <c r="U107" s="127"/>
      <c r="V107" s="109">
        <v>8</v>
      </c>
      <c r="W107" s="109">
        <v>8</v>
      </c>
      <c r="X107" s="109">
        <v>8</v>
      </c>
      <c r="Y107" s="109">
        <v>8</v>
      </c>
      <c r="Z107" s="109">
        <v>8</v>
      </c>
      <c r="AA107" s="127"/>
      <c r="AB107" s="127"/>
      <c r="AC107" s="109">
        <v>8</v>
      </c>
      <c r="AD107" s="109">
        <v>8</v>
      </c>
      <c r="AE107" s="109">
        <v>8</v>
      </c>
      <c r="AF107" s="109">
        <v>8</v>
      </c>
      <c r="AG107" s="109">
        <v>8</v>
      </c>
      <c r="AH107" s="127"/>
      <c r="AI107" s="107"/>
      <c r="AJ107" s="107"/>
      <c r="AK107" s="110">
        <f t="shared" si="23"/>
        <v>176</v>
      </c>
    </row>
    <row r="108" spans="1:37" x14ac:dyDescent="0.3">
      <c r="A108" s="102">
        <v>42</v>
      </c>
      <c r="B108" s="107" t="str">
        <f>VLOOKUP($A108,Сотрудники!$A$3:$L$1206,2,0)</f>
        <v>Газизова Вероника</v>
      </c>
      <c r="C108" s="107" t="str">
        <f>VLOOKUP($A108,Сотрудники!$A$3:$L$1206,8,0)</f>
        <v>Москва</v>
      </c>
      <c r="D108" s="109">
        <v>8</v>
      </c>
      <c r="E108" s="109">
        <v>8</v>
      </c>
      <c r="F108" s="127"/>
      <c r="G108" s="127"/>
      <c r="H108" s="109">
        <v>8</v>
      </c>
      <c r="I108" s="109">
        <v>8</v>
      </c>
      <c r="J108" s="109">
        <v>8</v>
      </c>
      <c r="K108" s="109">
        <v>8</v>
      </c>
      <c r="L108" s="109">
        <v>8</v>
      </c>
      <c r="M108" s="127"/>
      <c r="N108" s="127"/>
      <c r="O108" s="109">
        <v>8</v>
      </c>
      <c r="P108" s="109">
        <v>8</v>
      </c>
      <c r="Q108" s="109">
        <v>8</v>
      </c>
      <c r="R108" s="109">
        <v>8</v>
      </c>
      <c r="S108" s="109">
        <v>8</v>
      </c>
      <c r="T108" s="127"/>
      <c r="U108" s="127"/>
      <c r="V108" s="109">
        <v>8</v>
      </c>
      <c r="W108" s="109">
        <v>8</v>
      </c>
      <c r="X108" s="109">
        <v>8</v>
      </c>
      <c r="Y108" s="109">
        <v>8</v>
      </c>
      <c r="Z108" s="109">
        <v>8</v>
      </c>
      <c r="AA108" s="127"/>
      <c r="AB108" s="127"/>
      <c r="AC108" s="109">
        <v>8</v>
      </c>
      <c r="AD108" s="109">
        <v>8</v>
      </c>
      <c r="AE108" s="109">
        <v>8</v>
      </c>
      <c r="AF108" s="109">
        <v>8</v>
      </c>
      <c r="AG108" s="109">
        <v>8</v>
      </c>
      <c r="AH108" s="127"/>
      <c r="AI108" s="107"/>
      <c r="AJ108" s="107"/>
      <c r="AK108" s="110">
        <f t="shared" si="23"/>
        <v>176</v>
      </c>
    </row>
    <row r="109" spans="1:37" x14ac:dyDescent="0.3">
      <c r="A109" s="102">
        <v>43</v>
      </c>
      <c r="B109" s="107" t="str">
        <f>VLOOKUP($A109,Сотрудники!$A$3:$L$1206,2,0)</f>
        <v>Титова Наталия</v>
      </c>
      <c r="C109" s="107" t="str">
        <f>VLOOKUP($A109,Сотрудники!$A$3:$L$1206,8,0)</f>
        <v>Москва</v>
      </c>
      <c r="D109" s="109">
        <v>8</v>
      </c>
      <c r="E109" s="109">
        <v>8</v>
      </c>
      <c r="F109" s="127"/>
      <c r="G109" s="127"/>
      <c r="H109" s="109">
        <v>8</v>
      </c>
      <c r="I109" s="109">
        <v>8</v>
      </c>
      <c r="J109" s="109">
        <v>8</v>
      </c>
      <c r="K109" s="109">
        <v>8</v>
      </c>
      <c r="L109" s="109">
        <v>8</v>
      </c>
      <c r="M109" s="127"/>
      <c r="N109" s="127"/>
      <c r="O109" s="109">
        <v>8</v>
      </c>
      <c r="P109" s="109">
        <v>8</v>
      </c>
      <c r="Q109" s="109">
        <v>8</v>
      </c>
      <c r="R109" s="109">
        <v>8</v>
      </c>
      <c r="S109" s="109">
        <v>8</v>
      </c>
      <c r="T109" s="127"/>
      <c r="U109" s="127"/>
      <c r="V109" s="109">
        <v>8</v>
      </c>
      <c r="W109" s="109">
        <v>8</v>
      </c>
      <c r="X109" s="109">
        <v>8</v>
      </c>
      <c r="Y109" s="109">
        <v>8</v>
      </c>
      <c r="Z109" s="109">
        <v>8</v>
      </c>
      <c r="AA109" s="127"/>
      <c r="AB109" s="127"/>
      <c r="AC109" s="109">
        <v>8</v>
      </c>
      <c r="AD109" s="109">
        <v>8</v>
      </c>
      <c r="AE109" s="109">
        <v>8</v>
      </c>
      <c r="AF109" s="109">
        <v>8</v>
      </c>
      <c r="AG109" s="109">
        <v>8</v>
      </c>
      <c r="AH109" s="127"/>
      <c r="AI109" s="107"/>
      <c r="AJ109" s="107"/>
      <c r="AK109" s="110">
        <f t="shared" si="23"/>
        <v>176</v>
      </c>
    </row>
    <row r="110" spans="1:37" x14ac:dyDescent="0.3">
      <c r="A110" s="102">
        <v>44</v>
      </c>
      <c r="B110" s="107" t="str">
        <f>VLOOKUP($A110,Сотрудники!$A$3:$L$1206,2,0)</f>
        <v>Роман Иван</v>
      </c>
      <c r="C110" s="107" t="str">
        <f>VLOOKUP($A110,Сотрудники!$A$3:$L$1206,8,0)</f>
        <v>Москва</v>
      </c>
      <c r="D110" s="109">
        <v>8</v>
      </c>
      <c r="E110" s="109">
        <v>8</v>
      </c>
      <c r="F110" s="127"/>
      <c r="G110" s="127"/>
      <c r="H110" s="109">
        <v>8</v>
      </c>
      <c r="I110" s="109">
        <v>8</v>
      </c>
      <c r="J110" s="109">
        <v>8</v>
      </c>
      <c r="K110" s="109">
        <v>8</v>
      </c>
      <c r="L110" s="109">
        <v>8</v>
      </c>
      <c r="M110" s="127"/>
      <c r="N110" s="127"/>
      <c r="O110" s="109">
        <v>8</v>
      </c>
      <c r="P110" s="109">
        <v>8</v>
      </c>
      <c r="Q110" s="109">
        <v>8</v>
      </c>
      <c r="R110" s="109">
        <v>8</v>
      </c>
      <c r="S110" s="109">
        <v>8</v>
      </c>
      <c r="T110" s="127"/>
      <c r="U110" s="127"/>
      <c r="V110" s="109">
        <v>8</v>
      </c>
      <c r="W110" s="109">
        <v>8</v>
      </c>
      <c r="X110" s="109">
        <v>8</v>
      </c>
      <c r="Y110" s="109">
        <v>8</v>
      </c>
      <c r="Z110" s="109">
        <v>8</v>
      </c>
      <c r="AA110" s="127"/>
      <c r="AB110" s="127"/>
      <c r="AC110" s="109">
        <v>8</v>
      </c>
      <c r="AD110" s="109">
        <v>8</v>
      </c>
      <c r="AE110" s="109">
        <v>8</v>
      </c>
      <c r="AF110" s="109">
        <v>8</v>
      </c>
      <c r="AG110" s="109">
        <v>8</v>
      </c>
      <c r="AH110" s="127"/>
      <c r="AI110" s="107"/>
      <c r="AJ110" s="107"/>
      <c r="AK110" s="110">
        <f t="shared" si="23"/>
        <v>176</v>
      </c>
    </row>
    <row r="111" spans="1:37" x14ac:dyDescent="0.3">
      <c r="A111" s="102">
        <v>45</v>
      </c>
      <c r="B111" s="107" t="str">
        <f>VLOOKUP($A111,Сотрудники!$A$3:$L$1206,2,0)</f>
        <v>Волошина Виктория</v>
      </c>
      <c r="C111" s="107" t="str">
        <f>VLOOKUP($A111,Сотрудники!$A$3:$L$1206,8,0)</f>
        <v>Москва</v>
      </c>
      <c r="D111" s="109">
        <v>8</v>
      </c>
      <c r="E111" s="109">
        <v>8</v>
      </c>
      <c r="F111" s="127"/>
      <c r="G111" s="127"/>
      <c r="H111" s="109">
        <v>8</v>
      </c>
      <c r="I111" s="109">
        <v>8</v>
      </c>
      <c r="J111" s="109">
        <v>8</v>
      </c>
      <c r="K111" s="109">
        <v>8</v>
      </c>
      <c r="L111" s="109">
        <v>8</v>
      </c>
      <c r="M111" s="127"/>
      <c r="N111" s="127"/>
      <c r="O111" s="109">
        <v>8</v>
      </c>
      <c r="P111" s="109">
        <v>8</v>
      </c>
      <c r="Q111" s="109">
        <v>8</v>
      </c>
      <c r="R111" s="109">
        <v>8</v>
      </c>
      <c r="S111" s="109">
        <v>8</v>
      </c>
      <c r="T111" s="127"/>
      <c r="U111" s="127"/>
      <c r="V111" s="109">
        <v>8</v>
      </c>
      <c r="W111" s="109">
        <v>8</v>
      </c>
      <c r="X111" s="109">
        <v>8</v>
      </c>
      <c r="Y111" s="109">
        <v>8</v>
      </c>
      <c r="Z111" s="109">
        <v>8</v>
      </c>
      <c r="AA111" s="127"/>
      <c r="AB111" s="127"/>
      <c r="AC111" s="109">
        <v>8</v>
      </c>
      <c r="AD111" s="109">
        <v>8</v>
      </c>
      <c r="AE111" s="109">
        <v>8</v>
      </c>
      <c r="AF111" s="109">
        <v>8</v>
      </c>
      <c r="AG111" s="109">
        <v>8</v>
      </c>
      <c r="AH111" s="127"/>
      <c r="AI111" s="107"/>
      <c r="AJ111" s="107"/>
      <c r="AK111" s="110">
        <f t="shared" si="23"/>
        <v>176</v>
      </c>
    </row>
    <row r="112" spans="1:37" x14ac:dyDescent="0.3">
      <c r="A112" s="102">
        <v>46</v>
      </c>
      <c r="B112" s="107" t="str">
        <f>VLOOKUP($A112,Сотрудники!$A$3:$L$1206,2,0)</f>
        <v>Мельников Александр</v>
      </c>
      <c r="C112" s="107" t="str">
        <f>VLOOKUP($A112,Сотрудники!$A$3:$L$1206,8,0)</f>
        <v>Екатеринбург</v>
      </c>
      <c r="D112" s="109">
        <v>8</v>
      </c>
      <c r="E112" s="109">
        <v>8</v>
      </c>
      <c r="F112" s="127"/>
      <c r="G112" s="127"/>
      <c r="H112" s="109">
        <v>8</v>
      </c>
      <c r="I112" s="109">
        <v>8</v>
      </c>
      <c r="J112" s="144" t="s">
        <v>666</v>
      </c>
      <c r="K112" s="145"/>
      <c r="L112" s="146"/>
      <c r="M112" s="127"/>
      <c r="N112" s="127">
        <v>8</v>
      </c>
      <c r="O112" s="132" t="s">
        <v>666</v>
      </c>
      <c r="P112" s="109">
        <v>8</v>
      </c>
      <c r="Q112" s="109">
        <v>8</v>
      </c>
      <c r="R112" s="109">
        <v>8</v>
      </c>
      <c r="S112" s="109">
        <v>8</v>
      </c>
      <c r="T112" s="127"/>
      <c r="U112" s="127"/>
      <c r="V112" s="109">
        <v>8</v>
      </c>
      <c r="W112" s="109">
        <v>8</v>
      </c>
      <c r="X112" s="109">
        <v>8</v>
      </c>
      <c r="Y112" s="109">
        <v>8</v>
      </c>
      <c r="Z112" s="109">
        <v>8</v>
      </c>
      <c r="AA112" s="127"/>
      <c r="AB112" s="127"/>
      <c r="AC112" s="109">
        <v>8</v>
      </c>
      <c r="AD112" s="109">
        <v>8</v>
      </c>
      <c r="AE112" s="109">
        <v>8</v>
      </c>
      <c r="AF112" s="109">
        <v>8</v>
      </c>
      <c r="AG112" s="109">
        <v>8</v>
      </c>
      <c r="AH112" s="127"/>
      <c r="AI112" s="107"/>
      <c r="AJ112" s="107"/>
      <c r="AK112" s="110">
        <f t="shared" si="23"/>
        <v>152</v>
      </c>
    </row>
    <row r="113" spans="1:37" x14ac:dyDescent="0.3">
      <c r="A113" s="102">
        <v>47</v>
      </c>
      <c r="B113" s="107" t="str">
        <f>VLOOKUP($A113,Сотрудники!$A$3:$L$1206,2,0)</f>
        <v>Некрасов Антон</v>
      </c>
      <c r="C113" s="107" t="str">
        <f>VLOOKUP($A113,Сотрудники!$A$3:$L$1206,8,0)</f>
        <v>Москва</v>
      </c>
      <c r="D113" s="109">
        <v>8</v>
      </c>
      <c r="E113" s="109">
        <v>8</v>
      </c>
      <c r="F113" s="127"/>
      <c r="G113" s="127"/>
      <c r="H113" s="109">
        <v>8</v>
      </c>
      <c r="I113" s="109">
        <v>8</v>
      </c>
      <c r="J113" s="109">
        <v>8</v>
      </c>
      <c r="K113" s="109">
        <v>8</v>
      </c>
      <c r="L113" s="109">
        <v>8</v>
      </c>
      <c r="M113" s="127"/>
      <c r="N113" s="127"/>
      <c r="O113" s="109">
        <v>8</v>
      </c>
      <c r="P113" s="109">
        <v>8</v>
      </c>
      <c r="Q113" s="109">
        <v>8</v>
      </c>
      <c r="R113" s="109">
        <v>8</v>
      </c>
      <c r="S113" s="109">
        <v>0</v>
      </c>
      <c r="T113" s="127"/>
      <c r="U113" s="127"/>
      <c r="V113" s="109">
        <v>8</v>
      </c>
      <c r="W113" s="109">
        <v>8</v>
      </c>
      <c r="X113" s="109">
        <v>8</v>
      </c>
      <c r="Y113" s="109">
        <v>8</v>
      </c>
      <c r="Z113" s="109">
        <v>8</v>
      </c>
      <c r="AA113" s="127"/>
      <c r="AB113" s="127"/>
      <c r="AC113" s="109">
        <v>8</v>
      </c>
      <c r="AD113" s="109">
        <v>8</v>
      </c>
      <c r="AE113" s="109">
        <v>8</v>
      </c>
      <c r="AF113" s="109">
        <v>8</v>
      </c>
      <c r="AG113" s="109">
        <v>8</v>
      </c>
      <c r="AH113" s="127"/>
      <c r="AI113" s="107"/>
      <c r="AJ113" s="107"/>
      <c r="AK113" s="110">
        <f t="shared" si="23"/>
        <v>168</v>
      </c>
    </row>
    <row r="114" spans="1:37" x14ac:dyDescent="0.3">
      <c r="A114" s="102">
        <v>48</v>
      </c>
      <c r="B114" s="107" t="str">
        <f>VLOOKUP($A114,Сотрудники!$A$3:$L$1206,2,0)</f>
        <v>Ромашкин Никита</v>
      </c>
      <c r="C114" s="107" t="str">
        <f>VLOOKUP($A114,Сотрудники!$A$3:$L$1206,8,0)</f>
        <v>Барнаул</v>
      </c>
      <c r="D114" s="109">
        <v>8</v>
      </c>
      <c r="E114" s="109">
        <v>8</v>
      </c>
      <c r="F114" s="127"/>
      <c r="G114" s="127"/>
      <c r="H114" s="109">
        <v>8</v>
      </c>
      <c r="I114" s="109">
        <v>8</v>
      </c>
      <c r="J114" s="109">
        <v>8</v>
      </c>
      <c r="K114" s="109">
        <v>8</v>
      </c>
      <c r="L114" s="109">
        <v>8</v>
      </c>
      <c r="M114" s="127"/>
      <c r="N114" s="127"/>
      <c r="O114" s="109">
        <v>8</v>
      </c>
      <c r="P114" s="109">
        <v>8</v>
      </c>
      <c r="Q114" s="109">
        <v>8</v>
      </c>
      <c r="R114" s="109">
        <v>8</v>
      </c>
      <c r="S114" s="109">
        <v>8</v>
      </c>
      <c r="T114" s="127"/>
      <c r="U114" s="127"/>
      <c r="V114" s="109">
        <v>8</v>
      </c>
      <c r="W114" s="109">
        <v>8</v>
      </c>
      <c r="X114" s="109">
        <v>8</v>
      </c>
      <c r="Y114" s="109">
        <v>8</v>
      </c>
      <c r="Z114" s="109">
        <v>8</v>
      </c>
      <c r="AA114" s="127"/>
      <c r="AB114" s="127"/>
      <c r="AC114" s="109">
        <v>8</v>
      </c>
      <c r="AD114" s="109">
        <v>8</v>
      </c>
      <c r="AE114" s="109">
        <v>8</v>
      </c>
      <c r="AF114" s="109">
        <v>8</v>
      </c>
      <c r="AG114" s="109">
        <v>8</v>
      </c>
      <c r="AH114" s="127"/>
      <c r="AI114" s="107"/>
      <c r="AJ114" s="107"/>
      <c r="AK114" s="110">
        <f t="shared" si="23"/>
        <v>176</v>
      </c>
    </row>
    <row r="115" spans="1:37" x14ac:dyDescent="0.3">
      <c r="A115" s="102">
        <v>50</v>
      </c>
      <c r="B115" s="107" t="str">
        <f>VLOOKUP($A115,Сотрудники!$A$3:$L$1206,2,0)</f>
        <v>Жарницкий Давид</v>
      </c>
      <c r="C115" s="107" t="str">
        <f>VLOOKUP($A115,Сотрудники!$A$3:$L$1206,8,0)</f>
        <v>СПБ</v>
      </c>
      <c r="D115" s="109">
        <v>8</v>
      </c>
      <c r="E115" s="109">
        <v>8</v>
      </c>
      <c r="F115" s="127"/>
      <c r="G115" s="127"/>
      <c r="H115" s="109">
        <v>8</v>
      </c>
      <c r="I115" s="109">
        <v>8</v>
      </c>
      <c r="J115" s="109">
        <v>8</v>
      </c>
      <c r="K115" s="109">
        <v>8</v>
      </c>
      <c r="L115" s="109">
        <v>8</v>
      </c>
      <c r="M115" s="127"/>
      <c r="N115" s="127"/>
      <c r="O115" s="109">
        <v>8</v>
      </c>
      <c r="P115" s="109">
        <v>8</v>
      </c>
      <c r="Q115" s="109">
        <v>8</v>
      </c>
      <c r="R115" s="109">
        <v>8</v>
      </c>
      <c r="S115" s="109">
        <v>8</v>
      </c>
      <c r="T115" s="127"/>
      <c r="U115" s="127"/>
      <c r="V115" s="109">
        <v>8</v>
      </c>
      <c r="W115" s="109">
        <v>8</v>
      </c>
      <c r="X115" s="109">
        <v>8</v>
      </c>
      <c r="Y115" s="109">
        <v>8</v>
      </c>
      <c r="Z115" s="109">
        <v>8</v>
      </c>
      <c r="AA115" s="127"/>
      <c r="AB115" s="127"/>
      <c r="AC115" s="109">
        <v>8</v>
      </c>
      <c r="AD115" s="109">
        <v>8</v>
      </c>
      <c r="AE115" s="109">
        <v>8</v>
      </c>
      <c r="AF115" s="109">
        <v>8</v>
      </c>
      <c r="AG115" s="109">
        <v>8</v>
      </c>
      <c r="AH115" s="127"/>
      <c r="AI115" s="107"/>
      <c r="AJ115" s="107"/>
      <c r="AK115" s="110">
        <f t="shared" si="23"/>
        <v>176</v>
      </c>
    </row>
    <row r="116" spans="1:37" x14ac:dyDescent="0.3">
      <c r="A116" s="102">
        <v>51</v>
      </c>
      <c r="B116" s="107" t="str">
        <f>VLOOKUP($A116,Сотрудники!$A$3:$L$1206,2,0)</f>
        <v>Колмогорова Анна</v>
      </c>
      <c r="C116" s="107" t="str">
        <f>VLOOKUP($A116,Сотрудники!$A$3:$L$1206,8,0)</f>
        <v>Краснодар</v>
      </c>
      <c r="D116" s="109">
        <v>8</v>
      </c>
      <c r="E116" s="109">
        <v>8</v>
      </c>
      <c r="F116" s="127"/>
      <c r="G116" s="127"/>
      <c r="H116" s="109">
        <v>8</v>
      </c>
      <c r="I116" s="109">
        <v>8</v>
      </c>
      <c r="J116" s="109">
        <v>8</v>
      </c>
      <c r="K116" s="109">
        <v>8</v>
      </c>
      <c r="L116" s="109">
        <v>8</v>
      </c>
      <c r="M116" s="127"/>
      <c r="N116" s="127"/>
      <c r="O116" s="109">
        <v>8</v>
      </c>
      <c r="P116" s="109">
        <v>8</v>
      </c>
      <c r="Q116" s="109">
        <v>8</v>
      </c>
      <c r="R116" s="109">
        <v>8</v>
      </c>
      <c r="S116" s="109">
        <v>8</v>
      </c>
      <c r="T116" s="127"/>
      <c r="U116" s="127"/>
      <c r="V116" s="109">
        <v>8</v>
      </c>
      <c r="W116" s="109">
        <v>8</v>
      </c>
      <c r="X116" s="109">
        <v>8</v>
      </c>
      <c r="Y116" s="109">
        <v>8</v>
      </c>
      <c r="Z116" s="109">
        <v>8</v>
      </c>
      <c r="AA116" s="127"/>
      <c r="AB116" s="127"/>
      <c r="AC116" s="109">
        <v>8</v>
      </c>
      <c r="AD116" s="109">
        <v>8</v>
      </c>
      <c r="AE116" s="109">
        <v>8</v>
      </c>
      <c r="AF116" s="109">
        <v>8</v>
      </c>
      <c r="AG116" s="109">
        <v>8</v>
      </c>
      <c r="AH116" s="127"/>
      <c r="AI116" s="107"/>
      <c r="AJ116" s="107"/>
      <c r="AK116" s="110">
        <f t="shared" si="23"/>
        <v>176</v>
      </c>
    </row>
    <row r="117" spans="1:37" x14ac:dyDescent="0.3">
      <c r="A117" s="102">
        <v>52</v>
      </c>
      <c r="B117" s="107" t="str">
        <f>VLOOKUP($A117,Сотрудники!$A$3:$L$1206,2,0)</f>
        <v>Головин Евгений</v>
      </c>
      <c r="C117" s="107" t="str">
        <f>VLOOKUP($A117,Сотрудники!$A$3:$L$1206,8,0)</f>
        <v>Екатеринбург</v>
      </c>
      <c r="D117" s="109">
        <v>8</v>
      </c>
      <c r="E117" s="109">
        <v>8</v>
      </c>
      <c r="F117" s="127"/>
      <c r="G117" s="127"/>
      <c r="H117" s="109">
        <v>8</v>
      </c>
      <c r="I117" s="109">
        <v>8</v>
      </c>
      <c r="J117" s="109">
        <v>8</v>
      </c>
      <c r="K117" s="109">
        <v>8</v>
      </c>
      <c r="L117" s="109">
        <v>8</v>
      </c>
      <c r="M117" s="127"/>
      <c r="N117" s="127"/>
      <c r="O117" s="109">
        <v>8</v>
      </c>
      <c r="P117" s="109">
        <v>8</v>
      </c>
      <c r="Q117" s="109">
        <v>8</v>
      </c>
      <c r="R117" s="109">
        <v>8</v>
      </c>
      <c r="S117" s="109">
        <v>8</v>
      </c>
      <c r="T117" s="127"/>
      <c r="U117" s="127"/>
      <c r="V117" s="109">
        <v>8</v>
      </c>
      <c r="W117" s="109">
        <v>8</v>
      </c>
      <c r="X117" s="109">
        <v>8</v>
      </c>
      <c r="Y117" s="109">
        <v>8</v>
      </c>
      <c r="Z117" s="109">
        <v>8</v>
      </c>
      <c r="AA117" s="127"/>
      <c r="AB117" s="127"/>
      <c r="AC117" s="109">
        <v>8</v>
      </c>
      <c r="AD117" s="109">
        <v>8</v>
      </c>
      <c r="AE117" s="109">
        <v>8</v>
      </c>
      <c r="AF117" s="109">
        <v>8</v>
      </c>
      <c r="AG117" s="109">
        <v>8</v>
      </c>
      <c r="AH117" s="127"/>
      <c r="AI117" s="107"/>
      <c r="AJ117" s="107"/>
      <c r="AK117" s="110">
        <f t="shared" si="23"/>
        <v>176</v>
      </c>
    </row>
    <row r="118" spans="1:37" x14ac:dyDescent="0.3">
      <c r="A118" s="102">
        <v>53</v>
      </c>
      <c r="B118" s="107" t="str">
        <f>VLOOKUP($A118,Сотрудники!$A$3:$L$1206,2,0)</f>
        <v>Скаржинский Тимур</v>
      </c>
      <c r="C118" s="107" t="str">
        <f>VLOOKUP($A118,Сотрудники!$A$3:$L$1206,8,0)</f>
        <v>Москва</v>
      </c>
      <c r="D118" s="109">
        <v>8</v>
      </c>
      <c r="E118" s="109">
        <v>8</v>
      </c>
      <c r="F118" s="127"/>
      <c r="G118" s="127"/>
      <c r="H118" s="109">
        <v>8</v>
      </c>
      <c r="I118" s="109">
        <v>8</v>
      </c>
      <c r="J118" s="109">
        <v>8</v>
      </c>
      <c r="K118" s="109">
        <v>8</v>
      </c>
      <c r="L118" s="109">
        <v>8</v>
      </c>
      <c r="M118" s="127"/>
      <c r="N118" s="127"/>
      <c r="O118" s="109">
        <v>8</v>
      </c>
      <c r="P118" s="109">
        <v>8</v>
      </c>
      <c r="Q118" s="109">
        <v>8</v>
      </c>
      <c r="R118" s="109">
        <v>8</v>
      </c>
      <c r="S118" s="109">
        <v>8</v>
      </c>
      <c r="T118" s="127"/>
      <c r="U118" s="127"/>
      <c r="V118" s="109">
        <v>8</v>
      </c>
      <c r="W118" s="109">
        <v>8</v>
      </c>
      <c r="X118" s="109">
        <v>8</v>
      </c>
      <c r="Y118" s="109">
        <v>8</v>
      </c>
      <c r="Z118" s="109">
        <v>8</v>
      </c>
      <c r="AA118" s="127"/>
      <c r="AB118" s="127"/>
      <c r="AC118" s="109">
        <v>8</v>
      </c>
      <c r="AD118" s="109">
        <v>8</v>
      </c>
      <c r="AE118" s="109">
        <v>8</v>
      </c>
      <c r="AF118" s="109">
        <v>8</v>
      </c>
      <c r="AG118" s="109">
        <v>8</v>
      </c>
      <c r="AH118" s="127"/>
      <c r="AI118" s="107"/>
      <c r="AJ118" s="107"/>
      <c r="AK118" s="110">
        <f t="shared" si="23"/>
        <v>176</v>
      </c>
    </row>
    <row r="119" spans="1:37" x14ac:dyDescent="0.3">
      <c r="A119" s="102">
        <v>54</v>
      </c>
      <c r="B119" s="107" t="str">
        <f>VLOOKUP($A119,Сотрудники!$A$3:$L$1206,2,0)</f>
        <v>Закрацкий Станислав</v>
      </c>
      <c r="C119" s="107" t="str">
        <f>VLOOKUP($A119,Сотрудники!$A$3:$L$1206,8,0)</f>
        <v>Москва</v>
      </c>
      <c r="D119" s="109">
        <v>8</v>
      </c>
      <c r="E119" s="109">
        <v>8</v>
      </c>
      <c r="F119" s="127"/>
      <c r="G119" s="127"/>
      <c r="H119" s="109">
        <v>8</v>
      </c>
      <c r="I119" s="109">
        <v>8</v>
      </c>
      <c r="J119" s="109">
        <v>8</v>
      </c>
      <c r="K119" s="109">
        <v>8</v>
      </c>
      <c r="L119" s="109">
        <v>8</v>
      </c>
      <c r="M119" s="127"/>
      <c r="N119" s="127"/>
      <c r="O119" s="109">
        <v>8</v>
      </c>
      <c r="P119" s="109">
        <v>8</v>
      </c>
      <c r="Q119" s="109">
        <v>8</v>
      </c>
      <c r="R119" s="109">
        <v>8</v>
      </c>
      <c r="S119" s="109">
        <v>8</v>
      </c>
      <c r="T119" s="127"/>
      <c r="U119" s="127"/>
      <c r="V119" s="109">
        <v>8</v>
      </c>
      <c r="W119" s="109">
        <v>8</v>
      </c>
      <c r="X119" s="109">
        <v>8</v>
      </c>
      <c r="Y119" s="109">
        <v>8</v>
      </c>
      <c r="Z119" s="109">
        <v>8</v>
      </c>
      <c r="AA119" s="127"/>
      <c r="AB119" s="127"/>
      <c r="AC119" s="109">
        <v>8</v>
      </c>
      <c r="AD119" s="109">
        <v>8</v>
      </c>
      <c r="AE119" s="109">
        <v>8</v>
      </c>
      <c r="AF119" s="109">
        <v>8</v>
      </c>
      <c r="AG119" s="109">
        <v>8</v>
      </c>
      <c r="AH119" s="127"/>
      <c r="AI119" s="107"/>
      <c r="AJ119" s="107"/>
      <c r="AK119" s="110">
        <f t="shared" si="23"/>
        <v>176</v>
      </c>
    </row>
    <row r="120" spans="1:37" x14ac:dyDescent="0.3">
      <c r="A120" s="102">
        <v>55</v>
      </c>
      <c r="B120" s="107" t="str">
        <f>VLOOKUP($A120,Сотрудники!$A$3:$L$1206,2,0)</f>
        <v>Секисов Константин</v>
      </c>
      <c r="C120" s="107" t="str">
        <f>VLOOKUP($A120,Сотрудники!$A$3:$L$1206,8,0)</f>
        <v>Курган</v>
      </c>
      <c r="D120" s="109">
        <v>8</v>
      </c>
      <c r="E120" s="109">
        <v>8</v>
      </c>
      <c r="F120" s="127"/>
      <c r="G120" s="127"/>
      <c r="H120" s="109">
        <v>8</v>
      </c>
      <c r="I120" s="109">
        <v>8</v>
      </c>
      <c r="J120" s="109">
        <v>8</v>
      </c>
      <c r="K120" s="109">
        <v>8</v>
      </c>
      <c r="L120" s="109">
        <v>8</v>
      </c>
      <c r="M120" s="127"/>
      <c r="N120" s="127"/>
      <c r="O120" s="109">
        <v>8</v>
      </c>
      <c r="P120" s="109">
        <v>8</v>
      </c>
      <c r="Q120" s="109">
        <v>8</v>
      </c>
      <c r="R120" s="109">
        <v>8</v>
      </c>
      <c r="S120" s="109">
        <v>8</v>
      </c>
      <c r="T120" s="127"/>
      <c r="U120" s="127"/>
      <c r="V120" s="109">
        <v>8</v>
      </c>
      <c r="W120" s="109">
        <v>8</v>
      </c>
      <c r="X120" s="109">
        <v>8</v>
      </c>
      <c r="Y120" s="109">
        <v>8</v>
      </c>
      <c r="Z120" s="109">
        <v>8</v>
      </c>
      <c r="AA120" s="127"/>
      <c r="AB120" s="127"/>
      <c r="AC120" s="109">
        <v>8</v>
      </c>
      <c r="AD120" s="109">
        <v>8</v>
      </c>
      <c r="AE120" s="109">
        <v>8</v>
      </c>
      <c r="AF120" s="109">
        <v>8</v>
      </c>
      <c r="AG120" s="109">
        <v>8</v>
      </c>
      <c r="AH120" s="127"/>
      <c r="AI120" s="107"/>
      <c r="AJ120" s="107"/>
      <c r="AK120" s="110">
        <f t="shared" si="23"/>
        <v>176</v>
      </c>
    </row>
    <row r="121" spans="1:37" x14ac:dyDescent="0.3">
      <c r="A121" s="102">
        <v>56</v>
      </c>
      <c r="B121" s="107" t="str">
        <f>VLOOKUP($A121,Сотрудники!$A$3:$L$1206,2,0)</f>
        <v>Русинов Михаил</v>
      </c>
      <c r="C121" s="107" t="str">
        <f>VLOOKUP($A121,Сотрудники!$A$3:$L$1206,8,0)</f>
        <v>Москва</v>
      </c>
      <c r="D121" s="109">
        <v>8</v>
      </c>
      <c r="E121" s="109">
        <v>8</v>
      </c>
      <c r="F121" s="127"/>
      <c r="G121" s="127"/>
      <c r="H121" s="109">
        <v>8</v>
      </c>
      <c r="I121" s="109">
        <v>8</v>
      </c>
      <c r="J121" s="109">
        <v>8</v>
      </c>
      <c r="K121" s="109">
        <v>8</v>
      </c>
      <c r="L121" s="109">
        <v>8</v>
      </c>
      <c r="M121" s="127"/>
      <c r="N121" s="127"/>
      <c r="O121" s="109">
        <v>8</v>
      </c>
      <c r="P121" s="109">
        <v>8</v>
      </c>
      <c r="Q121" s="109">
        <v>8</v>
      </c>
      <c r="R121" s="109">
        <v>8</v>
      </c>
      <c r="S121" s="109">
        <v>8</v>
      </c>
      <c r="T121" s="127"/>
      <c r="U121" s="127"/>
      <c r="V121" s="109">
        <v>8</v>
      </c>
      <c r="W121" s="109">
        <v>8</v>
      </c>
      <c r="X121" s="109">
        <v>8</v>
      </c>
      <c r="Y121" s="109">
        <v>8</v>
      </c>
      <c r="Z121" s="109">
        <v>8</v>
      </c>
      <c r="AA121" s="127"/>
      <c r="AB121" s="127"/>
      <c r="AC121" s="109">
        <v>8</v>
      </c>
      <c r="AD121" s="109">
        <v>8</v>
      </c>
      <c r="AE121" s="109">
        <v>8</v>
      </c>
      <c r="AF121" s="109">
        <v>8</v>
      </c>
      <c r="AG121" s="109">
        <v>8</v>
      </c>
      <c r="AH121" s="127"/>
      <c r="AI121" s="107"/>
      <c r="AJ121" s="107"/>
      <c r="AK121" s="110">
        <f t="shared" si="23"/>
        <v>176</v>
      </c>
    </row>
    <row r="122" spans="1:37" x14ac:dyDescent="0.3">
      <c r="A122" s="102">
        <v>57</v>
      </c>
      <c r="B122" s="107" t="str">
        <f>VLOOKUP($A122,Сотрудники!$A$3:$L$1206,2,0)</f>
        <v>Кузякина Ирина</v>
      </c>
      <c r="C122" s="107" t="str">
        <f>VLOOKUP($A122,Сотрудники!$A$3:$L$1206,8,0)</f>
        <v>Москва</v>
      </c>
      <c r="D122" s="109">
        <v>8</v>
      </c>
      <c r="E122" s="109">
        <v>8</v>
      </c>
      <c r="F122" s="127"/>
      <c r="G122" s="127"/>
      <c r="H122" s="109">
        <v>8</v>
      </c>
      <c r="I122" s="109">
        <v>8</v>
      </c>
      <c r="J122" s="109">
        <v>8</v>
      </c>
      <c r="K122" s="109">
        <v>8</v>
      </c>
      <c r="L122" s="109">
        <v>8</v>
      </c>
      <c r="M122" s="127"/>
      <c r="N122" s="127"/>
      <c r="O122" s="109">
        <v>8</v>
      </c>
      <c r="P122" s="109">
        <v>8</v>
      </c>
      <c r="Q122" s="109">
        <v>8</v>
      </c>
      <c r="R122" s="109">
        <v>8</v>
      </c>
      <c r="S122" s="109">
        <v>8</v>
      </c>
      <c r="T122" s="127"/>
      <c r="U122" s="127"/>
      <c r="V122" s="109">
        <v>8</v>
      </c>
      <c r="W122" s="109">
        <v>8</v>
      </c>
      <c r="X122" s="109">
        <v>8</v>
      </c>
      <c r="Y122" s="109">
        <v>8</v>
      </c>
      <c r="Z122" s="109">
        <v>8</v>
      </c>
      <c r="AA122" s="127"/>
      <c r="AB122" s="127"/>
      <c r="AC122" s="109">
        <v>8</v>
      </c>
      <c r="AD122" s="109">
        <v>8</v>
      </c>
      <c r="AE122" s="109">
        <v>8</v>
      </c>
      <c r="AF122" s="109">
        <v>8</v>
      </c>
      <c r="AG122" s="109">
        <v>8</v>
      </c>
      <c r="AH122" s="127"/>
      <c r="AI122" s="107"/>
      <c r="AJ122" s="107"/>
      <c r="AK122" s="110">
        <f t="shared" si="23"/>
        <v>176</v>
      </c>
    </row>
    <row r="123" spans="1:37" x14ac:dyDescent="0.3">
      <c r="A123" s="102">
        <v>58</v>
      </c>
      <c r="B123" s="107" t="str">
        <f>VLOOKUP($A123,Сотрудники!$A$3:$L$1206,2,0)</f>
        <v>Нгуен Дмитрий</v>
      </c>
      <c r="C123" s="107" t="str">
        <f>VLOOKUP($A123,Сотрудники!$A$3:$L$1206,8,0)</f>
        <v>СПБ</v>
      </c>
      <c r="D123" s="109">
        <v>8</v>
      </c>
      <c r="E123" s="109">
        <v>8</v>
      </c>
      <c r="F123" s="127"/>
      <c r="G123" s="127"/>
      <c r="H123" s="109">
        <v>8</v>
      </c>
      <c r="I123" s="109">
        <v>8</v>
      </c>
      <c r="J123" s="109">
        <v>8</v>
      </c>
      <c r="K123" s="109">
        <v>8</v>
      </c>
      <c r="L123" s="109">
        <v>8</v>
      </c>
      <c r="M123" s="127"/>
      <c r="N123" s="127"/>
      <c r="O123" s="109">
        <v>8</v>
      </c>
      <c r="P123" s="109">
        <v>8</v>
      </c>
      <c r="Q123" s="109">
        <v>8</v>
      </c>
      <c r="R123" s="109">
        <v>8</v>
      </c>
      <c r="S123" s="109">
        <v>8</v>
      </c>
      <c r="T123" s="127"/>
      <c r="U123" s="127"/>
      <c r="V123" s="109">
        <v>8</v>
      </c>
      <c r="W123" s="109">
        <v>8</v>
      </c>
      <c r="X123" s="109">
        <v>8</v>
      </c>
      <c r="Y123" s="109">
        <v>8</v>
      </c>
      <c r="Z123" s="109">
        <v>8</v>
      </c>
      <c r="AA123" s="127"/>
      <c r="AB123" s="127"/>
      <c r="AC123" s="109">
        <v>8</v>
      </c>
      <c r="AD123" s="109">
        <v>8</v>
      </c>
      <c r="AE123" s="109">
        <v>8</v>
      </c>
      <c r="AF123" s="109">
        <v>8</v>
      </c>
      <c r="AG123" s="109">
        <v>8</v>
      </c>
      <c r="AH123" s="127"/>
      <c r="AI123" s="107"/>
      <c r="AJ123" s="107"/>
      <c r="AK123" s="110">
        <f t="shared" si="23"/>
        <v>176</v>
      </c>
    </row>
    <row r="124" spans="1:37" x14ac:dyDescent="0.3">
      <c r="A124" s="102">
        <v>59</v>
      </c>
      <c r="B124" s="107" t="str">
        <f>VLOOKUP($A124,Сотрудники!$A$3:$L$1206,2,0)</f>
        <v>Зырянов Николай</v>
      </c>
      <c r="C124" s="107" t="str">
        <f>VLOOKUP($A124,Сотрудники!$A$3:$L$1206,8,0)</f>
        <v>СПБ</v>
      </c>
      <c r="D124" s="109">
        <v>8</v>
      </c>
      <c r="E124" s="109">
        <v>8</v>
      </c>
      <c r="F124" s="127"/>
      <c r="G124" s="127"/>
      <c r="H124" s="109">
        <v>8</v>
      </c>
      <c r="I124" s="109">
        <v>8</v>
      </c>
      <c r="J124" s="109">
        <v>8</v>
      </c>
      <c r="K124" s="109">
        <v>8</v>
      </c>
      <c r="L124" s="109">
        <v>8</v>
      </c>
      <c r="M124" s="127"/>
      <c r="N124" s="127"/>
      <c r="O124" s="109">
        <v>8</v>
      </c>
      <c r="P124" s="109">
        <v>8</v>
      </c>
      <c r="Q124" s="109">
        <v>8</v>
      </c>
      <c r="R124" s="109">
        <v>8</v>
      </c>
      <c r="S124" s="109">
        <v>8</v>
      </c>
      <c r="T124" s="127"/>
      <c r="U124" s="127"/>
      <c r="V124" s="109">
        <v>8</v>
      </c>
      <c r="W124" s="109">
        <v>8</v>
      </c>
      <c r="X124" s="109">
        <v>8</v>
      </c>
      <c r="Y124" s="109">
        <v>8</v>
      </c>
      <c r="Z124" s="109">
        <v>8</v>
      </c>
      <c r="AA124" s="127"/>
      <c r="AB124" s="127"/>
      <c r="AC124" s="109">
        <v>8</v>
      </c>
      <c r="AD124" s="109">
        <v>8</v>
      </c>
      <c r="AE124" s="109">
        <v>8</v>
      </c>
      <c r="AF124" s="109">
        <v>8</v>
      </c>
      <c r="AG124" s="109">
        <v>8</v>
      </c>
      <c r="AH124" s="127"/>
      <c r="AI124" s="107"/>
      <c r="AJ124" s="107"/>
      <c r="AK124" s="110">
        <f t="shared" si="23"/>
        <v>176</v>
      </c>
    </row>
    <row r="125" spans="1:37" x14ac:dyDescent="0.3">
      <c r="A125" s="102">
        <v>60</v>
      </c>
      <c r="B125" s="107" t="str">
        <f>VLOOKUP($A125,Сотрудники!$A$3:$L$1206,2,0)</f>
        <v>Гнусов Алексей</v>
      </c>
      <c r="C125" s="107" t="str">
        <f>VLOOKUP($A125,Сотрудники!$A$3:$L$1206,8,0)</f>
        <v>Москва</v>
      </c>
      <c r="D125" s="109">
        <v>8</v>
      </c>
      <c r="E125" s="109">
        <v>8</v>
      </c>
      <c r="F125" s="127"/>
      <c r="G125" s="127"/>
      <c r="H125" s="109">
        <v>8</v>
      </c>
      <c r="I125" s="109">
        <v>8</v>
      </c>
      <c r="J125" s="109">
        <v>8</v>
      </c>
      <c r="K125" s="109">
        <v>8</v>
      </c>
      <c r="L125" s="109">
        <v>8</v>
      </c>
      <c r="M125" s="127"/>
      <c r="N125" s="127"/>
      <c r="O125" s="109">
        <v>8</v>
      </c>
      <c r="P125" s="109">
        <v>8</v>
      </c>
      <c r="Q125" s="109">
        <v>8</v>
      </c>
      <c r="R125" s="109">
        <v>8</v>
      </c>
      <c r="S125" s="109">
        <v>8</v>
      </c>
      <c r="T125" s="127"/>
      <c r="U125" s="127"/>
      <c r="V125" s="109">
        <v>8</v>
      </c>
      <c r="W125" s="109">
        <v>8</v>
      </c>
      <c r="X125" s="109">
        <v>8</v>
      </c>
      <c r="Y125" s="109">
        <v>8</v>
      </c>
      <c r="Z125" s="109">
        <v>8</v>
      </c>
      <c r="AA125" s="127"/>
      <c r="AB125" s="127"/>
      <c r="AC125" s="109">
        <v>8</v>
      </c>
      <c r="AD125" s="109">
        <v>8</v>
      </c>
      <c r="AE125" s="109">
        <v>8</v>
      </c>
      <c r="AF125" s="109">
        <v>8</v>
      </c>
      <c r="AG125" s="109">
        <v>8</v>
      </c>
      <c r="AH125" s="127"/>
      <c r="AI125" s="107"/>
      <c r="AJ125" s="107"/>
      <c r="AK125" s="110">
        <f t="shared" si="23"/>
        <v>176</v>
      </c>
    </row>
    <row r="126" spans="1:37" x14ac:dyDescent="0.3">
      <c r="A126" s="102">
        <v>61</v>
      </c>
      <c r="B126" s="107" t="str">
        <f>VLOOKUP($A126,Сотрудники!$A$3:$L$1206,2,0)</f>
        <v>Ушаков Сергей</v>
      </c>
      <c r="C126" s="107" t="str">
        <f>VLOOKUP($A126,Сотрудники!$A$3:$L$1206,8,0)</f>
        <v>Москва</v>
      </c>
      <c r="D126" s="109">
        <v>8</v>
      </c>
      <c r="E126" s="109">
        <v>8</v>
      </c>
      <c r="F126" s="127"/>
      <c r="G126" s="127"/>
      <c r="H126" s="109">
        <v>8</v>
      </c>
      <c r="I126" s="109">
        <v>8</v>
      </c>
      <c r="J126" s="109">
        <v>8</v>
      </c>
      <c r="K126" s="109">
        <v>8</v>
      </c>
      <c r="L126" s="109">
        <v>8</v>
      </c>
      <c r="M126" s="127"/>
      <c r="N126" s="127"/>
      <c r="O126" s="109">
        <v>8</v>
      </c>
      <c r="P126" s="109">
        <v>8</v>
      </c>
      <c r="Q126" s="109">
        <v>8</v>
      </c>
      <c r="R126" s="109">
        <v>8</v>
      </c>
      <c r="S126" s="109">
        <v>8</v>
      </c>
      <c r="T126" s="127"/>
      <c r="U126" s="127"/>
      <c r="V126" s="109">
        <v>8</v>
      </c>
      <c r="W126" s="109">
        <v>8</v>
      </c>
      <c r="X126" s="109">
        <v>8</v>
      </c>
      <c r="Y126" s="109">
        <v>8</v>
      </c>
      <c r="Z126" s="109">
        <v>8</v>
      </c>
      <c r="AA126" s="127"/>
      <c r="AB126" s="127"/>
      <c r="AC126" s="109">
        <v>8</v>
      </c>
      <c r="AD126" s="109">
        <v>8</v>
      </c>
      <c r="AE126" s="109">
        <v>8</v>
      </c>
      <c r="AF126" s="109">
        <v>8</v>
      </c>
      <c r="AG126" s="109">
        <v>8</v>
      </c>
      <c r="AH126" s="127"/>
      <c r="AI126" s="107"/>
      <c r="AJ126" s="107"/>
      <c r="AK126" s="110">
        <f t="shared" si="23"/>
        <v>176</v>
      </c>
    </row>
    <row r="127" spans="1:37" x14ac:dyDescent="0.3">
      <c r="A127" s="102">
        <v>62</v>
      </c>
      <c r="B127" s="107" t="str">
        <f>VLOOKUP($A127,Сотрудники!$A$3:$L$1206,2,0)</f>
        <v>Горьков Алексей</v>
      </c>
      <c r="C127" s="107" t="str">
        <f>VLOOKUP($A127,Сотрудники!$A$3:$L$1206,8,0)</f>
        <v>Москва</v>
      </c>
      <c r="D127" s="109">
        <v>8</v>
      </c>
      <c r="E127" s="109">
        <v>8</v>
      </c>
      <c r="F127" s="127"/>
      <c r="G127" s="127"/>
      <c r="H127" s="109">
        <v>8</v>
      </c>
      <c r="I127" s="109">
        <v>8</v>
      </c>
      <c r="J127" s="109">
        <v>8</v>
      </c>
      <c r="K127" s="109">
        <v>8</v>
      </c>
      <c r="L127" s="109">
        <v>8</v>
      </c>
      <c r="M127" s="127"/>
      <c r="N127" s="127"/>
      <c r="O127" s="109">
        <v>8</v>
      </c>
      <c r="P127" s="109">
        <v>8</v>
      </c>
      <c r="Q127" s="109">
        <v>8</v>
      </c>
      <c r="R127" s="109">
        <v>8</v>
      </c>
      <c r="S127" s="109">
        <v>8</v>
      </c>
      <c r="T127" s="127"/>
      <c r="U127" s="127"/>
      <c r="V127" s="109">
        <v>8</v>
      </c>
      <c r="W127" s="109">
        <v>8</v>
      </c>
      <c r="X127" s="109">
        <v>8</v>
      </c>
      <c r="Y127" s="109">
        <v>8</v>
      </c>
      <c r="Z127" s="109">
        <v>8</v>
      </c>
      <c r="AA127" s="127"/>
      <c r="AB127" s="127"/>
      <c r="AC127" s="109">
        <v>8</v>
      </c>
      <c r="AD127" s="109">
        <v>8</v>
      </c>
      <c r="AE127" s="109">
        <v>8</v>
      </c>
      <c r="AF127" s="109">
        <v>8</v>
      </c>
      <c r="AG127" s="109">
        <v>8</v>
      </c>
      <c r="AH127" s="127"/>
      <c r="AI127" s="107"/>
      <c r="AJ127" s="107"/>
      <c r="AK127" s="110">
        <f t="shared" si="23"/>
        <v>176</v>
      </c>
    </row>
    <row r="128" spans="1:37" x14ac:dyDescent="0.3">
      <c r="A128" s="102">
        <v>63</v>
      </c>
      <c r="B128" s="107" t="str">
        <f>VLOOKUP($A128,Сотрудники!$A$3:$L$1206,2,0)</f>
        <v>Ненякина Анастасия</v>
      </c>
      <c r="C128" s="107" t="str">
        <f>VLOOKUP($A128,Сотрудники!$A$3:$L$1206,8,0)</f>
        <v>Москва</v>
      </c>
      <c r="D128" s="109">
        <v>8</v>
      </c>
      <c r="E128" s="109">
        <v>8</v>
      </c>
      <c r="F128" s="127"/>
      <c r="G128" s="127"/>
      <c r="H128" s="109">
        <v>8</v>
      </c>
      <c r="I128" s="109">
        <v>8</v>
      </c>
      <c r="J128" s="109">
        <v>8</v>
      </c>
      <c r="K128" s="109">
        <v>8</v>
      </c>
      <c r="L128" s="109">
        <v>8</v>
      </c>
      <c r="M128" s="127"/>
      <c r="N128" s="127"/>
      <c r="O128" s="109">
        <v>8</v>
      </c>
      <c r="P128" s="109">
        <v>8</v>
      </c>
      <c r="Q128" s="109">
        <v>8</v>
      </c>
      <c r="R128" s="109">
        <v>8</v>
      </c>
      <c r="S128" s="109">
        <v>8</v>
      </c>
      <c r="T128" s="127"/>
      <c r="U128" s="127"/>
      <c r="V128" s="109">
        <v>8</v>
      </c>
      <c r="W128" s="109">
        <v>8</v>
      </c>
      <c r="X128" s="109">
        <v>8</v>
      </c>
      <c r="Y128" s="109">
        <v>8</v>
      </c>
      <c r="Z128" s="109">
        <v>8</v>
      </c>
      <c r="AA128" s="127"/>
      <c r="AB128" s="127"/>
      <c r="AC128" s="109">
        <v>8</v>
      </c>
      <c r="AD128" s="109">
        <v>8</v>
      </c>
      <c r="AE128" s="109">
        <v>8</v>
      </c>
      <c r="AF128" s="109">
        <v>8</v>
      </c>
      <c r="AG128" s="109">
        <v>8</v>
      </c>
      <c r="AH128" s="127"/>
      <c r="AI128" s="107"/>
      <c r="AJ128" s="107"/>
      <c r="AK128" s="110">
        <f t="shared" si="23"/>
        <v>176</v>
      </c>
    </row>
    <row r="129" spans="1:37" x14ac:dyDescent="0.3">
      <c r="A129" s="102">
        <v>83</v>
      </c>
      <c r="B129" s="107" t="str">
        <f>VLOOKUP($A129,Сотрудники!$A$3:$L$1206,2,0)</f>
        <v>Жердева Екатерина</v>
      </c>
      <c r="C129" s="107" t="str">
        <f>VLOOKUP($A129,Сотрудники!$A$3:$L$1206,8,0)</f>
        <v>Архангельск</v>
      </c>
      <c r="D129" s="109">
        <v>8</v>
      </c>
      <c r="E129" s="109">
        <v>8</v>
      </c>
      <c r="F129" s="127"/>
      <c r="G129" s="127"/>
      <c r="H129" s="109">
        <v>8</v>
      </c>
      <c r="I129" s="109">
        <v>8</v>
      </c>
      <c r="J129" s="109">
        <v>8</v>
      </c>
      <c r="K129" s="109">
        <v>8</v>
      </c>
      <c r="L129" s="109">
        <v>8</v>
      </c>
      <c r="M129" s="127"/>
      <c r="N129" s="127"/>
      <c r="O129" s="109">
        <v>8</v>
      </c>
      <c r="P129" s="109">
        <v>8</v>
      </c>
      <c r="Q129" s="109">
        <v>8</v>
      </c>
      <c r="R129" s="109">
        <v>8</v>
      </c>
      <c r="S129" s="109">
        <v>8</v>
      </c>
      <c r="T129" s="127"/>
      <c r="U129" s="127"/>
      <c r="V129" s="109">
        <v>8</v>
      </c>
      <c r="W129" s="109">
        <v>8</v>
      </c>
      <c r="X129" s="109">
        <v>8</v>
      </c>
      <c r="Y129" s="109">
        <v>8</v>
      </c>
      <c r="Z129" s="109">
        <v>8</v>
      </c>
      <c r="AA129" s="127"/>
      <c r="AB129" s="127"/>
      <c r="AC129" s="109">
        <v>8</v>
      </c>
      <c r="AD129" s="109">
        <v>8</v>
      </c>
      <c r="AE129" s="109">
        <v>8</v>
      </c>
      <c r="AF129" s="109">
        <v>8</v>
      </c>
      <c r="AG129" s="109">
        <v>8</v>
      </c>
      <c r="AH129" s="127"/>
      <c r="AI129" s="107"/>
      <c r="AJ129" s="107"/>
      <c r="AK129" s="110">
        <f t="shared" si="23"/>
        <v>176</v>
      </c>
    </row>
    <row r="130" spans="1:37" x14ac:dyDescent="0.3">
      <c r="A130" s="102">
        <v>64</v>
      </c>
      <c r="B130" s="107" t="str">
        <f>VLOOKUP($A130,Сотрудники!$A$3:$L$1206,2,0)</f>
        <v>Павлов Роман</v>
      </c>
      <c r="C130" s="107" t="str">
        <f>VLOOKUP($A130,Сотрудники!$A$3:$L$1206,8,0)</f>
        <v>Москва</v>
      </c>
      <c r="D130" s="109">
        <v>8</v>
      </c>
      <c r="E130" s="109">
        <v>8</v>
      </c>
      <c r="F130" s="127"/>
      <c r="G130" s="108"/>
      <c r="H130" s="109">
        <v>8</v>
      </c>
      <c r="I130" s="109">
        <v>8</v>
      </c>
      <c r="J130" s="109">
        <v>8</v>
      </c>
      <c r="K130" s="109">
        <v>8</v>
      </c>
      <c r="L130" s="109">
        <v>8</v>
      </c>
      <c r="M130" s="108"/>
      <c r="N130" s="127"/>
      <c r="O130" s="109">
        <v>8</v>
      </c>
      <c r="P130" s="109">
        <v>8</v>
      </c>
      <c r="Q130" s="109">
        <v>8</v>
      </c>
      <c r="R130" s="109">
        <v>8</v>
      </c>
      <c r="S130" s="109">
        <v>8</v>
      </c>
      <c r="T130" s="127"/>
      <c r="U130" s="127"/>
      <c r="V130" s="109">
        <v>8</v>
      </c>
      <c r="W130" s="109">
        <v>8</v>
      </c>
      <c r="X130" s="109">
        <v>8</v>
      </c>
      <c r="Y130" s="109">
        <v>8</v>
      </c>
      <c r="Z130" s="109">
        <v>8</v>
      </c>
      <c r="AA130" s="127"/>
      <c r="AB130" s="127"/>
      <c r="AC130" s="109">
        <v>8</v>
      </c>
      <c r="AD130" s="109">
        <v>8</v>
      </c>
      <c r="AE130" s="109">
        <v>8</v>
      </c>
      <c r="AF130" s="109">
        <v>8</v>
      </c>
      <c r="AG130" s="109">
        <v>8</v>
      </c>
      <c r="AH130" s="127"/>
      <c r="AI130" s="107"/>
      <c r="AJ130" s="107"/>
      <c r="AK130" s="110">
        <f t="shared" si="23"/>
        <v>176</v>
      </c>
    </row>
    <row r="131" spans="1:37" x14ac:dyDescent="0.3">
      <c r="A131" s="102">
        <v>66</v>
      </c>
      <c r="B131" s="107" t="str">
        <f>VLOOKUP($A131,Сотрудники!$A$3:$L$1206,2,0)</f>
        <v>Лукьянов Станислав</v>
      </c>
      <c r="C131" s="107" t="str">
        <f>VLOOKUP($A131,Сотрудники!$A$3:$L$1206,8,0)</f>
        <v>Екатеринбург</v>
      </c>
      <c r="D131" s="109">
        <v>8</v>
      </c>
      <c r="E131" s="109">
        <v>8</v>
      </c>
      <c r="F131" s="127"/>
      <c r="G131" s="108"/>
      <c r="H131" s="109">
        <v>8</v>
      </c>
      <c r="I131" s="109">
        <v>8</v>
      </c>
      <c r="J131" s="109">
        <v>8</v>
      </c>
      <c r="K131" s="109">
        <v>8</v>
      </c>
      <c r="L131" s="109">
        <v>8</v>
      </c>
      <c r="M131" s="108"/>
      <c r="N131" s="127"/>
      <c r="O131" s="109">
        <v>8</v>
      </c>
      <c r="P131" s="109">
        <v>8</v>
      </c>
      <c r="Q131" s="109">
        <v>8</v>
      </c>
      <c r="R131" s="109">
        <v>8</v>
      </c>
      <c r="S131" s="109">
        <v>8</v>
      </c>
      <c r="T131" s="127"/>
      <c r="U131" s="127"/>
      <c r="V131" s="109">
        <v>8</v>
      </c>
      <c r="W131" s="109">
        <v>8</v>
      </c>
      <c r="X131" s="109">
        <v>8</v>
      </c>
      <c r="Y131" s="109">
        <v>8</v>
      </c>
      <c r="Z131" s="109">
        <v>8</v>
      </c>
      <c r="AA131" s="127"/>
      <c r="AB131" s="127"/>
      <c r="AC131" s="109">
        <v>8</v>
      </c>
      <c r="AD131" s="109">
        <v>8</v>
      </c>
      <c r="AE131" s="109">
        <v>8</v>
      </c>
      <c r="AF131" s="109">
        <v>8</v>
      </c>
      <c r="AG131" s="109">
        <v>8</v>
      </c>
      <c r="AH131" s="127"/>
      <c r="AI131" s="107"/>
      <c r="AJ131" s="107"/>
      <c r="AK131" s="110">
        <f t="shared" si="23"/>
        <v>176</v>
      </c>
    </row>
    <row r="132" spans="1:37" x14ac:dyDescent="0.3">
      <c r="A132" s="102">
        <v>67</v>
      </c>
      <c r="B132" s="107" t="str">
        <f>VLOOKUP($A132,Сотрудники!$A$3:$L$1206,2,0)</f>
        <v>Киле Егор</v>
      </c>
      <c r="C132" s="107" t="str">
        <f>VLOOKUP($A132,Сотрудники!$A$3:$L$1206,8,0)</f>
        <v>СПБ</v>
      </c>
      <c r="D132" s="109">
        <v>8</v>
      </c>
      <c r="E132" s="109">
        <v>8</v>
      </c>
      <c r="F132" s="127"/>
      <c r="G132" s="108"/>
      <c r="H132" s="109">
        <v>8</v>
      </c>
      <c r="I132" s="109">
        <v>8</v>
      </c>
      <c r="J132" s="109">
        <v>8</v>
      </c>
      <c r="K132" s="109">
        <v>8</v>
      </c>
      <c r="L132" s="109">
        <v>8</v>
      </c>
      <c r="M132" s="108"/>
      <c r="N132" s="127"/>
      <c r="O132" s="109">
        <v>8</v>
      </c>
      <c r="P132" s="109">
        <v>8</v>
      </c>
      <c r="Q132" s="109">
        <v>8</v>
      </c>
      <c r="R132" s="109">
        <v>8</v>
      </c>
      <c r="S132" s="109">
        <v>8</v>
      </c>
      <c r="T132" s="127"/>
      <c r="U132" s="127"/>
      <c r="V132" s="109">
        <v>8</v>
      </c>
      <c r="W132" s="109">
        <v>8</v>
      </c>
      <c r="X132" s="109">
        <v>8</v>
      </c>
      <c r="Y132" s="109">
        <v>8</v>
      </c>
      <c r="Z132" s="109">
        <v>8</v>
      </c>
      <c r="AA132" s="127"/>
      <c r="AB132" s="127"/>
      <c r="AC132" s="109">
        <v>8</v>
      </c>
      <c r="AD132" s="109">
        <v>8</v>
      </c>
      <c r="AE132" s="109">
        <v>8</v>
      </c>
      <c r="AF132" s="109">
        <v>8</v>
      </c>
      <c r="AG132" s="109">
        <v>8</v>
      </c>
      <c r="AH132" s="127"/>
      <c r="AI132" s="107"/>
      <c r="AJ132" s="107"/>
      <c r="AK132" s="110">
        <f t="shared" si="23"/>
        <v>176</v>
      </c>
    </row>
    <row r="133" spans="1:37" x14ac:dyDescent="0.3">
      <c r="A133" s="102">
        <v>68</v>
      </c>
      <c r="B133" s="107" t="str">
        <f>VLOOKUP($A133,Сотрудники!$A$3:$L$1206,2,0)</f>
        <v>Кучмиёв Иван</v>
      </c>
      <c r="C133" s="107" t="str">
        <f>VLOOKUP($A133,Сотрудники!$A$3:$L$1206,8,0)</f>
        <v>Москва</v>
      </c>
      <c r="D133" s="109">
        <v>8</v>
      </c>
      <c r="E133" s="109">
        <v>8</v>
      </c>
      <c r="F133" s="127"/>
      <c r="G133" s="108"/>
      <c r="H133" s="109">
        <v>8</v>
      </c>
      <c r="I133" s="109">
        <v>8</v>
      </c>
      <c r="J133" s="109">
        <v>8</v>
      </c>
      <c r="K133" s="109">
        <v>8</v>
      </c>
      <c r="L133" s="109">
        <v>8</v>
      </c>
      <c r="M133" s="108"/>
      <c r="N133" s="127"/>
      <c r="O133" s="109"/>
      <c r="P133" s="107"/>
      <c r="Q133" s="107"/>
      <c r="R133" s="107"/>
      <c r="S133" s="109"/>
      <c r="T133" s="127"/>
      <c r="U133" s="127"/>
      <c r="V133" s="109"/>
      <c r="W133" s="109"/>
      <c r="X133" s="107"/>
      <c r="Y133" s="107"/>
      <c r="Z133" s="109"/>
      <c r="AA133" s="127"/>
      <c r="AB133" s="127"/>
      <c r="AC133" s="109"/>
      <c r="AD133" s="109"/>
      <c r="AE133" s="109"/>
      <c r="AF133" s="109"/>
      <c r="AG133" s="109"/>
      <c r="AH133" s="127"/>
      <c r="AI133" s="107"/>
      <c r="AJ133" s="107"/>
      <c r="AK133" s="110">
        <f t="shared" si="23"/>
        <v>56</v>
      </c>
    </row>
    <row r="134" spans="1:37" x14ac:dyDescent="0.3">
      <c r="A134" s="102">
        <v>69</v>
      </c>
      <c r="B134" s="107" t="str">
        <f>VLOOKUP($A134,Сотрудники!$A$3:$L$1206,2,0)</f>
        <v>Егоров Валерий</v>
      </c>
      <c r="C134" s="107" t="str">
        <f>VLOOKUP($A134,Сотрудники!$A$3:$L$1206,8,0)</f>
        <v>Рязань</v>
      </c>
      <c r="D134" s="109">
        <v>8</v>
      </c>
      <c r="E134" s="109">
        <v>8</v>
      </c>
      <c r="F134" s="127"/>
      <c r="G134" s="108"/>
      <c r="H134" s="109">
        <v>8</v>
      </c>
      <c r="I134" s="109">
        <v>8</v>
      </c>
      <c r="J134" s="109">
        <v>8</v>
      </c>
      <c r="K134" s="109">
        <v>8</v>
      </c>
      <c r="L134" s="109">
        <v>8</v>
      </c>
      <c r="M134" s="108"/>
      <c r="N134" s="127"/>
      <c r="O134" s="109">
        <v>8</v>
      </c>
      <c r="P134" s="109">
        <v>8</v>
      </c>
      <c r="Q134" s="109">
        <v>8</v>
      </c>
      <c r="R134" s="109">
        <v>8</v>
      </c>
      <c r="S134" s="109">
        <v>8</v>
      </c>
      <c r="T134" s="127"/>
      <c r="U134" s="127"/>
      <c r="V134" s="109">
        <v>8</v>
      </c>
      <c r="W134" s="109">
        <v>8</v>
      </c>
      <c r="X134" s="109">
        <v>8</v>
      </c>
      <c r="Y134" s="109">
        <v>8</v>
      </c>
      <c r="Z134" s="109">
        <v>8</v>
      </c>
      <c r="AA134" s="127"/>
      <c r="AB134" s="127"/>
      <c r="AC134" s="109">
        <v>8</v>
      </c>
      <c r="AD134" s="109">
        <v>8</v>
      </c>
      <c r="AE134" s="109">
        <v>8</v>
      </c>
      <c r="AF134" s="109">
        <v>8</v>
      </c>
      <c r="AG134" s="109">
        <v>8</v>
      </c>
      <c r="AH134" s="127"/>
      <c r="AI134" s="107"/>
      <c r="AJ134" s="107"/>
      <c r="AK134" s="110">
        <f t="shared" si="23"/>
        <v>176</v>
      </c>
    </row>
    <row r="135" spans="1:37" x14ac:dyDescent="0.3">
      <c r="A135" s="102">
        <v>70</v>
      </c>
      <c r="B135" s="107" t="str">
        <f>VLOOKUP($A135,Сотрудники!$A$3:$L$1206,2,0)</f>
        <v>Балагушкин Артем</v>
      </c>
      <c r="C135" s="107" t="str">
        <f>VLOOKUP($A135,Сотрудники!$A$3:$L$1206,8,0)</f>
        <v>Москва</v>
      </c>
      <c r="D135" s="109">
        <v>8</v>
      </c>
      <c r="E135" s="109">
        <v>8</v>
      </c>
      <c r="F135" s="127"/>
      <c r="G135" s="108"/>
      <c r="H135" s="109">
        <v>8</v>
      </c>
      <c r="I135" s="109">
        <v>8</v>
      </c>
      <c r="J135" s="109">
        <v>8</v>
      </c>
      <c r="K135" s="109">
        <v>8</v>
      </c>
      <c r="L135" s="109">
        <v>8</v>
      </c>
      <c r="M135" s="108"/>
      <c r="N135" s="127"/>
      <c r="O135" s="109">
        <v>8</v>
      </c>
      <c r="P135" s="109">
        <v>8</v>
      </c>
      <c r="Q135" s="109">
        <v>8</v>
      </c>
      <c r="R135" s="109">
        <v>8</v>
      </c>
      <c r="S135" s="109">
        <v>8</v>
      </c>
      <c r="T135" s="127"/>
      <c r="U135" s="127"/>
      <c r="V135" s="109">
        <v>8</v>
      </c>
      <c r="W135" s="109">
        <v>8</v>
      </c>
      <c r="X135" s="109">
        <v>8</v>
      </c>
      <c r="Y135" s="109">
        <v>8</v>
      </c>
      <c r="Z135" s="109">
        <v>8</v>
      </c>
      <c r="AA135" s="127"/>
      <c r="AB135" s="127"/>
      <c r="AC135" s="109">
        <v>8</v>
      </c>
      <c r="AD135" s="109">
        <v>8</v>
      </c>
      <c r="AE135" s="109">
        <v>8</v>
      </c>
      <c r="AF135" s="109">
        <v>8</v>
      </c>
      <c r="AG135" s="109">
        <v>8</v>
      </c>
      <c r="AH135" s="127"/>
      <c r="AI135" s="107"/>
      <c r="AJ135" s="107"/>
      <c r="AK135" s="110">
        <f t="shared" si="23"/>
        <v>176</v>
      </c>
    </row>
    <row r="136" spans="1:37" x14ac:dyDescent="0.3">
      <c r="A136" s="102">
        <v>71</v>
      </c>
      <c r="B136" s="107" t="str">
        <f>VLOOKUP($A136,Сотрудники!$A$3:$L$1206,2,0)</f>
        <v>Чермашенцев Илья</v>
      </c>
      <c r="C136" s="107" t="str">
        <f>VLOOKUP($A136,Сотрудники!$A$3:$L$1206,8,0)</f>
        <v>Москва</v>
      </c>
      <c r="D136" s="109"/>
      <c r="E136" s="109"/>
      <c r="F136" s="127"/>
      <c r="G136" s="108"/>
      <c r="H136" s="109">
        <v>8</v>
      </c>
      <c r="I136" s="109">
        <v>8</v>
      </c>
      <c r="J136" s="109">
        <v>8</v>
      </c>
      <c r="K136" s="109">
        <v>8</v>
      </c>
      <c r="L136" s="109">
        <v>8</v>
      </c>
      <c r="M136" s="108"/>
      <c r="N136" s="127"/>
      <c r="O136" s="109">
        <v>8</v>
      </c>
      <c r="P136" s="109">
        <v>8</v>
      </c>
      <c r="Q136" s="109">
        <v>8</v>
      </c>
      <c r="R136" s="109">
        <v>8</v>
      </c>
      <c r="S136" s="109">
        <v>8</v>
      </c>
      <c r="T136" s="127"/>
      <c r="U136" s="127"/>
      <c r="V136" s="109">
        <v>8</v>
      </c>
      <c r="W136" s="109">
        <v>8</v>
      </c>
      <c r="X136" s="109">
        <v>8</v>
      </c>
      <c r="Y136" s="109">
        <v>8</v>
      </c>
      <c r="Z136" s="109">
        <v>8</v>
      </c>
      <c r="AA136" s="127"/>
      <c r="AB136" s="127"/>
      <c r="AC136" s="109">
        <v>8</v>
      </c>
      <c r="AD136" s="109">
        <v>8</v>
      </c>
      <c r="AE136" s="109">
        <v>8</v>
      </c>
      <c r="AF136" s="109">
        <v>8</v>
      </c>
      <c r="AG136" s="109">
        <v>8</v>
      </c>
      <c r="AH136" s="127"/>
      <c r="AI136" s="107"/>
      <c r="AJ136" s="107"/>
      <c r="AK136" s="110">
        <f t="shared" si="23"/>
        <v>160</v>
      </c>
    </row>
    <row r="137" spans="1:37" x14ac:dyDescent="0.3">
      <c r="A137" s="102">
        <v>72</v>
      </c>
      <c r="B137" s="107" t="str">
        <f>VLOOKUP($A137,Сотрудники!$A$3:$L$1206,2,0)</f>
        <v>Градосельская Наталья</v>
      </c>
      <c r="C137" s="107" t="str">
        <f>VLOOKUP($A137,Сотрудники!$A$3:$L$1206,8,0)</f>
        <v>Москва</v>
      </c>
      <c r="D137" s="109"/>
      <c r="E137" s="109"/>
      <c r="F137" s="127"/>
      <c r="G137" s="108"/>
      <c r="H137" s="109">
        <v>8</v>
      </c>
      <c r="I137" s="109">
        <v>8</v>
      </c>
      <c r="J137" s="109">
        <v>8</v>
      </c>
      <c r="K137" s="109">
        <v>8</v>
      </c>
      <c r="L137" s="109">
        <v>8</v>
      </c>
      <c r="M137" s="108"/>
      <c r="N137" s="127"/>
      <c r="O137" s="109">
        <v>8</v>
      </c>
      <c r="P137" s="109">
        <v>8</v>
      </c>
      <c r="Q137" s="109">
        <v>8</v>
      </c>
      <c r="R137" s="109">
        <v>8</v>
      </c>
      <c r="S137" s="109">
        <v>8</v>
      </c>
      <c r="T137" s="127"/>
      <c r="U137" s="127"/>
      <c r="V137" s="109">
        <v>8</v>
      </c>
      <c r="W137" s="109">
        <v>8</v>
      </c>
      <c r="X137" s="109">
        <v>8</v>
      </c>
      <c r="Y137" s="109">
        <v>8</v>
      </c>
      <c r="Z137" s="109">
        <v>8</v>
      </c>
      <c r="AA137" s="127"/>
      <c r="AB137" s="127"/>
      <c r="AC137" s="109">
        <v>8</v>
      </c>
      <c r="AD137" s="109">
        <v>8</v>
      </c>
      <c r="AE137" s="109">
        <v>8</v>
      </c>
      <c r="AF137" s="109">
        <v>8</v>
      </c>
      <c r="AG137" s="109">
        <v>8</v>
      </c>
      <c r="AH137" s="127"/>
      <c r="AI137" s="107"/>
      <c r="AJ137" s="107"/>
      <c r="AK137" s="110">
        <f t="shared" si="23"/>
        <v>160</v>
      </c>
    </row>
    <row r="138" spans="1:37" x14ac:dyDescent="0.3">
      <c r="A138" s="102">
        <v>73</v>
      </c>
      <c r="B138" s="107" t="str">
        <f>VLOOKUP($A138,Сотрудники!$A$3:$L$1206,2,0)</f>
        <v>Шарапов Артем</v>
      </c>
      <c r="C138" s="107" t="str">
        <f>VLOOKUP($A138,Сотрудники!$A$3:$L$1206,8,0)</f>
        <v>Барнаул</v>
      </c>
      <c r="D138" s="109"/>
      <c r="E138" s="109"/>
      <c r="F138" s="127"/>
      <c r="G138" s="108"/>
      <c r="H138" s="107"/>
      <c r="I138" s="107"/>
      <c r="J138" s="107"/>
      <c r="K138" s="107"/>
      <c r="L138" s="109"/>
      <c r="M138" s="108"/>
      <c r="N138" s="127"/>
      <c r="O138" s="109">
        <v>8</v>
      </c>
      <c r="P138" s="109">
        <v>8</v>
      </c>
      <c r="Q138" s="109">
        <v>8</v>
      </c>
      <c r="R138" s="109">
        <v>8</v>
      </c>
      <c r="S138" s="109">
        <v>8</v>
      </c>
      <c r="T138" s="127"/>
      <c r="U138" s="127"/>
      <c r="V138" s="109">
        <v>8</v>
      </c>
      <c r="W138" s="109">
        <v>8</v>
      </c>
      <c r="X138" s="109">
        <v>8</v>
      </c>
      <c r="Y138" s="109">
        <v>8</v>
      </c>
      <c r="Z138" s="109">
        <v>8</v>
      </c>
      <c r="AA138" s="127"/>
      <c r="AB138" s="127"/>
      <c r="AC138" s="109">
        <v>8</v>
      </c>
      <c r="AD138" s="109">
        <v>8</v>
      </c>
      <c r="AE138" s="109">
        <v>8</v>
      </c>
      <c r="AF138" s="109">
        <v>8</v>
      </c>
      <c r="AG138" s="109">
        <v>8</v>
      </c>
      <c r="AH138" s="127"/>
      <c r="AI138" s="107"/>
      <c r="AJ138" s="107"/>
      <c r="AK138" s="110">
        <f t="shared" si="23"/>
        <v>120</v>
      </c>
    </row>
    <row r="139" spans="1:37" x14ac:dyDescent="0.3">
      <c r="A139" s="102">
        <v>74</v>
      </c>
      <c r="B139" s="107" t="str">
        <f>VLOOKUP($A139,Сотрудники!$A$3:$L$1206,2,0)</f>
        <v>Родионов Всеволод</v>
      </c>
      <c r="C139" s="107" t="str">
        <f>VLOOKUP($A139,Сотрудники!$A$3:$L$1206,8,0)</f>
        <v>Москва</v>
      </c>
      <c r="D139" s="109"/>
      <c r="E139" s="109"/>
      <c r="F139" s="127"/>
      <c r="G139" s="108"/>
      <c r="H139" s="107"/>
      <c r="I139" s="107"/>
      <c r="J139" s="107"/>
      <c r="K139" s="107"/>
      <c r="L139" s="109"/>
      <c r="M139" s="108"/>
      <c r="N139" s="127"/>
      <c r="O139" s="109">
        <v>8</v>
      </c>
      <c r="P139" s="109">
        <v>8</v>
      </c>
      <c r="Q139" s="109">
        <v>8</v>
      </c>
      <c r="R139" s="109">
        <v>8</v>
      </c>
      <c r="S139" s="109">
        <v>8</v>
      </c>
      <c r="T139" s="127"/>
      <c r="U139" s="127"/>
      <c r="V139" s="109">
        <v>8</v>
      </c>
      <c r="W139" s="109">
        <v>8</v>
      </c>
      <c r="X139" s="109">
        <v>8</v>
      </c>
      <c r="Y139" s="109">
        <v>8</v>
      </c>
      <c r="Z139" s="109">
        <v>8</v>
      </c>
      <c r="AA139" s="127"/>
      <c r="AB139" s="127"/>
      <c r="AC139" s="109">
        <v>8</v>
      </c>
      <c r="AD139" s="109">
        <v>8</v>
      </c>
      <c r="AE139" s="109">
        <v>8</v>
      </c>
      <c r="AF139" s="109">
        <v>8</v>
      </c>
      <c r="AG139" s="109">
        <v>8</v>
      </c>
      <c r="AH139" s="127"/>
      <c r="AI139" s="107"/>
      <c r="AJ139" s="107"/>
      <c r="AK139" s="110">
        <f t="shared" si="23"/>
        <v>120</v>
      </c>
    </row>
    <row r="140" spans="1:37" x14ac:dyDescent="0.3">
      <c r="A140" s="102">
        <v>75</v>
      </c>
      <c r="B140" s="107" t="str">
        <f>VLOOKUP($A140,Сотрудники!$A$3:$L$1206,2,0)</f>
        <v>Лашкуль Александра</v>
      </c>
      <c r="C140" s="107" t="str">
        <f>VLOOKUP($A140,Сотрудники!$A$3:$L$1206,8,0)</f>
        <v>СПБ</v>
      </c>
      <c r="D140" s="109"/>
      <c r="E140" s="109"/>
      <c r="F140" s="127"/>
      <c r="G140" s="108"/>
      <c r="H140" s="107"/>
      <c r="I140" s="107"/>
      <c r="J140" s="107"/>
      <c r="K140" s="107"/>
      <c r="L140" s="109"/>
      <c r="M140" s="108"/>
      <c r="N140" s="127"/>
      <c r="O140" s="109">
        <v>8</v>
      </c>
      <c r="P140" s="109">
        <v>8</v>
      </c>
      <c r="Q140" s="109">
        <v>8</v>
      </c>
      <c r="R140" s="109">
        <v>8</v>
      </c>
      <c r="S140" s="109">
        <v>8</v>
      </c>
      <c r="T140" s="127"/>
      <c r="U140" s="127"/>
      <c r="V140" s="109">
        <v>8</v>
      </c>
      <c r="W140" s="109">
        <v>8</v>
      </c>
      <c r="X140" s="109">
        <v>8</v>
      </c>
      <c r="Y140" s="109">
        <v>8</v>
      </c>
      <c r="Z140" s="109">
        <v>8</v>
      </c>
      <c r="AA140" s="127"/>
      <c r="AB140" s="127"/>
      <c r="AC140" s="109">
        <v>8</v>
      </c>
      <c r="AD140" s="109">
        <v>8</v>
      </c>
      <c r="AE140" s="109">
        <v>8</v>
      </c>
      <c r="AF140" s="109">
        <v>8</v>
      </c>
      <c r="AG140" s="109">
        <v>8</v>
      </c>
      <c r="AH140" s="127"/>
      <c r="AI140" s="107"/>
      <c r="AJ140" s="107"/>
      <c r="AK140" s="110">
        <f t="shared" si="23"/>
        <v>120</v>
      </c>
    </row>
    <row r="141" spans="1:37" x14ac:dyDescent="0.3">
      <c r="A141" s="102">
        <v>76</v>
      </c>
      <c r="B141" s="107" t="str">
        <f>VLOOKUP($A141,Сотрудники!$A$3:$L$1206,2,0)</f>
        <v>Мокрова Анастасия</v>
      </c>
      <c r="C141" s="107" t="str">
        <f>VLOOKUP($A141,Сотрудники!$A$3:$L$1206,8,0)</f>
        <v>СПБ</v>
      </c>
      <c r="D141" s="109"/>
      <c r="E141" s="109"/>
      <c r="F141" s="127"/>
      <c r="G141" s="108"/>
      <c r="H141" s="107"/>
      <c r="I141" s="107"/>
      <c r="J141" s="107"/>
      <c r="K141" s="107"/>
      <c r="L141" s="109"/>
      <c r="M141" s="108"/>
      <c r="N141" s="127"/>
      <c r="O141" s="109"/>
      <c r="P141" s="109">
        <v>8</v>
      </c>
      <c r="Q141" s="109">
        <v>8</v>
      </c>
      <c r="R141" s="109">
        <v>8</v>
      </c>
      <c r="S141" s="109">
        <v>8</v>
      </c>
      <c r="T141" s="127"/>
      <c r="U141" s="127"/>
      <c r="V141" s="109">
        <v>8</v>
      </c>
      <c r="W141" s="109">
        <v>8</v>
      </c>
      <c r="X141" s="109">
        <v>8</v>
      </c>
      <c r="Y141" s="109">
        <v>8</v>
      </c>
      <c r="Z141" s="109">
        <v>8</v>
      </c>
      <c r="AA141" s="127"/>
      <c r="AB141" s="127"/>
      <c r="AC141" s="109">
        <v>8</v>
      </c>
      <c r="AD141" s="109">
        <v>8</v>
      </c>
      <c r="AE141" s="109">
        <v>8</v>
      </c>
      <c r="AF141" s="109">
        <v>8</v>
      </c>
      <c r="AG141" s="109">
        <v>8</v>
      </c>
      <c r="AH141" s="127"/>
      <c r="AI141" s="107"/>
      <c r="AJ141" s="107"/>
      <c r="AK141" s="110">
        <f t="shared" ref="AK141:AK147" si="24">SUM(D141:AJ141)</f>
        <v>112</v>
      </c>
    </row>
    <row r="142" spans="1:37" x14ac:dyDescent="0.3">
      <c r="A142" s="102">
        <v>77</v>
      </c>
      <c r="B142" s="107" t="str">
        <f>VLOOKUP($A142,Сотрудники!$A$3:$L$1206,2,0)</f>
        <v>Волотов Илья</v>
      </c>
      <c r="C142" s="107" t="str">
        <f>VLOOKUP($A142,Сотрудники!$A$3:$L$1206,8,0)</f>
        <v>Москва</v>
      </c>
      <c r="D142" s="109"/>
      <c r="E142" s="109"/>
      <c r="F142" s="127"/>
      <c r="G142" s="108"/>
      <c r="H142" s="107"/>
      <c r="I142" s="107"/>
      <c r="J142" s="107"/>
      <c r="K142" s="107"/>
      <c r="L142" s="109"/>
      <c r="M142" s="108"/>
      <c r="N142" s="127"/>
      <c r="O142" s="109"/>
      <c r="P142" s="109">
        <v>8</v>
      </c>
      <c r="Q142" s="109">
        <v>8</v>
      </c>
      <c r="R142" s="109">
        <v>8</v>
      </c>
      <c r="S142" s="109">
        <v>8</v>
      </c>
      <c r="T142" s="127"/>
      <c r="U142" s="127"/>
      <c r="V142" s="109">
        <v>8</v>
      </c>
      <c r="W142" s="109">
        <v>8</v>
      </c>
      <c r="X142" s="109">
        <v>8</v>
      </c>
      <c r="Y142" s="109">
        <v>8</v>
      </c>
      <c r="Z142" s="109">
        <v>8</v>
      </c>
      <c r="AA142" s="127"/>
      <c r="AB142" s="127"/>
      <c r="AC142" s="109">
        <v>8</v>
      </c>
      <c r="AD142" s="109">
        <v>8</v>
      </c>
      <c r="AE142" s="109">
        <v>8</v>
      </c>
      <c r="AF142" s="109">
        <v>8</v>
      </c>
      <c r="AG142" s="109">
        <v>8</v>
      </c>
      <c r="AH142" s="127"/>
      <c r="AI142" s="107"/>
      <c r="AJ142" s="107"/>
      <c r="AK142" s="110">
        <f t="shared" si="24"/>
        <v>112</v>
      </c>
    </row>
    <row r="143" spans="1:37" x14ac:dyDescent="0.3">
      <c r="A143" s="102">
        <v>78</v>
      </c>
      <c r="B143" s="107" t="str">
        <f>VLOOKUP($A143,Сотрудники!$A$3:$L$1206,2,0)</f>
        <v>Гаврилова Екатерина</v>
      </c>
      <c r="C143" s="107" t="str">
        <f>VLOOKUP($A143,Сотрудники!$A$3:$L$1206,8,0)</f>
        <v>Чебоксары</v>
      </c>
      <c r="D143" s="109"/>
      <c r="E143" s="109"/>
      <c r="F143" s="127"/>
      <c r="G143" s="108"/>
      <c r="H143" s="107"/>
      <c r="I143" s="107"/>
      <c r="J143" s="107"/>
      <c r="K143" s="107"/>
      <c r="L143" s="109"/>
      <c r="M143" s="108"/>
      <c r="N143" s="127"/>
      <c r="O143" s="109"/>
      <c r="P143" s="107"/>
      <c r="Q143" s="109">
        <v>8</v>
      </c>
      <c r="R143" s="109">
        <v>8</v>
      </c>
      <c r="S143" s="109">
        <v>8</v>
      </c>
      <c r="T143" s="127"/>
      <c r="U143" s="127"/>
      <c r="V143" s="109">
        <v>8</v>
      </c>
      <c r="W143" s="109">
        <v>8</v>
      </c>
      <c r="X143" s="109">
        <v>8</v>
      </c>
      <c r="Y143" s="109">
        <v>8</v>
      </c>
      <c r="Z143" s="109">
        <v>8</v>
      </c>
      <c r="AA143" s="127"/>
      <c r="AB143" s="127"/>
      <c r="AC143" s="109">
        <v>8</v>
      </c>
      <c r="AD143" s="109">
        <v>8</v>
      </c>
      <c r="AE143" s="109">
        <v>8</v>
      </c>
      <c r="AF143" s="109">
        <v>8</v>
      </c>
      <c r="AG143" s="109">
        <v>8</v>
      </c>
      <c r="AH143" s="127"/>
      <c r="AI143" s="107"/>
      <c r="AJ143" s="107"/>
      <c r="AK143" s="110">
        <f t="shared" si="24"/>
        <v>104</v>
      </c>
    </row>
    <row r="144" spans="1:37" x14ac:dyDescent="0.3">
      <c r="A144" s="102">
        <v>79</v>
      </c>
      <c r="B144" s="107" t="str">
        <f>VLOOKUP($A144,Сотрудники!$A$3:$L$1206,2,0)</f>
        <v>Шакиров Вадим</v>
      </c>
      <c r="C144" s="107" t="str">
        <f>VLOOKUP($A144,Сотрудники!$A$3:$L$1206,8,0)</f>
        <v>Иннополис</v>
      </c>
      <c r="D144" s="109"/>
      <c r="E144" s="109"/>
      <c r="F144" s="127"/>
      <c r="G144" s="108"/>
      <c r="H144" s="107"/>
      <c r="I144" s="107"/>
      <c r="J144" s="107"/>
      <c r="K144" s="107"/>
      <c r="L144" s="109"/>
      <c r="M144" s="108"/>
      <c r="N144" s="127"/>
      <c r="O144" s="109"/>
      <c r="P144" s="107"/>
      <c r="Q144" s="109">
        <v>8</v>
      </c>
      <c r="R144" s="109">
        <v>8</v>
      </c>
      <c r="S144" s="109">
        <v>8</v>
      </c>
      <c r="T144" s="127"/>
      <c r="U144" s="127"/>
      <c r="V144" s="109">
        <v>8</v>
      </c>
      <c r="W144" s="109">
        <v>8</v>
      </c>
      <c r="X144" s="109">
        <v>8</v>
      </c>
      <c r="Y144" s="109">
        <v>8</v>
      </c>
      <c r="Z144" s="109">
        <v>8</v>
      </c>
      <c r="AA144" s="127"/>
      <c r="AB144" s="127"/>
      <c r="AC144" s="109">
        <v>8</v>
      </c>
      <c r="AD144" s="109">
        <v>8</v>
      </c>
      <c r="AE144" s="109">
        <v>8</v>
      </c>
      <c r="AF144" s="109">
        <v>8</v>
      </c>
      <c r="AG144" s="109">
        <v>8</v>
      </c>
      <c r="AH144" s="127"/>
      <c r="AI144" s="107"/>
      <c r="AJ144" s="107"/>
      <c r="AK144" s="110">
        <f t="shared" si="24"/>
        <v>104</v>
      </c>
    </row>
    <row r="145" spans="1:37" x14ac:dyDescent="0.3">
      <c r="A145" s="102">
        <v>80</v>
      </c>
      <c r="B145" s="107" t="str">
        <f>VLOOKUP($A145,Сотрудники!$A$3:$L$1206,2,0)</f>
        <v>Павлов Никита</v>
      </c>
      <c r="C145" s="107" t="str">
        <f>VLOOKUP($A145,Сотрудники!$A$3:$L$1206,8,0)</f>
        <v>Москва</v>
      </c>
      <c r="D145" s="109"/>
      <c r="E145" s="109"/>
      <c r="F145" s="127"/>
      <c r="G145" s="108"/>
      <c r="H145" s="107"/>
      <c r="I145" s="107"/>
      <c r="J145" s="107"/>
      <c r="K145" s="107"/>
      <c r="L145" s="109"/>
      <c r="M145" s="108"/>
      <c r="N145" s="127"/>
      <c r="O145" s="109"/>
      <c r="P145" s="107"/>
      <c r="Q145" s="107"/>
      <c r="R145" s="107"/>
      <c r="S145" s="109"/>
      <c r="T145" s="127"/>
      <c r="U145" s="127"/>
      <c r="V145" s="109">
        <v>8</v>
      </c>
      <c r="W145" s="109">
        <v>8</v>
      </c>
      <c r="X145" s="109">
        <v>8</v>
      </c>
      <c r="Y145" s="109">
        <v>8</v>
      </c>
      <c r="Z145" s="109">
        <v>8</v>
      </c>
      <c r="AA145" s="127"/>
      <c r="AB145" s="127"/>
      <c r="AC145" s="109">
        <v>8</v>
      </c>
      <c r="AD145" s="109">
        <v>8</v>
      </c>
      <c r="AE145" s="109">
        <v>8</v>
      </c>
      <c r="AF145" s="109">
        <v>8</v>
      </c>
      <c r="AG145" s="109">
        <v>8</v>
      </c>
      <c r="AH145" s="127"/>
      <c r="AI145" s="107"/>
      <c r="AJ145" s="107"/>
      <c r="AK145" s="110">
        <f t="shared" si="24"/>
        <v>80</v>
      </c>
    </row>
    <row r="146" spans="1:37" x14ac:dyDescent="0.3">
      <c r="A146" s="102">
        <v>81</v>
      </c>
      <c r="B146" s="107" t="str">
        <f>VLOOKUP($A146,Сотрудники!$A$3:$L$1206,2,0)</f>
        <v>Александрова Кристина</v>
      </c>
      <c r="C146" s="107" t="str">
        <f>VLOOKUP($A146,Сотрудники!$A$3:$L$1206,8,0)</f>
        <v>Москва</v>
      </c>
      <c r="D146" s="109"/>
      <c r="E146" s="109"/>
      <c r="F146" s="127"/>
      <c r="G146" s="108"/>
      <c r="H146" s="107"/>
      <c r="I146" s="107"/>
      <c r="J146" s="107"/>
      <c r="K146" s="107"/>
      <c r="L146" s="109"/>
      <c r="M146" s="108"/>
      <c r="N146" s="127"/>
      <c r="O146" s="109"/>
      <c r="P146" s="107"/>
      <c r="Q146" s="107"/>
      <c r="R146" s="107"/>
      <c r="S146" s="109"/>
      <c r="T146" s="127"/>
      <c r="U146" s="127"/>
      <c r="V146" s="109"/>
      <c r="W146" s="109"/>
      <c r="X146" s="109">
        <v>8</v>
      </c>
      <c r="Y146" s="109">
        <v>8</v>
      </c>
      <c r="Z146" s="109">
        <v>8</v>
      </c>
      <c r="AA146" s="127"/>
      <c r="AB146" s="127"/>
      <c r="AC146" s="109">
        <v>8</v>
      </c>
      <c r="AD146" s="109">
        <v>8</v>
      </c>
      <c r="AE146" s="109">
        <v>8</v>
      </c>
      <c r="AF146" s="109">
        <v>8</v>
      </c>
      <c r="AG146" s="109">
        <v>8</v>
      </c>
      <c r="AH146" s="127"/>
      <c r="AI146" s="107"/>
      <c r="AJ146" s="107"/>
      <c r="AK146" s="110">
        <f t="shared" si="24"/>
        <v>64</v>
      </c>
    </row>
    <row r="147" spans="1:37" x14ac:dyDescent="0.3">
      <c r="A147" s="102">
        <v>82</v>
      </c>
      <c r="B147" s="107" t="str">
        <f>VLOOKUP($A147,Сотрудники!$A$3:$L$1206,2,0)</f>
        <v>Крапивин Сергей</v>
      </c>
      <c r="C147" s="107" t="str">
        <f>VLOOKUP($A147,Сотрудники!$A$3:$L$1206,8,0)</f>
        <v>Краснодар</v>
      </c>
      <c r="D147" s="109"/>
      <c r="E147" s="109"/>
      <c r="F147" s="127"/>
      <c r="G147" s="108"/>
      <c r="H147" s="107"/>
      <c r="I147" s="107"/>
      <c r="J147" s="107"/>
      <c r="K147" s="107"/>
      <c r="L147" s="109"/>
      <c r="M147" s="108"/>
      <c r="N147" s="127"/>
      <c r="O147" s="109"/>
      <c r="P147" s="107"/>
      <c r="Q147" s="107"/>
      <c r="R147" s="107"/>
      <c r="S147" s="109"/>
      <c r="T147" s="127"/>
      <c r="U147" s="127"/>
      <c r="V147" s="109"/>
      <c r="W147" s="109"/>
      <c r="X147" s="107"/>
      <c r="Y147" s="107"/>
      <c r="Z147" s="109"/>
      <c r="AA147" s="127"/>
      <c r="AB147" s="127"/>
      <c r="AC147" s="109"/>
      <c r="AD147" s="109"/>
      <c r="AE147" s="109">
        <v>8</v>
      </c>
      <c r="AF147" s="109">
        <v>8</v>
      </c>
      <c r="AG147" s="109">
        <v>8</v>
      </c>
      <c r="AH147" s="127"/>
      <c r="AI147" s="107"/>
      <c r="AJ147" s="107"/>
      <c r="AK147" s="110">
        <f t="shared" si="24"/>
        <v>24</v>
      </c>
    </row>
  </sheetData>
  <mergeCells count="2">
    <mergeCell ref="J101:L101"/>
    <mergeCell ref="J112:L112"/>
  </mergeCells>
  <pageMargins left="0.7" right="0.7" top="0.75" bottom="0.75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3"/>
  <sheetViews>
    <sheetView workbookViewId="0">
      <selection activeCell="A14" sqref="A14"/>
    </sheetView>
  </sheetViews>
  <sheetFormatPr defaultRowHeight="15.6" x14ac:dyDescent="0.3"/>
  <cols>
    <col min="1" max="1" width="3.59765625" customWidth="1"/>
    <col min="2" max="2" width="23.8984375" customWidth="1"/>
    <col min="3" max="3" width="22.19921875" customWidth="1"/>
  </cols>
  <sheetData>
    <row r="1" spans="1:40" x14ac:dyDescent="0.3">
      <c r="A1" s="102"/>
      <c r="B1" s="103" t="s">
        <v>639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</row>
    <row r="2" spans="1:40" x14ac:dyDescent="0.3">
      <c r="A2" s="104" t="s">
        <v>640</v>
      </c>
      <c r="B2" s="104" t="s">
        <v>3</v>
      </c>
      <c r="C2" s="104" t="s">
        <v>641</v>
      </c>
      <c r="D2" s="105">
        <v>43709</v>
      </c>
      <c r="E2" s="106">
        <f>D2+1</f>
        <v>43710</v>
      </c>
      <c r="F2" s="106">
        <f t="shared" ref="F2:G2" si="0">E2+1</f>
        <v>43711</v>
      </c>
      <c r="G2" s="106">
        <f t="shared" si="0"/>
        <v>43712</v>
      </c>
      <c r="H2" s="106">
        <f>G2+1</f>
        <v>43713</v>
      </c>
      <c r="I2" s="106">
        <f t="shared" ref="I2:AF2" si="1">H2+1</f>
        <v>43714</v>
      </c>
      <c r="J2" s="105">
        <f t="shared" si="1"/>
        <v>43715</v>
      </c>
      <c r="K2" s="105">
        <f t="shared" si="1"/>
        <v>43716</v>
      </c>
      <c r="L2" s="106">
        <f t="shared" si="1"/>
        <v>43717</v>
      </c>
      <c r="M2" s="106">
        <f t="shared" si="1"/>
        <v>43718</v>
      </c>
      <c r="N2" s="106">
        <f t="shared" si="1"/>
        <v>43719</v>
      </c>
      <c r="O2" s="106">
        <f t="shared" si="1"/>
        <v>43720</v>
      </c>
      <c r="P2" s="106">
        <f t="shared" si="1"/>
        <v>43721</v>
      </c>
      <c r="Q2" s="105">
        <f t="shared" si="1"/>
        <v>43722</v>
      </c>
      <c r="R2" s="105">
        <f t="shared" si="1"/>
        <v>43723</v>
      </c>
      <c r="S2" s="106">
        <f t="shared" si="1"/>
        <v>43724</v>
      </c>
      <c r="T2" s="106">
        <f t="shared" si="1"/>
        <v>43725</v>
      </c>
      <c r="U2" s="106">
        <f t="shared" si="1"/>
        <v>43726</v>
      </c>
      <c r="V2" s="106">
        <f t="shared" si="1"/>
        <v>43727</v>
      </c>
      <c r="W2" s="106">
        <f t="shared" si="1"/>
        <v>43728</v>
      </c>
      <c r="X2" s="105">
        <f t="shared" si="1"/>
        <v>43729</v>
      </c>
      <c r="Y2" s="105">
        <f t="shared" si="1"/>
        <v>43730</v>
      </c>
      <c r="Z2" s="106">
        <f t="shared" si="1"/>
        <v>43731</v>
      </c>
      <c r="AA2" s="106">
        <f t="shared" si="1"/>
        <v>43732</v>
      </c>
      <c r="AB2" s="106">
        <f t="shared" si="1"/>
        <v>43733</v>
      </c>
      <c r="AC2" s="106">
        <f t="shared" si="1"/>
        <v>43734</v>
      </c>
      <c r="AD2" s="106">
        <f t="shared" si="1"/>
        <v>43735</v>
      </c>
      <c r="AE2" s="105">
        <f t="shared" si="1"/>
        <v>43736</v>
      </c>
      <c r="AF2" s="105">
        <f t="shared" si="1"/>
        <v>43737</v>
      </c>
      <c r="AG2" s="106">
        <f>+AF2+1</f>
        <v>43738</v>
      </c>
      <c r="AH2" s="102"/>
      <c r="AI2" s="102"/>
      <c r="AJ2" s="102"/>
      <c r="AK2" s="102"/>
      <c r="AL2" s="102"/>
      <c r="AM2" s="102"/>
      <c r="AN2" s="102"/>
    </row>
    <row r="3" spans="1:40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8" t="str">
        <f t="shared" ref="D3:AG9" si="2">IF(ISBLANK(D13),"",IF(D13=0,"Выходной",IF(D13&lt;&gt;0,"Работал","")))</f>
        <v/>
      </c>
      <c r="E3" s="109" t="str">
        <f t="shared" si="2"/>
        <v>Работал</v>
      </c>
      <c r="F3" s="109" t="str">
        <f t="shared" si="2"/>
        <v>Работал</v>
      </c>
      <c r="G3" s="109" t="str">
        <f t="shared" si="2"/>
        <v>Работал</v>
      </c>
      <c r="H3" s="109" t="str">
        <f t="shared" si="2"/>
        <v>Работал</v>
      </c>
      <c r="I3" s="109" t="str">
        <f t="shared" si="2"/>
        <v>Работал</v>
      </c>
      <c r="J3" s="108" t="str">
        <f t="shared" si="2"/>
        <v/>
      </c>
      <c r="K3" s="108" t="str">
        <f t="shared" si="2"/>
        <v/>
      </c>
      <c r="L3" s="109" t="str">
        <f t="shared" si="2"/>
        <v>Работал</v>
      </c>
      <c r="M3" s="109" t="str">
        <f t="shared" si="2"/>
        <v>Работал</v>
      </c>
      <c r="N3" s="109" t="str">
        <f t="shared" si="2"/>
        <v>Работал</v>
      </c>
      <c r="O3" s="109" t="str">
        <f t="shared" si="2"/>
        <v>Работал</v>
      </c>
      <c r="P3" s="109" t="str">
        <f t="shared" si="2"/>
        <v>Работал</v>
      </c>
      <c r="Q3" s="108" t="str">
        <f t="shared" si="2"/>
        <v/>
      </c>
      <c r="R3" s="108" t="str">
        <f t="shared" si="2"/>
        <v/>
      </c>
      <c r="S3" s="109" t="str">
        <f t="shared" si="2"/>
        <v>Работал</v>
      </c>
      <c r="T3" s="109" t="str">
        <f t="shared" si="2"/>
        <v>Работал</v>
      </c>
      <c r="U3" s="109" t="str">
        <f t="shared" si="2"/>
        <v>Работал</v>
      </c>
      <c r="V3" s="109" t="str">
        <f t="shared" si="2"/>
        <v>Работал</v>
      </c>
      <c r="W3" s="109" t="str">
        <f t="shared" si="2"/>
        <v>Работал</v>
      </c>
      <c r="X3" s="108" t="str">
        <f t="shared" si="2"/>
        <v/>
      </c>
      <c r="Y3" s="108" t="str">
        <f t="shared" si="2"/>
        <v/>
      </c>
      <c r="Z3" s="109" t="str">
        <f t="shared" si="2"/>
        <v>Работал</v>
      </c>
      <c r="AA3" s="109" t="str">
        <f t="shared" si="2"/>
        <v>Работал</v>
      </c>
      <c r="AB3" s="109" t="str">
        <f t="shared" si="2"/>
        <v>Работал</v>
      </c>
      <c r="AC3" s="109" t="str">
        <f t="shared" si="2"/>
        <v>Работал</v>
      </c>
      <c r="AD3" s="109" t="str">
        <f t="shared" si="2"/>
        <v>Работал</v>
      </c>
      <c r="AE3" s="108" t="str">
        <f t="shared" si="2"/>
        <v/>
      </c>
      <c r="AF3" s="108" t="str">
        <f t="shared" si="2"/>
        <v/>
      </c>
      <c r="AG3" s="109" t="str">
        <f t="shared" si="2"/>
        <v>Работал</v>
      </c>
      <c r="AH3" s="102"/>
      <c r="AI3" s="102"/>
      <c r="AJ3" s="102"/>
      <c r="AK3" s="102"/>
      <c r="AL3" s="102"/>
      <c r="AM3" s="102"/>
      <c r="AN3" s="102"/>
    </row>
    <row r="4" spans="1:40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8" t="str">
        <f t="shared" si="2"/>
        <v/>
      </c>
      <c r="E4" s="109" t="str">
        <f t="shared" si="2"/>
        <v/>
      </c>
      <c r="F4" s="109" t="str">
        <f t="shared" si="2"/>
        <v/>
      </c>
      <c r="G4" s="109" t="str">
        <f t="shared" si="2"/>
        <v/>
      </c>
      <c r="H4" s="109" t="str">
        <f t="shared" si="2"/>
        <v/>
      </c>
      <c r="I4" s="109" t="str">
        <f t="shared" si="2"/>
        <v/>
      </c>
      <c r="J4" s="108" t="str">
        <f t="shared" si="2"/>
        <v/>
      </c>
      <c r="K4" s="108" t="str">
        <f t="shared" si="2"/>
        <v/>
      </c>
      <c r="L4" s="109" t="str">
        <f t="shared" si="2"/>
        <v/>
      </c>
      <c r="M4" s="109" t="str">
        <f t="shared" si="2"/>
        <v/>
      </c>
      <c r="N4" s="109" t="str">
        <f t="shared" si="2"/>
        <v/>
      </c>
      <c r="O4" s="109" t="str">
        <f t="shared" si="2"/>
        <v/>
      </c>
      <c r="P4" s="109" t="str">
        <f t="shared" si="2"/>
        <v/>
      </c>
      <c r="Q4" s="108" t="str">
        <f t="shared" si="2"/>
        <v/>
      </c>
      <c r="R4" s="108" t="str">
        <f t="shared" si="2"/>
        <v/>
      </c>
      <c r="S4" s="109" t="str">
        <f t="shared" si="2"/>
        <v>Работал</v>
      </c>
      <c r="T4" s="109" t="str">
        <f t="shared" si="2"/>
        <v>Работал</v>
      </c>
      <c r="U4" s="109" t="str">
        <f t="shared" si="2"/>
        <v>Работал</v>
      </c>
      <c r="V4" s="109" t="str">
        <f t="shared" si="2"/>
        <v>Работал</v>
      </c>
      <c r="W4" s="109" t="str">
        <f t="shared" si="2"/>
        <v>Работал</v>
      </c>
      <c r="X4" s="108" t="str">
        <f t="shared" si="2"/>
        <v/>
      </c>
      <c r="Y4" s="108" t="str">
        <f t="shared" si="2"/>
        <v/>
      </c>
      <c r="Z4" s="109" t="str">
        <f t="shared" si="2"/>
        <v>Работал</v>
      </c>
      <c r="AA4" s="109" t="str">
        <f t="shared" si="2"/>
        <v>Работал</v>
      </c>
      <c r="AB4" s="109" t="str">
        <f t="shared" si="2"/>
        <v>Работал</v>
      </c>
      <c r="AC4" s="109" t="str">
        <f t="shared" si="2"/>
        <v>Работал</v>
      </c>
      <c r="AD4" s="109" t="str">
        <f t="shared" si="2"/>
        <v>Работал</v>
      </c>
      <c r="AE4" s="108" t="str">
        <f t="shared" si="2"/>
        <v/>
      </c>
      <c r="AF4" s="108" t="str">
        <f t="shared" si="2"/>
        <v/>
      </c>
      <c r="AG4" s="109" t="str">
        <f t="shared" si="2"/>
        <v>Работал</v>
      </c>
      <c r="AH4" s="102"/>
      <c r="AI4" s="102"/>
      <c r="AJ4" s="102"/>
      <c r="AK4" s="102"/>
      <c r="AL4" s="102"/>
      <c r="AM4" s="102"/>
      <c r="AN4" s="102"/>
    </row>
    <row r="5" spans="1:40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8" t="str">
        <f t="shared" si="2"/>
        <v/>
      </c>
      <c r="E5" s="109" t="str">
        <f t="shared" si="2"/>
        <v/>
      </c>
      <c r="F5" s="109" t="str">
        <f t="shared" si="2"/>
        <v/>
      </c>
      <c r="G5" s="109" t="str">
        <f t="shared" si="2"/>
        <v/>
      </c>
      <c r="H5" s="109" t="str">
        <f t="shared" si="2"/>
        <v/>
      </c>
      <c r="I5" s="109" t="str">
        <f t="shared" si="2"/>
        <v/>
      </c>
      <c r="J5" s="108" t="str">
        <f t="shared" si="2"/>
        <v/>
      </c>
      <c r="K5" s="108" t="str">
        <f t="shared" si="2"/>
        <v/>
      </c>
      <c r="L5" s="109" t="str">
        <f t="shared" si="2"/>
        <v/>
      </c>
      <c r="M5" s="109" t="str">
        <f t="shared" si="2"/>
        <v/>
      </c>
      <c r="N5" s="109" t="str">
        <f t="shared" si="2"/>
        <v/>
      </c>
      <c r="O5" s="109" t="str">
        <f t="shared" si="2"/>
        <v/>
      </c>
      <c r="P5" s="109" t="str">
        <f t="shared" si="2"/>
        <v/>
      </c>
      <c r="Q5" s="108" t="str">
        <f t="shared" si="2"/>
        <v/>
      </c>
      <c r="R5" s="108" t="str">
        <f t="shared" si="2"/>
        <v/>
      </c>
      <c r="S5" s="109" t="str">
        <f t="shared" si="2"/>
        <v>Работал</v>
      </c>
      <c r="T5" s="109" t="str">
        <f t="shared" si="2"/>
        <v>Работал</v>
      </c>
      <c r="U5" s="109" t="str">
        <f t="shared" si="2"/>
        <v>Работал</v>
      </c>
      <c r="V5" s="109" t="str">
        <f t="shared" si="2"/>
        <v>Работал</v>
      </c>
      <c r="W5" s="109" t="str">
        <f t="shared" si="2"/>
        <v>Работал</v>
      </c>
      <c r="X5" s="108" t="str">
        <f t="shared" si="2"/>
        <v/>
      </c>
      <c r="Y5" s="108" t="str">
        <f t="shared" si="2"/>
        <v/>
      </c>
      <c r="Z5" s="109" t="str">
        <f t="shared" si="2"/>
        <v>Работал</v>
      </c>
      <c r="AA5" s="109" t="str">
        <f t="shared" si="2"/>
        <v>Работал</v>
      </c>
      <c r="AB5" s="109" t="str">
        <f t="shared" si="2"/>
        <v>Работал</v>
      </c>
      <c r="AC5" s="109" t="str">
        <f t="shared" si="2"/>
        <v>Работал</v>
      </c>
      <c r="AD5" s="109" t="str">
        <f t="shared" si="2"/>
        <v>Работал</v>
      </c>
      <c r="AE5" s="108" t="str">
        <f t="shared" si="2"/>
        <v/>
      </c>
      <c r="AF5" s="108" t="str">
        <f t="shared" si="2"/>
        <v/>
      </c>
      <c r="AG5" s="109" t="str">
        <f t="shared" si="2"/>
        <v>Работал</v>
      </c>
      <c r="AH5" s="102"/>
      <c r="AI5" s="102"/>
      <c r="AJ5" s="102"/>
      <c r="AK5" s="102"/>
      <c r="AL5" s="102"/>
      <c r="AM5" s="102"/>
      <c r="AN5" s="102"/>
    </row>
    <row r="6" spans="1:40" x14ac:dyDescent="0.3">
      <c r="A6" s="107">
        <v>4</v>
      </c>
      <c r="B6" s="107" t="str">
        <f>VLOOKUP($A6,Сотрудники!$A$3:$L$1206,2,0)</f>
        <v>Булатова Людмила</v>
      </c>
      <c r="C6" s="107" t="str">
        <f>VLOOKUP($A6,Сотрудники!$A$3:$L$1206,8,0)</f>
        <v>Москва</v>
      </c>
      <c r="D6" s="108" t="str">
        <f t="shared" si="2"/>
        <v/>
      </c>
      <c r="E6" s="109" t="str">
        <f t="shared" si="2"/>
        <v/>
      </c>
      <c r="F6" s="109" t="str">
        <f t="shared" si="2"/>
        <v/>
      </c>
      <c r="G6" s="109" t="str">
        <f t="shared" si="2"/>
        <v/>
      </c>
      <c r="H6" s="109" t="str">
        <f t="shared" si="2"/>
        <v/>
      </c>
      <c r="I6" s="109" t="str">
        <f t="shared" si="2"/>
        <v/>
      </c>
      <c r="J6" s="108" t="str">
        <f t="shared" si="2"/>
        <v/>
      </c>
      <c r="K6" s="108" t="str">
        <f t="shared" si="2"/>
        <v/>
      </c>
      <c r="L6" s="109" t="str">
        <f t="shared" si="2"/>
        <v/>
      </c>
      <c r="M6" s="109" t="str">
        <f t="shared" si="2"/>
        <v/>
      </c>
      <c r="N6" s="109" t="str">
        <f t="shared" si="2"/>
        <v/>
      </c>
      <c r="O6" s="109" t="str">
        <f t="shared" si="2"/>
        <v/>
      </c>
      <c r="P6" s="109" t="str">
        <f t="shared" si="2"/>
        <v/>
      </c>
      <c r="Q6" s="108" t="str">
        <f t="shared" si="2"/>
        <v/>
      </c>
      <c r="R6" s="108" t="str">
        <f t="shared" si="2"/>
        <v/>
      </c>
      <c r="S6" s="109" t="str">
        <f t="shared" si="2"/>
        <v/>
      </c>
      <c r="T6" s="109" t="str">
        <f t="shared" si="2"/>
        <v/>
      </c>
      <c r="U6" s="109" t="str">
        <f t="shared" si="2"/>
        <v/>
      </c>
      <c r="V6" s="109" t="str">
        <f t="shared" si="2"/>
        <v/>
      </c>
      <c r="W6" s="109" t="str">
        <f t="shared" si="2"/>
        <v/>
      </c>
      <c r="X6" s="108" t="str">
        <f t="shared" si="2"/>
        <v/>
      </c>
      <c r="Y6" s="108" t="str">
        <f t="shared" si="2"/>
        <v/>
      </c>
      <c r="Z6" s="109" t="str">
        <f t="shared" si="2"/>
        <v/>
      </c>
      <c r="AA6" s="109" t="str">
        <f t="shared" si="2"/>
        <v/>
      </c>
      <c r="AB6" s="109" t="str">
        <f t="shared" si="2"/>
        <v/>
      </c>
      <c r="AC6" s="109" t="str">
        <f t="shared" si="2"/>
        <v/>
      </c>
      <c r="AD6" s="109" t="str">
        <f t="shared" si="2"/>
        <v/>
      </c>
      <c r="AE6" s="108" t="str">
        <f t="shared" si="2"/>
        <v/>
      </c>
      <c r="AF6" s="108" t="str">
        <f t="shared" si="2"/>
        <v/>
      </c>
      <c r="AG6" s="109" t="str">
        <f t="shared" si="2"/>
        <v/>
      </c>
      <c r="AH6" s="102"/>
      <c r="AI6" s="102"/>
      <c r="AJ6" s="102"/>
      <c r="AK6" s="102"/>
      <c r="AL6" s="102"/>
      <c r="AM6" s="102"/>
      <c r="AN6" s="102"/>
    </row>
    <row r="7" spans="1:40" x14ac:dyDescent="0.3">
      <c r="A7" s="102">
        <v>5</v>
      </c>
      <c r="B7" s="107" t="str">
        <f>VLOOKUP($A7,Сотрудники!$A$3:$L$1206,2,0)</f>
        <v>Яковлев Дмитрий</v>
      </c>
      <c r="C7" s="107" t="str">
        <f>VLOOKUP($A7,Сотрудники!$A$3:$L$1206,8,0)</f>
        <v>Москва</v>
      </c>
      <c r="D7" s="108" t="str">
        <f t="shared" si="2"/>
        <v/>
      </c>
      <c r="E7" s="109" t="str">
        <f t="shared" si="2"/>
        <v/>
      </c>
      <c r="F7" s="109" t="str">
        <f t="shared" si="2"/>
        <v/>
      </c>
      <c r="G7" s="109" t="str">
        <f t="shared" si="2"/>
        <v/>
      </c>
      <c r="H7" s="109" t="str">
        <f t="shared" si="2"/>
        <v/>
      </c>
      <c r="I7" s="109" t="str">
        <f t="shared" si="2"/>
        <v/>
      </c>
      <c r="J7" s="108" t="str">
        <f t="shared" si="2"/>
        <v/>
      </c>
      <c r="K7" s="108" t="str">
        <f t="shared" si="2"/>
        <v/>
      </c>
      <c r="L7" s="109" t="str">
        <f t="shared" si="2"/>
        <v/>
      </c>
      <c r="M7" s="109" t="str">
        <f t="shared" si="2"/>
        <v/>
      </c>
      <c r="N7" s="109" t="str">
        <f t="shared" si="2"/>
        <v/>
      </c>
      <c r="O7" s="109" t="str">
        <f t="shared" si="2"/>
        <v/>
      </c>
      <c r="P7" s="109" t="str">
        <f t="shared" si="2"/>
        <v/>
      </c>
      <c r="Q7" s="108" t="str">
        <f t="shared" si="2"/>
        <v/>
      </c>
      <c r="R7" s="108" t="str">
        <f t="shared" si="2"/>
        <v/>
      </c>
      <c r="S7" s="109" t="str">
        <f t="shared" si="2"/>
        <v/>
      </c>
      <c r="T7" s="109" t="str">
        <f t="shared" si="2"/>
        <v/>
      </c>
      <c r="U7" s="109" t="str">
        <f t="shared" si="2"/>
        <v/>
      </c>
      <c r="V7" s="109" t="str">
        <f t="shared" si="2"/>
        <v/>
      </c>
      <c r="W7" s="109" t="str">
        <f t="shared" si="2"/>
        <v/>
      </c>
      <c r="X7" s="108" t="str">
        <f t="shared" si="2"/>
        <v/>
      </c>
      <c r="Y7" s="108" t="str">
        <f t="shared" si="2"/>
        <v/>
      </c>
      <c r="Z7" s="109" t="str">
        <f t="shared" si="2"/>
        <v/>
      </c>
      <c r="AA7" s="109" t="str">
        <f t="shared" si="2"/>
        <v/>
      </c>
      <c r="AB7" s="109" t="str">
        <f t="shared" si="2"/>
        <v/>
      </c>
      <c r="AC7" s="109" t="str">
        <f t="shared" si="2"/>
        <v/>
      </c>
      <c r="AD7" s="109" t="str">
        <f t="shared" si="2"/>
        <v/>
      </c>
      <c r="AE7" s="108" t="str">
        <f t="shared" si="2"/>
        <v/>
      </c>
      <c r="AF7" s="108" t="str">
        <f t="shared" si="2"/>
        <v/>
      </c>
      <c r="AG7" s="109" t="str">
        <f t="shared" si="2"/>
        <v/>
      </c>
      <c r="AH7" s="102"/>
      <c r="AI7" s="102"/>
      <c r="AJ7" s="102"/>
      <c r="AK7" s="102"/>
      <c r="AL7" s="102"/>
      <c r="AM7" s="102"/>
      <c r="AN7" s="102"/>
    </row>
    <row r="8" spans="1:40" x14ac:dyDescent="0.3">
      <c r="A8" s="102">
        <v>6</v>
      </c>
      <c r="B8" s="107" t="str">
        <f>VLOOKUP($A8,Сотрудники!$A$3:$L$1206,2,0)</f>
        <v>Буланова Юлия</v>
      </c>
      <c r="C8" s="107" t="str">
        <f>VLOOKUP($A8,Сотрудники!$A$3:$L$1206,8,0)</f>
        <v>Москва</v>
      </c>
      <c r="D8" s="108" t="str">
        <f t="shared" si="2"/>
        <v/>
      </c>
      <c r="E8" s="109" t="str">
        <f t="shared" si="2"/>
        <v/>
      </c>
      <c r="F8" s="109" t="str">
        <f t="shared" si="2"/>
        <v/>
      </c>
      <c r="G8" s="109" t="str">
        <f t="shared" si="2"/>
        <v/>
      </c>
      <c r="H8" s="109" t="str">
        <f t="shared" si="2"/>
        <v/>
      </c>
      <c r="I8" s="109" t="str">
        <f t="shared" si="2"/>
        <v/>
      </c>
      <c r="J8" s="108" t="str">
        <f t="shared" si="2"/>
        <v/>
      </c>
      <c r="K8" s="108" t="str">
        <f t="shared" si="2"/>
        <v/>
      </c>
      <c r="L8" s="109" t="str">
        <f t="shared" si="2"/>
        <v/>
      </c>
      <c r="M8" s="109" t="str">
        <f t="shared" si="2"/>
        <v/>
      </c>
      <c r="N8" s="109" t="str">
        <f t="shared" si="2"/>
        <v/>
      </c>
      <c r="O8" s="109" t="str">
        <f t="shared" si="2"/>
        <v/>
      </c>
      <c r="P8" s="109" t="str">
        <f t="shared" si="2"/>
        <v/>
      </c>
      <c r="Q8" s="108" t="str">
        <f t="shared" si="2"/>
        <v/>
      </c>
      <c r="R8" s="108" t="str">
        <f t="shared" si="2"/>
        <v/>
      </c>
      <c r="S8" s="109" t="str">
        <f t="shared" si="2"/>
        <v/>
      </c>
      <c r="T8" s="109" t="str">
        <f t="shared" si="2"/>
        <v/>
      </c>
      <c r="U8" s="109" t="str">
        <f t="shared" si="2"/>
        <v/>
      </c>
      <c r="V8" s="109" t="str">
        <f t="shared" si="2"/>
        <v/>
      </c>
      <c r="W8" s="109" t="str">
        <f t="shared" si="2"/>
        <v/>
      </c>
      <c r="X8" s="108" t="str">
        <f t="shared" si="2"/>
        <v/>
      </c>
      <c r="Y8" s="108" t="str">
        <f t="shared" si="2"/>
        <v/>
      </c>
      <c r="Z8" s="109" t="str">
        <f t="shared" si="2"/>
        <v/>
      </c>
      <c r="AA8" s="109" t="str">
        <f t="shared" si="2"/>
        <v/>
      </c>
      <c r="AB8" s="109" t="str">
        <f t="shared" si="2"/>
        <v/>
      </c>
      <c r="AC8" s="109" t="str">
        <f t="shared" si="2"/>
        <v/>
      </c>
      <c r="AD8" s="109" t="str">
        <f t="shared" si="2"/>
        <v/>
      </c>
      <c r="AE8" s="108" t="str">
        <f t="shared" si="2"/>
        <v/>
      </c>
      <c r="AF8" s="108" t="str">
        <f t="shared" si="2"/>
        <v/>
      </c>
      <c r="AG8" s="109" t="str">
        <f t="shared" si="2"/>
        <v/>
      </c>
      <c r="AH8" s="102"/>
      <c r="AI8" s="102"/>
      <c r="AJ8" s="102"/>
      <c r="AK8" s="102"/>
      <c r="AL8" s="102"/>
      <c r="AM8" s="102"/>
      <c r="AN8" s="102"/>
    </row>
    <row r="9" spans="1:40" x14ac:dyDescent="0.3">
      <c r="A9" s="102">
        <v>7</v>
      </c>
      <c r="B9" s="107" t="str">
        <f>VLOOKUP($A9,Сотрудники!$A$3:$L$1206,2,0)</f>
        <v>Гайнуллин Закван</v>
      </c>
      <c r="C9" s="107" t="str">
        <f>VLOOKUP($A9,Сотрудники!$A$3:$L$1206,8,0)</f>
        <v>Екатеринбург</v>
      </c>
      <c r="D9" s="108" t="str">
        <f t="shared" si="2"/>
        <v/>
      </c>
      <c r="E9" s="109" t="str">
        <f t="shared" si="2"/>
        <v/>
      </c>
      <c r="F9" s="109" t="str">
        <f t="shared" si="2"/>
        <v/>
      </c>
      <c r="G9" s="109" t="str">
        <f t="shared" si="2"/>
        <v/>
      </c>
      <c r="H9" s="109" t="str">
        <f t="shared" si="2"/>
        <v/>
      </c>
      <c r="I9" s="109" t="str">
        <f t="shared" si="2"/>
        <v/>
      </c>
      <c r="J9" s="108" t="str">
        <f t="shared" si="2"/>
        <v/>
      </c>
      <c r="K9" s="108" t="str">
        <f t="shared" si="2"/>
        <v/>
      </c>
      <c r="L9" s="109" t="str">
        <f t="shared" si="2"/>
        <v/>
      </c>
      <c r="M9" s="109" t="str">
        <f t="shared" si="2"/>
        <v/>
      </c>
      <c r="N9" s="109" t="str">
        <f t="shared" si="2"/>
        <v/>
      </c>
      <c r="O9" s="109" t="str">
        <f t="shared" si="2"/>
        <v/>
      </c>
      <c r="P9" s="109" t="str">
        <f t="shared" si="2"/>
        <v/>
      </c>
      <c r="Q9" s="108" t="str">
        <f t="shared" si="2"/>
        <v/>
      </c>
      <c r="R9" s="108" t="str">
        <f t="shared" si="2"/>
        <v/>
      </c>
      <c r="S9" s="109" t="str">
        <f t="shared" si="2"/>
        <v/>
      </c>
      <c r="T9" s="109" t="str">
        <f t="shared" si="2"/>
        <v/>
      </c>
      <c r="U9" s="109" t="str">
        <f t="shared" si="2"/>
        <v/>
      </c>
      <c r="V9" s="109" t="str">
        <f t="shared" si="2"/>
        <v/>
      </c>
      <c r="W9" s="109" t="str">
        <f t="shared" si="2"/>
        <v/>
      </c>
      <c r="X9" s="108" t="str">
        <f t="shared" si="2"/>
        <v/>
      </c>
      <c r="Y9" s="108" t="str">
        <f t="shared" si="2"/>
        <v/>
      </c>
      <c r="Z9" s="109" t="str">
        <f t="shared" si="2"/>
        <v/>
      </c>
      <c r="AA9" s="109" t="str">
        <f t="shared" si="2"/>
        <v/>
      </c>
      <c r="AB9" s="109" t="str">
        <f t="shared" si="2"/>
        <v/>
      </c>
      <c r="AC9" s="109" t="str">
        <f t="shared" si="2"/>
        <v/>
      </c>
      <c r="AD9" s="109" t="str">
        <f t="shared" si="2"/>
        <v/>
      </c>
      <c r="AE9" s="108" t="str">
        <f t="shared" si="2"/>
        <v/>
      </c>
      <c r="AF9" s="108" t="str">
        <f t="shared" si="2"/>
        <v/>
      </c>
      <c r="AG9" s="109" t="str">
        <f t="shared" si="2"/>
        <v/>
      </c>
      <c r="AH9" s="102"/>
      <c r="AI9" s="102"/>
      <c r="AJ9" s="102"/>
      <c r="AK9" s="102"/>
      <c r="AL9" s="102"/>
      <c r="AM9" s="102"/>
      <c r="AN9" s="102"/>
    </row>
    <row r="10" spans="1:40" x14ac:dyDescent="0.3">
      <c r="A10" s="102"/>
      <c r="B10" s="110" t="s">
        <v>642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</row>
    <row r="11" spans="1:40" x14ac:dyDescent="0.3">
      <c r="A11" s="102"/>
      <c r="B11" s="111" t="s">
        <v>643</v>
      </c>
      <c r="C11" s="111" t="s">
        <v>644</v>
      </c>
      <c r="D11" s="111" t="s">
        <v>645</v>
      </c>
      <c r="E11" s="111"/>
      <c r="F11" s="111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</row>
    <row r="12" spans="1:40" x14ac:dyDescent="0.3">
      <c r="A12" s="102"/>
      <c r="B12" s="110"/>
      <c r="C12" s="112" t="s">
        <v>641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10" t="s">
        <v>646</v>
      </c>
      <c r="AI12" s="102"/>
      <c r="AJ12" s="102"/>
      <c r="AK12" s="102"/>
      <c r="AL12" s="102"/>
      <c r="AM12" s="102"/>
      <c r="AN12" s="102"/>
    </row>
    <row r="13" spans="1:40" x14ac:dyDescent="0.3">
      <c r="A13" s="107">
        <v>1</v>
      </c>
      <c r="B13" s="107" t="str">
        <f>VLOOKUP($A13,Сотрудники!$A$3:$L$1206,2,0)</f>
        <v>Кузьмин Антон</v>
      </c>
      <c r="C13" s="107" t="str">
        <f>VLOOKUP($A13,Сотрудники!$A$3:$L$1206,8,0)</f>
        <v>Москва</v>
      </c>
      <c r="D13" s="108"/>
      <c r="E13" s="109">
        <v>8</v>
      </c>
      <c r="F13" s="109">
        <v>8</v>
      </c>
      <c r="G13" s="109">
        <v>8</v>
      </c>
      <c r="H13" s="109">
        <v>8</v>
      </c>
      <c r="I13" s="109">
        <v>8</v>
      </c>
      <c r="J13" s="108"/>
      <c r="K13" s="108"/>
      <c r="L13" s="109">
        <v>8</v>
      </c>
      <c r="M13" s="109">
        <v>8</v>
      </c>
      <c r="N13" s="109">
        <v>8</v>
      </c>
      <c r="O13" s="109">
        <v>8</v>
      </c>
      <c r="P13" s="109">
        <v>8</v>
      </c>
      <c r="Q13" s="108"/>
      <c r="R13" s="108"/>
      <c r="S13" s="109">
        <v>8</v>
      </c>
      <c r="T13" s="109">
        <v>8</v>
      </c>
      <c r="U13" s="109">
        <v>8</v>
      </c>
      <c r="V13" s="109">
        <v>8</v>
      </c>
      <c r="W13" s="109">
        <v>8</v>
      </c>
      <c r="X13" s="108"/>
      <c r="Y13" s="108"/>
      <c r="Z13" s="109">
        <v>8</v>
      </c>
      <c r="AA13" s="109">
        <v>8</v>
      </c>
      <c r="AB13" s="109">
        <v>8</v>
      </c>
      <c r="AC13" s="109">
        <v>8</v>
      </c>
      <c r="AD13" s="109">
        <v>8</v>
      </c>
      <c r="AE13" s="108"/>
      <c r="AF13" s="108"/>
      <c r="AG13" s="109">
        <v>8</v>
      </c>
      <c r="AH13" s="110">
        <f t="shared" ref="AH13:AH15" si="3">SUM(D13:AG13)</f>
        <v>168</v>
      </c>
      <c r="AI13" s="102"/>
      <c r="AJ13" s="102"/>
      <c r="AK13" s="102"/>
      <c r="AL13" s="102"/>
      <c r="AM13" s="102"/>
      <c r="AN13" s="102"/>
    </row>
    <row r="14" spans="1:40" x14ac:dyDescent="0.3">
      <c r="A14" s="107">
        <v>2</v>
      </c>
      <c r="B14" s="107" t="str">
        <f>VLOOKUP($A14,Сотрудники!$A$3:$L$1206,2,0)</f>
        <v xml:space="preserve">Крейнделин Борис </v>
      </c>
      <c r="C14" s="107" t="str">
        <f>VLOOKUP($A14,Сотрудники!$A$3:$L$1206,8,0)</f>
        <v>Москва</v>
      </c>
      <c r="D14" s="108"/>
      <c r="E14" s="109"/>
      <c r="F14" s="109"/>
      <c r="G14" s="109"/>
      <c r="H14" s="109"/>
      <c r="I14" s="109"/>
      <c r="J14" s="108"/>
      <c r="K14" s="108"/>
      <c r="L14" s="109"/>
      <c r="M14" s="109"/>
      <c r="N14" s="109"/>
      <c r="O14" s="109"/>
      <c r="P14" s="109"/>
      <c r="Q14" s="108"/>
      <c r="R14" s="108"/>
      <c r="S14" s="109">
        <v>8</v>
      </c>
      <c r="T14" s="109">
        <v>8</v>
      </c>
      <c r="U14" s="109">
        <v>8</v>
      </c>
      <c r="V14" s="109">
        <v>8</v>
      </c>
      <c r="W14" s="109">
        <v>8</v>
      </c>
      <c r="X14" s="108"/>
      <c r="Y14" s="108"/>
      <c r="Z14" s="109">
        <v>8</v>
      </c>
      <c r="AA14" s="109">
        <v>8</v>
      </c>
      <c r="AB14" s="109">
        <v>8</v>
      </c>
      <c r="AC14" s="109">
        <v>8</v>
      </c>
      <c r="AD14" s="109">
        <v>8</v>
      </c>
      <c r="AE14" s="108"/>
      <c r="AF14" s="108"/>
      <c r="AG14" s="109">
        <v>8</v>
      </c>
      <c r="AH14" s="110">
        <f t="shared" si="3"/>
        <v>88</v>
      </c>
      <c r="AI14" s="102"/>
      <c r="AJ14" s="102"/>
      <c r="AK14" s="102"/>
      <c r="AL14" s="102"/>
      <c r="AM14" s="102"/>
      <c r="AN14" s="102"/>
    </row>
    <row r="15" spans="1:40" x14ac:dyDescent="0.3">
      <c r="A15" s="107">
        <v>3</v>
      </c>
      <c r="B15" s="107" t="str">
        <f>VLOOKUP($A15,Сотрудники!$A$3:$L$1206,2,0)</f>
        <v>Асеев Феофан</v>
      </c>
      <c r="C15" s="107" t="str">
        <f>VLOOKUP($A15,Сотрудники!$A$3:$L$1206,8,0)</f>
        <v>Москва</v>
      </c>
      <c r="D15" s="108"/>
      <c r="E15" s="109"/>
      <c r="F15" s="109"/>
      <c r="G15" s="109"/>
      <c r="H15" s="109"/>
      <c r="I15" s="109"/>
      <c r="J15" s="108"/>
      <c r="K15" s="108"/>
      <c r="L15" s="109"/>
      <c r="M15" s="109"/>
      <c r="N15" s="109"/>
      <c r="O15" s="109"/>
      <c r="P15" s="109"/>
      <c r="Q15" s="108"/>
      <c r="R15" s="108"/>
      <c r="S15" s="109">
        <v>8</v>
      </c>
      <c r="T15" s="109">
        <v>8</v>
      </c>
      <c r="U15" s="109">
        <v>8</v>
      </c>
      <c r="V15" s="109">
        <v>8</v>
      </c>
      <c r="W15" s="109">
        <v>8</v>
      </c>
      <c r="X15" s="108"/>
      <c r="Y15" s="108"/>
      <c r="Z15" s="109">
        <v>8</v>
      </c>
      <c r="AA15" s="109">
        <v>8</v>
      </c>
      <c r="AB15" s="109">
        <v>8</v>
      </c>
      <c r="AC15" s="109">
        <v>8</v>
      </c>
      <c r="AD15" s="109">
        <v>8</v>
      </c>
      <c r="AE15" s="108"/>
      <c r="AF15" s="108"/>
      <c r="AG15" s="109">
        <v>8</v>
      </c>
      <c r="AH15" s="110">
        <f t="shared" si="3"/>
        <v>88</v>
      </c>
      <c r="AI15" s="102"/>
      <c r="AJ15" s="102"/>
      <c r="AK15" s="102"/>
      <c r="AL15" s="102"/>
      <c r="AM15" s="102"/>
      <c r="AN15" s="102"/>
    </row>
    <row r="16" spans="1:40" x14ac:dyDescent="0.3">
      <c r="A16" s="107">
        <v>4</v>
      </c>
      <c r="B16" s="107" t="str">
        <f>VLOOKUP($A16,Сотрудники!$A$3:$L$1206,2,0)</f>
        <v>Булатова Людмила</v>
      </c>
      <c r="C16" s="107" t="str">
        <f>VLOOKUP($A16,Сотрудники!$A$3:$L$1206,8,0)</f>
        <v>Москва</v>
      </c>
      <c r="D16" s="108"/>
      <c r="E16" s="109"/>
      <c r="F16" s="109"/>
      <c r="G16" s="109"/>
      <c r="H16" s="109"/>
      <c r="I16" s="109"/>
      <c r="J16" s="108"/>
      <c r="K16" s="108"/>
      <c r="L16" s="109"/>
      <c r="M16" s="109"/>
      <c r="N16" s="109"/>
      <c r="O16" s="109"/>
      <c r="P16" s="109"/>
      <c r="Q16" s="108"/>
      <c r="R16" s="108"/>
      <c r="S16" s="109"/>
      <c r="T16" s="109"/>
      <c r="U16" s="109"/>
      <c r="V16" s="109"/>
      <c r="W16" s="109"/>
      <c r="X16" s="108"/>
      <c r="Y16" s="108"/>
      <c r="Z16" s="109"/>
      <c r="AA16" s="109"/>
      <c r="AB16" s="109"/>
      <c r="AC16" s="109"/>
      <c r="AD16" s="109"/>
      <c r="AE16" s="108"/>
      <c r="AF16" s="108"/>
      <c r="AG16" s="109"/>
      <c r="AH16" s="102"/>
      <c r="AI16" s="102"/>
      <c r="AJ16" s="102"/>
      <c r="AK16" s="102"/>
      <c r="AL16" s="102"/>
      <c r="AM16" s="102"/>
      <c r="AN16" s="102"/>
    </row>
    <row r="17" spans="1:40" x14ac:dyDescent="0.3">
      <c r="A17" s="102">
        <v>5</v>
      </c>
      <c r="B17" s="107" t="str">
        <f>VLOOKUP($A17,Сотрудники!$A$3:$L$1206,2,0)</f>
        <v>Яковлев Дмитрий</v>
      </c>
      <c r="C17" s="107" t="str">
        <f>VLOOKUP($A17,Сотрудники!$A$3:$L$1206,8,0)</f>
        <v>Москва</v>
      </c>
      <c r="D17" s="108"/>
      <c r="E17" s="109"/>
      <c r="F17" s="109"/>
      <c r="G17" s="109"/>
      <c r="H17" s="109"/>
      <c r="I17" s="109"/>
      <c r="J17" s="108"/>
      <c r="K17" s="108"/>
      <c r="L17" s="109"/>
      <c r="M17" s="109"/>
      <c r="N17" s="109"/>
      <c r="O17" s="109"/>
      <c r="P17" s="109"/>
      <c r="Q17" s="108"/>
      <c r="R17" s="108"/>
      <c r="S17" s="109"/>
      <c r="T17" s="109"/>
      <c r="U17" s="109"/>
      <c r="V17" s="109"/>
      <c r="W17" s="109"/>
      <c r="X17" s="108"/>
      <c r="Y17" s="108"/>
      <c r="Z17" s="109"/>
      <c r="AA17" s="109"/>
      <c r="AB17" s="109"/>
      <c r="AC17" s="109"/>
      <c r="AD17" s="109"/>
      <c r="AE17" s="108"/>
      <c r="AF17" s="108"/>
      <c r="AG17" s="109"/>
      <c r="AH17" s="102"/>
      <c r="AI17" s="102"/>
      <c r="AJ17" s="102"/>
      <c r="AK17" s="102"/>
      <c r="AL17" s="102"/>
      <c r="AM17" s="102"/>
      <c r="AN17" s="102"/>
    </row>
    <row r="18" spans="1:40" x14ac:dyDescent="0.3">
      <c r="A18" s="102">
        <v>6</v>
      </c>
      <c r="B18" s="107" t="str">
        <f>VLOOKUP($A18,Сотрудники!$A$3:$L$1206,2,0)</f>
        <v>Буланова Юлия</v>
      </c>
      <c r="C18" s="107" t="str">
        <f>VLOOKUP($A18,Сотрудники!$A$3:$L$1206,8,0)</f>
        <v>Москва</v>
      </c>
      <c r="D18" s="108"/>
      <c r="E18" s="109"/>
      <c r="F18" s="109"/>
      <c r="G18" s="109"/>
      <c r="H18" s="109"/>
      <c r="I18" s="109"/>
      <c r="J18" s="108"/>
      <c r="K18" s="108"/>
      <c r="L18" s="109"/>
      <c r="M18" s="109"/>
      <c r="N18" s="109"/>
      <c r="O18" s="109"/>
      <c r="P18" s="109"/>
      <c r="Q18" s="108"/>
      <c r="R18" s="108"/>
      <c r="S18" s="109"/>
      <c r="T18" s="109"/>
      <c r="U18" s="109"/>
      <c r="V18" s="109"/>
      <c r="W18" s="109"/>
      <c r="X18" s="108"/>
      <c r="Y18" s="108"/>
      <c r="Z18" s="109"/>
      <c r="AA18" s="109"/>
      <c r="AB18" s="109"/>
      <c r="AC18" s="109"/>
      <c r="AD18" s="109"/>
      <c r="AE18" s="108"/>
      <c r="AF18" s="108"/>
      <c r="AG18" s="109"/>
      <c r="AH18" s="102"/>
      <c r="AI18" s="102"/>
      <c r="AJ18" s="102"/>
      <c r="AK18" s="102"/>
      <c r="AL18" s="102"/>
      <c r="AM18" s="102"/>
      <c r="AN18" s="102"/>
    </row>
    <row r="19" spans="1:40" x14ac:dyDescent="0.3">
      <c r="A19" s="102">
        <v>7</v>
      </c>
      <c r="B19" s="107" t="str">
        <f>VLOOKUP($A19,Сотрудники!$A$3:$L$1206,2,0)</f>
        <v>Гайнуллин Закван</v>
      </c>
      <c r="C19" s="107" t="str">
        <f>VLOOKUP($A19,Сотрудники!$A$3:$L$1206,8,0)</f>
        <v>Екатеринбург</v>
      </c>
      <c r="D19" s="108"/>
      <c r="E19" s="109"/>
      <c r="F19" s="109"/>
      <c r="G19" s="109"/>
      <c r="H19" s="109"/>
      <c r="I19" s="109"/>
      <c r="J19" s="108"/>
      <c r="K19" s="108"/>
      <c r="L19" s="109"/>
      <c r="M19" s="109"/>
      <c r="N19" s="109"/>
      <c r="O19" s="109"/>
      <c r="P19" s="109"/>
      <c r="Q19" s="108"/>
      <c r="R19" s="108"/>
      <c r="S19" s="109"/>
      <c r="T19" s="109"/>
      <c r="U19" s="109"/>
      <c r="V19" s="109"/>
      <c r="W19" s="109"/>
      <c r="X19" s="108"/>
      <c r="Y19" s="108"/>
      <c r="Z19" s="109"/>
      <c r="AA19" s="109"/>
      <c r="AB19" s="109"/>
      <c r="AC19" s="109"/>
      <c r="AD19" s="109"/>
      <c r="AE19" s="108"/>
      <c r="AF19" s="108"/>
      <c r="AG19" s="109"/>
      <c r="AH19" s="102"/>
      <c r="AI19" s="102"/>
      <c r="AJ19" s="102"/>
      <c r="AK19" s="102"/>
      <c r="AL19" s="102"/>
      <c r="AM19" s="102"/>
      <c r="AN19" s="102"/>
    </row>
    <row r="20" spans="1:40" x14ac:dyDescent="0.3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</row>
    <row r="21" spans="1:40" x14ac:dyDescent="0.3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</row>
    <row r="22" spans="1:40" x14ac:dyDescent="0.3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</row>
    <row r="23" spans="1:40" x14ac:dyDescent="0.3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</row>
  </sheetData>
  <pageMargins left="0.7" right="0.7" top="0.75" bottom="0.75" header="0.3" footer="0.3"/>
  <pageSetup paperSize="9" firstPageNumber="2147483648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L76"/>
  <sheetViews>
    <sheetView topLeftCell="A34" zoomScale="85" workbookViewId="0">
      <selection activeCell="B75" sqref="B7:B75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667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Таблица25678910111213141516[[#This Row],[Итого кол-во рабочих часов]]/8</f>
        <v>22</v>
      </c>
      <c r="G5" s="120"/>
      <c r="H5" s="120">
        <v>176</v>
      </c>
      <c r="I5" s="121" t="e">
        <f>VLOOKUP($A5,Сотрудники!$A$3:$L$1206,14,0)</f>
        <v>#REF!</v>
      </c>
      <c r="J5" s="122" t="e">
        <f t="shared" ref="J5:J62" si="0">I5/8</f>
        <v>#REF!</v>
      </c>
      <c r="K5" s="123" t="e">
        <f t="shared" ref="K5:K62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Таблица25678910111213141516[[#This Row],[Итого кол-во рабочих часов]]/8</f>
        <v>17</v>
      </c>
      <c r="G6" s="120">
        <v>7</v>
      </c>
      <c r="H6" s="120">
        <v>136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Таблица25678910111213141516[[#This Row],[Итого кол-во рабочих часов]]/8</f>
        <v>22</v>
      </c>
      <c r="G7" s="125"/>
      <c r="H7" s="120">
        <v>176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Таблица25678910111213141516[[#This Row],[Итого кол-во рабочих часов]]/8</f>
        <v>22</v>
      </c>
      <c r="G8" s="125"/>
      <c r="H8" s="120">
        <v>176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22</v>
      </c>
      <c r="G9" s="125"/>
      <c r="H9" s="125">
        <v>176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73" si="2">H10/8</f>
        <v>22</v>
      </c>
      <c r="G10" s="125"/>
      <c r="H10" s="125">
        <v>176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22</v>
      </c>
      <c r="G11" s="125"/>
      <c r="H11" s="125">
        <v>176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22</v>
      </c>
      <c r="G12" s="125"/>
      <c r="H12" s="125">
        <v>176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13</v>
      </c>
      <c r="B13" s="119" t="str">
        <f>VLOOKUP($A13,Сотрудники!$A$3:$L$1206,2,0)</f>
        <v>Богданов Михаил</v>
      </c>
      <c r="C13" s="119" t="str">
        <f>VLOOKUP($A13,Сотрудники!$A$3:$L$1206,9,0)</f>
        <v>LM Риски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22</v>
      </c>
      <c r="G13" s="125"/>
      <c r="H13" s="125">
        <v>176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14</v>
      </c>
      <c r="B14" s="119" t="str">
        <f>VLOOKUP($A14,Сотрудники!$A$3:$L$1206,2,0)</f>
        <v>Смирнова Екатерина</v>
      </c>
      <c r="C14" s="119" t="str">
        <f>VLOOKUP($A14,Сотрудники!$A$3:$L$1206,9,0)</f>
        <v>Tableau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21</v>
      </c>
      <c r="G14" s="125">
        <v>1</v>
      </c>
      <c r="H14" s="125">
        <v>168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s="113" customFormat="1" ht="31.2" x14ac:dyDescent="0.3">
      <c r="A15" s="129">
        <v>15</v>
      </c>
      <c r="B15" s="119" t="str">
        <f>VLOOKUP($A15,Сотрудники!$A$3:$L$1206,2,0)</f>
        <v>Герасимова Елизавета</v>
      </c>
      <c r="C15" s="119" t="str">
        <f>VLOOKUP($A15,Сотрудники!$A$3:$L$1206,9,0)</f>
        <v>Ресурсное планирование</v>
      </c>
      <c r="D15" s="119">
        <f>VLOOKUP($A15,Сотрудники!$A$3:$L$1206,10,0)</f>
        <v>0.15</v>
      </c>
      <c r="E15" s="119">
        <f>VLOOKUP($A15,Сотрудники!$A$3:$L$1206,11,0)</f>
        <v>150000</v>
      </c>
      <c r="F15" s="120">
        <f t="shared" si="2"/>
        <v>12</v>
      </c>
      <c r="G15" s="125">
        <v>12</v>
      </c>
      <c r="H15" s="125">
        <v>96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16</v>
      </c>
      <c r="B16" s="119" t="str">
        <f>VLOOKUP($A16,Сотрудники!$A$3:$L$1206,2,0)</f>
        <v>Абдуллаева Анжелика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</v>
      </c>
      <c r="E16" s="119">
        <f>VLOOKUP($A16,Сотрудники!$A$3:$L$1206,11,0)</f>
        <v>0</v>
      </c>
      <c r="F16" s="120">
        <f t="shared" si="2"/>
        <v>16</v>
      </c>
      <c r="G16" s="125">
        <v>8</v>
      </c>
      <c r="H16" s="125">
        <v>128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62.4" x14ac:dyDescent="0.3">
      <c r="A17" s="129">
        <v>17</v>
      </c>
      <c r="B17" s="119" t="str">
        <f>VLOOKUP($A17,Сотрудники!$A$3:$L$1206,2,0)</f>
        <v>Наймушин Евгений</v>
      </c>
      <c r="C17" s="119" t="str">
        <f>VLOOKUP($A17,Сотрудники!$A$3:$L$1206,9,0)</f>
        <v>МАПЛ (Модуль автоматизации программ лояльности)</v>
      </c>
      <c r="D17" s="119">
        <f>VLOOKUP($A17,Сотрудники!$A$3:$L$1206,10,0)</f>
        <v>0</v>
      </c>
      <c r="E17" s="119">
        <f>VLOOKUP($A17,Сотрудники!$A$3:$L$1206,11,0)</f>
        <v>344900</v>
      </c>
      <c r="F17" s="120">
        <f t="shared" si="2"/>
        <v>22</v>
      </c>
      <c r="G17" s="125"/>
      <c r="H17" s="125">
        <v>176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s="113" customFormat="1" x14ac:dyDescent="0.3">
      <c r="A18" s="129">
        <v>19</v>
      </c>
      <c r="B18" s="119" t="str">
        <f>VLOOKUP($A18,Сотрудники!$A$3:$L$1206,2,0)</f>
        <v>Лопатин Максим</v>
      </c>
      <c r="C18" s="119">
        <f>VLOOKUP($A18,Сотрудники!$A$3:$L$1206,9,0)</f>
        <v>0</v>
      </c>
      <c r="D18" s="119">
        <f>VLOOKUP($A18,Сотрудники!$A$3:$L$1206,10,0)</f>
        <v>0</v>
      </c>
      <c r="E18" s="130">
        <f>VLOOKUP($A18,Сотрудники!$A$3:$L$1206,11,0)</f>
        <v>0</v>
      </c>
      <c r="F18" s="120">
        <f t="shared" si="2"/>
        <v>22</v>
      </c>
      <c r="G18" s="125"/>
      <c r="H18" s="125">
        <v>176</v>
      </c>
      <c r="I18" s="121" t="e">
        <f>VLOOKUP($A18,Сотрудники!$A$3:$L$1206,14,0)</f>
        <v>#REF!</v>
      </c>
      <c r="J18" s="122" t="e">
        <f t="shared" si="0"/>
        <v>#REF!</v>
      </c>
      <c r="K18" s="126" t="e">
        <f t="shared" si="1"/>
        <v>#REF!</v>
      </c>
    </row>
    <row r="19" spans="1:11" s="113" customFormat="1" x14ac:dyDescent="0.3">
      <c r="A19" s="129">
        <v>21</v>
      </c>
      <c r="B19" s="119" t="str">
        <f>VLOOKUP($A19,Сотрудники!$A$3:$L$1206,2,0)</f>
        <v>Шимберев Борис</v>
      </c>
      <c r="C19" s="119">
        <f>VLOOKUP($A19,Сотрудники!$A$3:$L$1206,9,0)</f>
        <v>0</v>
      </c>
      <c r="D19" s="119">
        <f>VLOOKUP($A19,Сотрудники!$A$3:$L$1206,10,0)</f>
        <v>0</v>
      </c>
      <c r="E19" s="119">
        <f>VLOOKUP($A19,Сотрудники!$A$3:$L$1206,11,0)</f>
        <v>0</v>
      </c>
      <c r="F19" s="120">
        <f t="shared" si="2"/>
        <v>20</v>
      </c>
      <c r="G19" s="125">
        <v>2</v>
      </c>
      <c r="H19" s="125">
        <v>160</v>
      </c>
      <c r="I19" s="121" t="e">
        <f>VLOOKUP($A19,Сотрудники!$A$3:$L$1206,14,0)</f>
        <v>#REF!</v>
      </c>
      <c r="J19" s="122" t="e">
        <f t="shared" si="0"/>
        <v>#REF!</v>
      </c>
      <c r="K19" s="126" t="e">
        <f t="shared" si="1"/>
        <v>#REF!</v>
      </c>
    </row>
    <row r="20" spans="1:11" s="113" customFormat="1" x14ac:dyDescent="0.3">
      <c r="A20" s="129">
        <v>22</v>
      </c>
      <c r="B20" s="119" t="str">
        <f>VLOOKUP($A20,Сотрудники!$A$3:$L$1206,2,0)</f>
        <v>Виштак Татьяна</v>
      </c>
      <c r="C20" s="119" t="str">
        <f>VLOOKUP($A20,Сотрудники!$A$3:$L$1206,9,0)</f>
        <v>приземление</v>
      </c>
      <c r="D20" s="119">
        <f>VLOOKUP($A20,Сотрудники!$A$3:$L$1206,10,0)</f>
        <v>0</v>
      </c>
      <c r="E20" s="119" t="str">
        <f>VLOOKUP($A20,Сотрудники!$A$3:$L$1206,11,0)</f>
        <v xml:space="preserve">310 400 </v>
      </c>
      <c r="F20" s="120">
        <f t="shared" si="2"/>
        <v>22</v>
      </c>
      <c r="G20" s="125"/>
      <c r="H20" s="125">
        <v>176</v>
      </c>
      <c r="I20" s="121" t="e">
        <f>VLOOKUP($A20,Сотрудники!$A$3:$L$1206,14,0)</f>
        <v>#REF!</v>
      </c>
      <c r="J20" s="122" t="e">
        <f t="shared" si="0"/>
        <v>#REF!</v>
      </c>
      <c r="K20" s="126" t="e">
        <f t="shared" si="1"/>
        <v>#REF!</v>
      </c>
    </row>
    <row r="21" spans="1:11" s="113" customFormat="1" x14ac:dyDescent="0.3">
      <c r="A21" s="129">
        <v>23</v>
      </c>
      <c r="B21" s="119" t="str">
        <f>VLOOKUP($A21,Сотрудники!$A$3:$L$1206,2,0)</f>
        <v>Путилов Александр</v>
      </c>
      <c r="C21" s="119">
        <f>VLOOKUP($A21,Сотрудники!$A$3:$L$1206,9,0)</f>
        <v>0</v>
      </c>
      <c r="D21" s="119">
        <f>VLOOKUP($A21,Сотрудники!$A$3:$L$1206,10,0)</f>
        <v>0</v>
      </c>
      <c r="E21" s="119">
        <f>VLOOKUP($A21,Сотрудники!$A$3:$L$1206,11,0)</f>
        <v>303500</v>
      </c>
      <c r="F21" s="120">
        <f t="shared" si="2"/>
        <v>22</v>
      </c>
      <c r="G21" s="125"/>
      <c r="H21" s="125">
        <v>176</v>
      </c>
      <c r="I21" s="121" t="e">
        <f>VLOOKUP($A21,Сотрудники!$A$3:$L$1206,14,0)</f>
        <v>#REF!</v>
      </c>
      <c r="J21" s="122" t="e">
        <f t="shared" si="0"/>
        <v>#REF!</v>
      </c>
      <c r="K21" s="126" t="e">
        <f t="shared" si="1"/>
        <v>#REF!</v>
      </c>
    </row>
    <row r="22" spans="1:11" s="113" customFormat="1" ht="31.2" x14ac:dyDescent="0.3">
      <c r="A22" s="129">
        <v>24</v>
      </c>
      <c r="B22" s="119" t="str">
        <f>VLOOKUP($A22,Сотрудники!$A$3:$L$1206,2,0)</f>
        <v>Цыганкова Анастасия</v>
      </c>
      <c r="C22" s="119" t="str">
        <f>VLOOKUP($A22,Сотрудники!$A$3:$L$1206,9,0)</f>
        <v>Ресурсное планирование</v>
      </c>
      <c r="D22" s="119">
        <f>VLOOKUP($A22,Сотрудники!$A$3:$L$1206,10,0)</f>
        <v>0.15</v>
      </c>
      <c r="E22" s="119">
        <f>VLOOKUP($A22,Сотрудники!$A$3:$L$1206,11,0)</f>
        <v>150000</v>
      </c>
      <c r="F22" s="120">
        <f t="shared" si="2"/>
        <v>22</v>
      </c>
      <c r="G22" s="125"/>
      <c r="H22" s="125">
        <v>176</v>
      </c>
      <c r="I22" s="121" t="e">
        <f>VLOOKUP($A22,Сотрудники!$A$3:$L$1206,14,0)</f>
        <v>#REF!</v>
      </c>
      <c r="J22" s="122" t="e">
        <f t="shared" si="0"/>
        <v>#REF!</v>
      </c>
      <c r="K22" s="126" t="e">
        <f t="shared" si="1"/>
        <v>#REF!</v>
      </c>
    </row>
    <row r="23" spans="1:11" s="113" customFormat="1" x14ac:dyDescent="0.3">
      <c r="A23" s="129">
        <v>25</v>
      </c>
      <c r="B23" s="119" t="str">
        <f>VLOOKUP($A23,Сотрудники!$A$3:$L$1206,2,0)</f>
        <v>Беседин Игорь</v>
      </c>
      <c r="C23" s="119" t="str">
        <f>VLOOKUP($A23,Сотрудники!$A$3:$L$1206,9,0)</f>
        <v>приземление</v>
      </c>
      <c r="D23" s="119">
        <f>VLOOKUP($A23,Сотрудники!$A$3:$L$1206,10,0)</f>
        <v>0</v>
      </c>
      <c r="E23" s="119">
        <f>VLOOKUP($A23,Сотрудники!$A$3:$L$1206,11,0)</f>
        <v>310000</v>
      </c>
      <c r="F23" s="120">
        <f t="shared" si="2"/>
        <v>22</v>
      </c>
      <c r="G23" s="125"/>
      <c r="H23" s="125">
        <v>176</v>
      </c>
      <c r="I23" s="121" t="e">
        <f>VLOOKUP($A23,Сотрудники!$A$3:$L$1206,14,0)</f>
        <v>#REF!</v>
      </c>
      <c r="J23" s="122" t="e">
        <f t="shared" si="0"/>
        <v>#REF!</v>
      </c>
      <c r="K23" s="126" t="e">
        <f t="shared" si="1"/>
        <v>#REF!</v>
      </c>
    </row>
    <row r="24" spans="1:11" s="113" customFormat="1" ht="31.2" x14ac:dyDescent="0.3">
      <c r="A24" s="129">
        <v>26</v>
      </c>
      <c r="B24" s="119" t="str">
        <f>VLOOKUP($A24,Сотрудники!$A$3:$L$1206,2,0)</f>
        <v>Молчанов Роман</v>
      </c>
      <c r="C24" s="119" t="str">
        <f>VLOOKUP($A24,Сотрудники!$A$3:$L$1206,9,0)</f>
        <v xml:space="preserve">Кредиты наличными </v>
      </c>
      <c r="D24" s="119">
        <f>VLOOKUP($A24,Сотрудники!$A$3:$L$1206,10,0)</f>
        <v>0</v>
      </c>
      <c r="E24" s="119">
        <f>VLOOKUP($A24,Сотрудники!$A$3:$L$1206,11,0)</f>
        <v>300000</v>
      </c>
      <c r="F24" s="120">
        <f t="shared" si="2"/>
        <v>22</v>
      </c>
      <c r="G24" s="125"/>
      <c r="H24" s="125">
        <v>176</v>
      </c>
      <c r="I24" s="121" t="e">
        <f>VLOOKUP($A24,Сотрудники!$A$3:$L$1206,14,0)</f>
        <v>#REF!</v>
      </c>
      <c r="J24" s="122" t="e">
        <f t="shared" si="0"/>
        <v>#REF!</v>
      </c>
      <c r="K24" s="126" t="e">
        <f t="shared" si="1"/>
        <v>#REF!</v>
      </c>
    </row>
    <row r="25" spans="1:11" s="113" customFormat="1" x14ac:dyDescent="0.3">
      <c r="A25" s="129">
        <v>27</v>
      </c>
      <c r="B25" s="119" t="str">
        <f>VLOOKUP($A25,Сотрудники!$A$3:$L$1206,2,0)</f>
        <v>Пузанов Андрей</v>
      </c>
      <c r="C25" s="119">
        <f>VLOOKUP($A25,Сотрудники!$A$3:$L$1206,9,0)</f>
        <v>0</v>
      </c>
      <c r="D25" s="119">
        <f>VLOOKUP($A25,Сотрудники!$A$3:$L$1206,10,0)</f>
        <v>0</v>
      </c>
      <c r="E25" s="119">
        <f>VLOOKUP($A25,Сотрудники!$A$3:$L$1206,11,0)</f>
        <v>0</v>
      </c>
      <c r="F25" s="120">
        <f t="shared" si="2"/>
        <v>22</v>
      </c>
      <c r="G25" s="125"/>
      <c r="H25" s="125">
        <v>176</v>
      </c>
      <c r="I25" s="121" t="e">
        <f>VLOOKUP($A25,Сотрудники!$A$3:$L$1206,14,0)</f>
        <v>#REF!</v>
      </c>
      <c r="J25" s="122" t="e">
        <f t="shared" si="0"/>
        <v>#REF!</v>
      </c>
      <c r="K25" s="126" t="e">
        <f t="shared" si="1"/>
        <v>#REF!</v>
      </c>
    </row>
    <row r="26" spans="1:11" s="113" customFormat="1" ht="62.4" x14ac:dyDescent="0.3">
      <c r="A26" s="129">
        <v>28</v>
      </c>
      <c r="B26" s="119" t="str">
        <f>VLOOKUP($A26,Сотрудники!$A$3:$L$1206,2,0)</f>
        <v>Хотулев Дмитрий</v>
      </c>
      <c r="C26" s="119" t="str">
        <f>VLOOKUP($A26,Сотрудники!$A$3:$L$1206,9,0)</f>
        <v>Платежи юридических лиц (Малый и средний бизнес)</v>
      </c>
      <c r="D26" s="119">
        <f>VLOOKUP($A26,Сотрудники!$A$3:$L$1206,10,0)</f>
        <v>0</v>
      </c>
      <c r="E26" s="119">
        <f>VLOOKUP($A26,Сотрудники!$A$3:$L$1206,11,0)</f>
        <v>0</v>
      </c>
      <c r="F26" s="120">
        <f t="shared" si="2"/>
        <v>22</v>
      </c>
      <c r="G26" s="125"/>
      <c r="H26" s="125">
        <v>176</v>
      </c>
      <c r="I26" s="121" t="e">
        <f>VLOOKUP($A26,Сотрудники!$A$3:$L$1206,14,0)</f>
        <v>#REF!</v>
      </c>
      <c r="J26" s="122" t="e">
        <f t="shared" si="0"/>
        <v>#REF!</v>
      </c>
      <c r="K26" s="126" t="e">
        <f t="shared" si="1"/>
        <v>#REF!</v>
      </c>
    </row>
    <row r="27" spans="1:11" s="113" customFormat="1" x14ac:dyDescent="0.3">
      <c r="A27" s="129">
        <v>30</v>
      </c>
      <c r="B27" s="119" t="str">
        <f>VLOOKUP($A27,Сотрудники!$A$3:$L$1206,2,0)</f>
        <v>Тарасов Алексей</v>
      </c>
      <c r="C27" s="119">
        <f>VLOOKUP($A27,Сотрудники!$A$3:$L$1206,9,0)</f>
        <v>0</v>
      </c>
      <c r="D27" s="119">
        <f>VLOOKUP($A27,Сотрудники!$A$3:$L$1206,10,0)</f>
        <v>0</v>
      </c>
      <c r="E27" s="119">
        <f>VLOOKUP($A27,Сотрудники!$A$3:$L$1206,11,0)</f>
        <v>248000</v>
      </c>
      <c r="F27" s="120">
        <f t="shared" si="2"/>
        <v>22</v>
      </c>
      <c r="G27" s="125"/>
      <c r="H27" s="125">
        <v>176</v>
      </c>
      <c r="I27" s="121" t="e">
        <f>VLOOKUP($A27,Сотрудники!$A$3:$L$1206,14,0)</f>
        <v>#REF!</v>
      </c>
      <c r="J27" s="122" t="e">
        <f t="shared" si="0"/>
        <v>#REF!</v>
      </c>
      <c r="K27" s="126" t="e">
        <f t="shared" si="1"/>
        <v>#REF!</v>
      </c>
    </row>
    <row r="28" spans="1:11" s="113" customFormat="1" x14ac:dyDescent="0.3">
      <c r="A28" s="129">
        <v>31</v>
      </c>
      <c r="B28" s="119" t="str">
        <f>VLOOKUP($A28,Сотрудники!$A$3:$L$1206,2,0)</f>
        <v>Саринков Андрей</v>
      </c>
      <c r="C28" s="119">
        <f>VLOOKUP($A28,Сотрудники!$A$3:$L$1206,9,0)</f>
        <v>0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22</v>
      </c>
      <c r="G28" s="125"/>
      <c r="H28" s="125">
        <v>176</v>
      </c>
      <c r="I28" s="121" t="e">
        <f>VLOOKUP($A28,Сотрудники!$A$3:$L$1206,14,0)</f>
        <v>#REF!</v>
      </c>
      <c r="J28" s="122" t="e">
        <f t="shared" si="0"/>
        <v>#REF!</v>
      </c>
      <c r="K28" s="126" t="e">
        <f t="shared" si="1"/>
        <v>#REF!</v>
      </c>
    </row>
    <row r="29" spans="1:11" s="113" customFormat="1" x14ac:dyDescent="0.3">
      <c r="A29" s="129">
        <v>33</v>
      </c>
      <c r="B29" s="119" t="str">
        <f>VLOOKUP($A29,Сотрудники!$A$3:$L$1206,2,0)</f>
        <v>Киевский Сергей</v>
      </c>
      <c r="C29" s="119">
        <f>VLOOKUP($A29,Сотрудники!$A$3:$L$1206,9,0)</f>
        <v>0</v>
      </c>
      <c r="D29" s="119">
        <f>VLOOKUP($A29,Сотрудники!$A$3:$L$1206,10,0)</f>
        <v>0</v>
      </c>
      <c r="E29" s="119">
        <f>VLOOKUP($A29,Сотрудники!$A$3:$L$1206,11,0)</f>
        <v>0</v>
      </c>
      <c r="F29" s="120">
        <f t="shared" si="2"/>
        <v>10</v>
      </c>
      <c r="G29" s="125">
        <v>14</v>
      </c>
      <c r="H29" s="125">
        <v>80</v>
      </c>
      <c r="I29" s="121" t="e">
        <f>VLOOKUP($A29,Сотрудники!$A$3:$L$1206,14,0)</f>
        <v>#REF!</v>
      </c>
      <c r="J29" s="122" t="e">
        <f t="shared" si="0"/>
        <v>#REF!</v>
      </c>
      <c r="K29" s="126" t="e">
        <f t="shared" si="1"/>
        <v>#REF!</v>
      </c>
    </row>
    <row r="30" spans="1:11" s="113" customFormat="1" x14ac:dyDescent="0.3">
      <c r="A30" s="129">
        <v>35</v>
      </c>
      <c r="B30" s="119" t="str">
        <f>VLOOKUP($A30,Сотрудники!$A$3:$L$1206,2,0)</f>
        <v>Дмитриев Николай</v>
      </c>
      <c r="C30" s="119">
        <f>VLOOKUP($A30,Сотрудники!$A$3:$L$1206,9,0)</f>
        <v>0</v>
      </c>
      <c r="D30" s="119">
        <f>VLOOKUP($A30,Сотрудники!$A$3:$L$1206,10,0)</f>
        <v>0</v>
      </c>
      <c r="E30" s="119">
        <f>VLOOKUP($A30,Сотрудники!$A$3:$L$1206,11,0)</f>
        <v>0</v>
      </c>
      <c r="F30" s="120">
        <f t="shared" si="2"/>
        <v>21</v>
      </c>
      <c r="G30" s="125">
        <v>1</v>
      </c>
      <c r="H30" s="125">
        <v>168</v>
      </c>
      <c r="I30" s="121" t="e">
        <f>VLOOKUP($A30,Сотрудники!$A$3:$L$1206,14,0)</f>
        <v>#REF!</v>
      </c>
      <c r="J30" s="122" t="e">
        <f t="shared" si="0"/>
        <v>#REF!</v>
      </c>
      <c r="K30" s="126" t="e">
        <f t="shared" si="1"/>
        <v>#REF!</v>
      </c>
    </row>
    <row r="31" spans="1:11" s="113" customFormat="1" x14ac:dyDescent="0.3">
      <c r="A31" s="129">
        <v>36</v>
      </c>
      <c r="B31" s="119" t="str">
        <f>VLOOKUP($A31,Сотрудники!$A$3:$L$1206,2,0)</f>
        <v>Юркин Николай</v>
      </c>
      <c r="C31" s="119">
        <f>VLOOKUP($A31,Сотрудники!$A$3:$L$1206,9,0)</f>
        <v>0</v>
      </c>
      <c r="D31" s="119">
        <f>VLOOKUP($A31,Сотрудники!$A$3:$L$1206,10,0)</f>
        <v>0</v>
      </c>
      <c r="E31" s="119">
        <f>VLOOKUP($A31,Сотрудники!$A$3:$L$1206,11,0)</f>
        <v>0</v>
      </c>
      <c r="F31" s="120">
        <f t="shared" si="2"/>
        <v>22</v>
      </c>
      <c r="G31" s="125"/>
      <c r="H31" s="125">
        <v>176</v>
      </c>
      <c r="I31" s="121" t="e">
        <f>VLOOKUP($A31,Сотрудники!$A$3:$L$1206,14,0)</f>
        <v>#REF!</v>
      </c>
      <c r="J31" s="122" t="e">
        <f t="shared" si="0"/>
        <v>#REF!</v>
      </c>
      <c r="K31" s="126" t="e">
        <f t="shared" si="1"/>
        <v>#REF!</v>
      </c>
    </row>
    <row r="32" spans="1:11" s="113" customFormat="1" x14ac:dyDescent="0.3">
      <c r="A32" s="129">
        <v>37</v>
      </c>
      <c r="B32" s="119" t="str">
        <f>VLOOKUP($A32,Сотрудники!$A$3:$L$1206,2,0)</f>
        <v>Ионов Евгений</v>
      </c>
      <c r="C32" s="119">
        <f>VLOOKUP($A32,Сотрудники!$A$3:$L$1206,9,0)</f>
        <v>0</v>
      </c>
      <c r="D32" s="119">
        <f>VLOOKUP($A32,Сотрудники!$A$3:$L$1206,10,0)</f>
        <v>0</v>
      </c>
      <c r="E32" s="119">
        <f>VLOOKUP($A32,Сотрудники!$A$3:$L$1206,11,0)</f>
        <v>0</v>
      </c>
      <c r="F32" s="120">
        <f t="shared" si="2"/>
        <v>22</v>
      </c>
      <c r="G32" s="125"/>
      <c r="H32" s="125">
        <v>176</v>
      </c>
      <c r="I32" s="121" t="e">
        <f>VLOOKUP($A32,Сотрудники!$A$3:$L$1206,14,0)</f>
        <v>#REF!</v>
      </c>
      <c r="J32" s="122" t="e">
        <f t="shared" si="0"/>
        <v>#REF!</v>
      </c>
      <c r="K32" s="126" t="e">
        <f t="shared" si="1"/>
        <v>#REF!</v>
      </c>
    </row>
    <row r="33" spans="1:11" s="113" customFormat="1" x14ac:dyDescent="0.3">
      <c r="A33" s="131">
        <v>38</v>
      </c>
      <c r="B33" s="119" t="str">
        <f>VLOOKUP($A33,Сотрудники!$A$3:$L$1206,2,0)</f>
        <v>Передков Константин</v>
      </c>
      <c r="C33" s="119">
        <f>VLOOKUP($A33,Сотрудники!$A$3:$L$1206,9,0)</f>
        <v>0</v>
      </c>
      <c r="D33" s="119">
        <f>VLOOKUP($A33,Сотрудники!$A$3:$L$1206,10,0)</f>
        <v>0</v>
      </c>
      <c r="E33" s="119">
        <f>VLOOKUP($A33,Сотрудники!$A$3:$L$1206,11,0)</f>
        <v>253000</v>
      </c>
      <c r="F33" s="120">
        <f t="shared" si="2"/>
        <v>20</v>
      </c>
      <c r="G33" s="125">
        <v>4</v>
      </c>
      <c r="H33" s="125">
        <v>160</v>
      </c>
      <c r="I33" s="121" t="e">
        <f>VLOOKUP($A33,Сотрудники!$A$3:$L$1206,14,0)</f>
        <v>#REF!</v>
      </c>
      <c r="J33" s="122" t="e">
        <f t="shared" si="0"/>
        <v>#REF!</v>
      </c>
      <c r="K33" s="126" t="e">
        <f t="shared" si="1"/>
        <v>#REF!</v>
      </c>
    </row>
    <row r="34" spans="1:11" s="113" customFormat="1" x14ac:dyDescent="0.3">
      <c r="A34" s="131">
        <v>40</v>
      </c>
      <c r="B34" s="119" t="str">
        <f>VLOOKUP($A34,Сотрудники!$A$3:$L$1206,2,0)</f>
        <v>Томских Виталий</v>
      </c>
      <c r="C34" s="119">
        <f>VLOOKUP($A34,Сотрудники!$A$3:$L$1206,9,0)</f>
        <v>0</v>
      </c>
      <c r="D34" s="119">
        <f>VLOOKUP($A34,Сотрудники!$A$3:$L$1206,10,0)</f>
        <v>0</v>
      </c>
      <c r="E34" s="119">
        <f>VLOOKUP($A34,Сотрудники!$A$3:$L$1206,11,0)</f>
        <v>0</v>
      </c>
      <c r="F34" s="120">
        <f t="shared" si="2"/>
        <v>22</v>
      </c>
      <c r="G34" s="125"/>
      <c r="H34" s="125">
        <v>176</v>
      </c>
      <c r="I34" s="121" t="e">
        <f>VLOOKUP($A34,Сотрудники!$A$3:$L$1206,14,0)</f>
        <v>#REF!</v>
      </c>
      <c r="J34" s="122" t="e">
        <f t="shared" si="0"/>
        <v>#REF!</v>
      </c>
      <c r="K34" s="126" t="e">
        <f t="shared" si="1"/>
        <v>#REF!</v>
      </c>
    </row>
    <row r="35" spans="1:11" s="113" customFormat="1" x14ac:dyDescent="0.3">
      <c r="A35" s="131">
        <v>41</v>
      </c>
      <c r="B35" s="119" t="str">
        <f>VLOOKUP($A35,Сотрудники!$A$3:$L$1206,2,0)</f>
        <v>Новиков Роман</v>
      </c>
      <c r="C35" s="119">
        <f>VLOOKUP($A35,Сотрудники!$A$3:$L$1206,9,0)</f>
        <v>0</v>
      </c>
      <c r="D35" s="119">
        <f>VLOOKUP($A35,Сотрудники!$A$3:$L$1206,10,0)</f>
        <v>0</v>
      </c>
      <c r="E35" s="119">
        <f>VLOOKUP($A35,Сотрудники!$A$3:$L$1206,11,0)</f>
        <v>0</v>
      </c>
      <c r="F35" s="120">
        <f t="shared" si="2"/>
        <v>22</v>
      </c>
      <c r="G35" s="125"/>
      <c r="H35" s="125">
        <v>176</v>
      </c>
      <c r="I35" s="121" t="e">
        <f>VLOOKUP($A35,Сотрудники!$A$3:$L$1206,14,0)</f>
        <v>#REF!</v>
      </c>
      <c r="J35" s="122" t="e">
        <f t="shared" si="0"/>
        <v>#REF!</v>
      </c>
      <c r="K35" s="126" t="e">
        <f t="shared" si="1"/>
        <v>#REF!</v>
      </c>
    </row>
    <row r="36" spans="1:11" s="113" customFormat="1" x14ac:dyDescent="0.3">
      <c r="A36" s="97">
        <v>42</v>
      </c>
      <c r="B36" s="119" t="str">
        <f>VLOOKUP($A36,Сотрудники!$A$3:$L$1206,2,0)</f>
        <v>Газизова Вероника</v>
      </c>
      <c r="C36" s="119" t="str">
        <f>VLOOKUP($A36,Сотрудники!$A$3:$L$1206,9,0)</f>
        <v>приземление</v>
      </c>
      <c r="D36" s="119">
        <f>VLOOKUP($A36,Сотрудники!$A$3:$L$1206,10,0)</f>
        <v>0.15</v>
      </c>
      <c r="E36" s="119">
        <f>VLOOKUP($A36,Сотрудники!$A$3:$L$1206,11,0)</f>
        <v>285000</v>
      </c>
      <c r="F36" s="120">
        <f t="shared" si="2"/>
        <v>22</v>
      </c>
      <c r="G36" s="125"/>
      <c r="H36" s="125">
        <v>176</v>
      </c>
      <c r="I36" s="121" t="e">
        <f>VLOOKUP($A36,Сотрудники!$A$3:$L$1206,14,0)</f>
        <v>#REF!</v>
      </c>
      <c r="J36" s="122" t="e">
        <f t="shared" si="0"/>
        <v>#REF!</v>
      </c>
      <c r="K36" s="126" t="e">
        <f t="shared" si="1"/>
        <v>#REF!</v>
      </c>
    </row>
    <row r="37" spans="1:11" s="113" customFormat="1" x14ac:dyDescent="0.3">
      <c r="A37" s="97">
        <v>43</v>
      </c>
      <c r="B37" s="119" t="str">
        <f>VLOOKUP($A37,Сотрудники!$A$3:$L$1206,2,0)</f>
        <v>Титова Наталия</v>
      </c>
      <c r="C37" s="119">
        <f>VLOOKUP($A37,Сотрудники!$A$3:$L$1206,9,0)</f>
        <v>0</v>
      </c>
      <c r="D37" s="119">
        <f>VLOOKUP($A37,Сотрудники!$A$3:$L$1206,10,0)</f>
        <v>0</v>
      </c>
      <c r="E37" s="119">
        <f>VLOOKUP($A37,Сотрудники!$A$3:$L$1206,11,0)</f>
        <v>0</v>
      </c>
      <c r="F37" s="120">
        <f t="shared" si="2"/>
        <v>22</v>
      </c>
      <c r="G37" s="125"/>
      <c r="H37" s="125">
        <v>176</v>
      </c>
      <c r="I37" s="121" t="e">
        <f>VLOOKUP($A37,Сотрудники!$A$3:$L$1206,14,0)</f>
        <v>#REF!</v>
      </c>
      <c r="J37" s="122" t="e">
        <f t="shared" si="0"/>
        <v>#REF!</v>
      </c>
      <c r="K37" s="126" t="e">
        <f t="shared" si="1"/>
        <v>#REF!</v>
      </c>
    </row>
    <row r="38" spans="1:11" s="113" customFormat="1" x14ac:dyDescent="0.3">
      <c r="A38" s="97">
        <v>44</v>
      </c>
      <c r="B38" s="119" t="str">
        <f>VLOOKUP($A38,Сотрудники!$A$3:$L$1206,2,0)</f>
        <v>Роман Иван</v>
      </c>
      <c r="C38" s="119">
        <f>VLOOKUP($A38,Сотрудники!$A$3:$L$1206,9,0)</f>
        <v>0</v>
      </c>
      <c r="D38" s="119">
        <f>VLOOKUP($A38,Сотрудники!$A$3:$L$1206,10,0)</f>
        <v>0</v>
      </c>
      <c r="E38" s="119">
        <f>VLOOKUP($A38,Сотрудники!$A$3:$L$1206,11,0)</f>
        <v>287400</v>
      </c>
      <c r="F38" s="120">
        <f t="shared" si="2"/>
        <v>22</v>
      </c>
      <c r="G38" s="125"/>
      <c r="H38" s="125">
        <v>176</v>
      </c>
      <c r="I38" s="121" t="e">
        <f>VLOOKUP($A38,Сотрудники!$A$3:$L$1206,14,0)</f>
        <v>#REF!</v>
      </c>
      <c r="J38" s="122" t="e">
        <f t="shared" si="0"/>
        <v>#REF!</v>
      </c>
      <c r="K38" s="126" t="e">
        <f t="shared" si="1"/>
        <v>#REF!</v>
      </c>
    </row>
    <row r="39" spans="1:11" s="113" customFormat="1" x14ac:dyDescent="0.3">
      <c r="A39" s="97">
        <v>45</v>
      </c>
      <c r="B39" s="119" t="str">
        <f>VLOOKUP($A39,Сотрудники!$A$3:$L$1206,2,0)</f>
        <v>Волошина Виктория</v>
      </c>
      <c r="C39" s="119">
        <f>VLOOKUP($A39,Сотрудники!$A$3:$L$1206,9,0)</f>
        <v>0</v>
      </c>
      <c r="D39" s="119">
        <f>VLOOKUP($A39,Сотрудники!$A$3:$L$1206,10,0)</f>
        <v>0</v>
      </c>
      <c r="E39" s="119">
        <f>VLOOKUP($A39,Сотрудники!$A$3:$L$1206,11,0)</f>
        <v>0</v>
      </c>
      <c r="F39" s="120">
        <f t="shared" si="2"/>
        <v>22</v>
      </c>
      <c r="G39" s="125"/>
      <c r="H39" s="125">
        <v>176</v>
      </c>
      <c r="I39" s="121" t="e">
        <f>VLOOKUP($A39,Сотрудники!$A$3:$L$1206,14,0)</f>
        <v>#REF!</v>
      </c>
      <c r="J39" s="122" t="e">
        <f t="shared" si="0"/>
        <v>#REF!</v>
      </c>
      <c r="K39" s="126" t="e">
        <f t="shared" si="1"/>
        <v>#REF!</v>
      </c>
    </row>
    <row r="40" spans="1:11" s="113" customFormat="1" x14ac:dyDescent="0.3">
      <c r="A40" s="97">
        <v>46</v>
      </c>
      <c r="B40" s="119" t="str">
        <f>VLOOKUP($A40,Сотрудники!$A$3:$L$1206,2,0)</f>
        <v>Мельников Александр</v>
      </c>
      <c r="C40" s="119">
        <f>VLOOKUP($A40,Сотрудники!$A$3:$L$1206,9,0)</f>
        <v>0</v>
      </c>
      <c r="D40" s="119">
        <f>VLOOKUP($A40,Сотрудники!$A$3:$L$1206,10,0)</f>
        <v>0</v>
      </c>
      <c r="E40" s="119">
        <f>VLOOKUP($A40,Сотрудники!$A$3:$L$1206,11,0)</f>
        <v>269000</v>
      </c>
      <c r="F40" s="120">
        <f t="shared" si="2"/>
        <v>19</v>
      </c>
      <c r="G40" s="125"/>
      <c r="H40" s="125">
        <v>152</v>
      </c>
      <c r="I40" s="121" t="e">
        <f>VLOOKUP($A40,Сотрудники!$A$3:$L$1206,14,0)</f>
        <v>#REF!</v>
      </c>
      <c r="J40" s="122" t="e">
        <f t="shared" si="0"/>
        <v>#REF!</v>
      </c>
      <c r="K40" s="126" t="e">
        <f t="shared" si="1"/>
        <v>#REF!</v>
      </c>
    </row>
    <row r="41" spans="1:11" s="113" customFormat="1" x14ac:dyDescent="0.3">
      <c r="A41" s="97">
        <v>47</v>
      </c>
      <c r="B41" s="119" t="str">
        <f>VLOOKUP($A41,Сотрудники!$A$3:$L$1206,2,0)</f>
        <v>Некрасов Антон</v>
      </c>
      <c r="C41" s="119">
        <f>VLOOKUP($A41,Сотрудники!$A$3:$L$1206,9,0)</f>
        <v>0</v>
      </c>
      <c r="D41" s="119">
        <f>VLOOKUP($A41,Сотрудники!$A$3:$L$1206,10,0)</f>
        <v>0</v>
      </c>
      <c r="E41" s="119">
        <f>VLOOKUP($A41,Сотрудники!$A$3:$L$1206,11,0)</f>
        <v>0</v>
      </c>
      <c r="F41" s="120">
        <f t="shared" si="2"/>
        <v>21</v>
      </c>
      <c r="G41" s="125">
        <v>1</v>
      </c>
      <c r="H41" s="125">
        <v>168</v>
      </c>
      <c r="I41" s="121" t="e">
        <f>VLOOKUP($A41,Сотрудники!$A$3:$L$1206,14,0)</f>
        <v>#REF!</v>
      </c>
      <c r="J41" s="122" t="e">
        <f t="shared" si="0"/>
        <v>#REF!</v>
      </c>
      <c r="K41" s="126" t="e">
        <f t="shared" si="1"/>
        <v>#REF!</v>
      </c>
    </row>
    <row r="42" spans="1:11" s="113" customFormat="1" x14ac:dyDescent="0.3">
      <c r="A42" s="97">
        <v>48</v>
      </c>
      <c r="B42" s="119" t="str">
        <f>VLOOKUP($A42,Сотрудники!$A$3:$L$1206,2,0)</f>
        <v>Ромашкин Никита</v>
      </c>
      <c r="C42" s="119" t="str">
        <f>VLOOKUP($A42,Сотрудники!$A$3:$L$1206,9,0)</f>
        <v>приземление</v>
      </c>
      <c r="D42" s="119">
        <f>VLOOKUP($A42,Сотрудники!$A$3:$L$1206,10,0)</f>
        <v>0.15</v>
      </c>
      <c r="E42" s="119">
        <f>VLOOKUP($A42,Сотрудники!$A$3:$L$1206,11,0)</f>
        <v>241500</v>
      </c>
      <c r="F42" s="120">
        <f t="shared" si="2"/>
        <v>22</v>
      </c>
      <c r="G42" s="125"/>
      <c r="H42" s="125">
        <v>176</v>
      </c>
      <c r="I42" s="121" t="e">
        <f>VLOOKUP($A42,Сотрудники!$A$3:$L$1206,14,0)</f>
        <v>#REF!</v>
      </c>
      <c r="J42" s="122" t="e">
        <f t="shared" si="0"/>
        <v>#REF!</v>
      </c>
      <c r="K42" s="126" t="e">
        <f t="shared" si="1"/>
        <v>#REF!</v>
      </c>
    </row>
    <row r="43" spans="1:11" s="113" customFormat="1" x14ac:dyDescent="0.3">
      <c r="A43" s="97">
        <v>50</v>
      </c>
      <c r="B43" s="119" t="str">
        <f>VLOOKUP($A43,Сотрудники!$A$3:$L$1206,2,0)</f>
        <v>Жарницкий Давид</v>
      </c>
      <c r="C43" s="119">
        <f>VLOOKUP($A43,Сотрудники!$A$3:$L$1206,9,0)</f>
        <v>0</v>
      </c>
      <c r="D43" s="119">
        <f>VLOOKUP($A43,Сотрудники!$A$3:$L$1206,10,0)</f>
        <v>0</v>
      </c>
      <c r="E43" s="119">
        <f>VLOOKUP($A43,Сотрудники!$A$3:$L$1206,11,0)</f>
        <v>0</v>
      </c>
      <c r="F43" s="120">
        <f t="shared" si="2"/>
        <v>22</v>
      </c>
      <c r="G43" s="125"/>
      <c r="H43" s="125">
        <v>176</v>
      </c>
      <c r="I43" s="121" t="e">
        <f>VLOOKUP($A43,Сотрудники!$A$3:$L$1206,14,0)</f>
        <v>#REF!</v>
      </c>
      <c r="J43" s="122" t="e">
        <f t="shared" si="0"/>
        <v>#REF!</v>
      </c>
      <c r="K43" s="126" t="e">
        <f t="shared" si="1"/>
        <v>#REF!</v>
      </c>
    </row>
    <row r="44" spans="1:11" s="113" customFormat="1" x14ac:dyDescent="0.3">
      <c r="A44" s="97">
        <v>51</v>
      </c>
      <c r="B44" s="119" t="str">
        <f>VLOOKUP($A44,Сотрудники!$A$3:$L$1206,2,0)</f>
        <v>Колмогорова Анна</v>
      </c>
      <c r="C44" s="119">
        <f>VLOOKUP($A44,Сотрудники!$A$3:$L$1206,9,0)</f>
        <v>0</v>
      </c>
      <c r="D44" s="119">
        <f>VLOOKUP($A44,Сотрудники!$A$3:$L$1206,10,0)</f>
        <v>0</v>
      </c>
      <c r="E44" s="119">
        <f>VLOOKUP($A44,Сотрудники!$A$3:$L$1206,11,0)</f>
        <v>0</v>
      </c>
      <c r="F44" s="120">
        <f t="shared" si="2"/>
        <v>22</v>
      </c>
      <c r="G44" s="125"/>
      <c r="H44" s="125">
        <v>176</v>
      </c>
      <c r="I44" s="121" t="e">
        <f>VLOOKUP($A44,Сотрудники!$A$3:$L$1206,14,0)</f>
        <v>#REF!</v>
      </c>
      <c r="J44" s="122" t="e">
        <f t="shared" si="0"/>
        <v>#REF!</v>
      </c>
      <c r="K44" s="126" t="e">
        <f t="shared" si="1"/>
        <v>#REF!</v>
      </c>
    </row>
    <row r="45" spans="1:11" s="113" customFormat="1" x14ac:dyDescent="0.3">
      <c r="A45" s="97">
        <v>52</v>
      </c>
      <c r="B45" s="119" t="str">
        <f>VLOOKUP($A45,Сотрудники!$A$3:$L$1206,2,0)</f>
        <v>Головин Евгений</v>
      </c>
      <c r="C45" s="119">
        <f>VLOOKUP($A45,Сотрудники!$A$3:$L$1206,9,0)</f>
        <v>0</v>
      </c>
      <c r="D45" s="119">
        <f>VLOOKUP($A45,Сотрудники!$A$3:$L$1206,10,0)</f>
        <v>0</v>
      </c>
      <c r="E45" s="119">
        <f>VLOOKUP($A45,Сотрудники!$A$3:$L$1206,11,0)</f>
        <v>0</v>
      </c>
      <c r="F45" s="120">
        <f t="shared" si="2"/>
        <v>22</v>
      </c>
      <c r="G45" s="125"/>
      <c r="H45" s="125">
        <v>176</v>
      </c>
      <c r="I45" s="121" t="e">
        <f>VLOOKUP($A45,Сотрудники!$A$3:$L$1206,14,0)</f>
        <v>#REF!</v>
      </c>
      <c r="J45" s="122" t="e">
        <f t="shared" si="0"/>
        <v>#REF!</v>
      </c>
      <c r="K45" s="126" t="e">
        <f t="shared" si="1"/>
        <v>#REF!</v>
      </c>
    </row>
    <row r="46" spans="1:11" s="113" customFormat="1" x14ac:dyDescent="0.3">
      <c r="A46" s="97">
        <v>53</v>
      </c>
      <c r="B46" s="119" t="str">
        <f>VLOOKUP($A46,Сотрудники!$A$3:$L$1206,2,0)</f>
        <v>Скаржинский Тимур</v>
      </c>
      <c r="C46" s="119">
        <f>VLOOKUP($A46,Сотрудники!$A$3:$L$1206,9,0)</f>
        <v>0</v>
      </c>
      <c r="D46" s="119">
        <f>VLOOKUP($A46,Сотрудники!$A$3:$L$1206,10,0)</f>
        <v>0</v>
      </c>
      <c r="E46" s="119">
        <f>VLOOKUP($A46,Сотрудники!$A$3:$L$1206,11,0)</f>
        <v>0</v>
      </c>
      <c r="F46" s="120">
        <f t="shared" si="2"/>
        <v>22</v>
      </c>
      <c r="G46" s="125"/>
      <c r="H46" s="125">
        <v>176</v>
      </c>
      <c r="I46" s="121" t="e">
        <f>VLOOKUP($A46,Сотрудники!$A$3:$L$1206,14,0)</f>
        <v>#REF!</v>
      </c>
      <c r="J46" s="122" t="e">
        <f t="shared" si="0"/>
        <v>#REF!</v>
      </c>
      <c r="K46" s="126" t="e">
        <f t="shared" si="1"/>
        <v>#REF!</v>
      </c>
    </row>
    <row r="47" spans="1:11" s="113" customFormat="1" x14ac:dyDescent="0.3">
      <c r="A47" s="97">
        <v>54</v>
      </c>
      <c r="B47" s="119" t="str">
        <f>VLOOKUP($A47,Сотрудники!$A$3:$L$1206,2,0)</f>
        <v>Закрацкий Станислав</v>
      </c>
      <c r="C47" s="119" t="str">
        <f>VLOOKUP($A47,Сотрудники!$A$3:$L$1206,9,0)</f>
        <v>приземление</v>
      </c>
      <c r="D47" s="119">
        <f>VLOOKUP($A47,Сотрудники!$A$3:$L$1206,10,0)</f>
        <v>0</v>
      </c>
      <c r="E47" s="119">
        <f>VLOOKUP($A47,Сотрудники!$A$3:$L$1206,11,0)</f>
        <v>0</v>
      </c>
      <c r="F47" s="120">
        <f t="shared" si="2"/>
        <v>22</v>
      </c>
      <c r="G47" s="125"/>
      <c r="H47" s="125">
        <v>176</v>
      </c>
      <c r="I47" s="121" t="e">
        <f>VLOOKUP($A47,Сотрудники!$A$3:$L$1206,14,0)</f>
        <v>#REF!</v>
      </c>
      <c r="J47" s="122" t="e">
        <f t="shared" si="0"/>
        <v>#REF!</v>
      </c>
      <c r="K47" s="126" t="e">
        <f t="shared" si="1"/>
        <v>#REF!</v>
      </c>
    </row>
    <row r="48" spans="1:11" s="113" customFormat="1" x14ac:dyDescent="0.3">
      <c r="A48" s="97">
        <v>55</v>
      </c>
      <c r="B48" s="119" t="str">
        <f>VLOOKUP($A48,Сотрудники!$A$3:$L$1206,2,0)</f>
        <v>Секисов Константин</v>
      </c>
      <c r="C48" s="119">
        <f>VLOOKUP($A48,Сотрудники!$A$3:$L$1206,9,0)</f>
        <v>0</v>
      </c>
      <c r="D48" s="119">
        <f>VLOOKUP($A48,Сотрудники!$A$3:$L$1206,10,0)</f>
        <v>0</v>
      </c>
      <c r="E48" s="119">
        <f>VLOOKUP($A48,Сотрудники!$A$3:$L$1206,11,0)</f>
        <v>0</v>
      </c>
      <c r="F48" s="120">
        <f t="shared" si="2"/>
        <v>22</v>
      </c>
      <c r="G48" s="125"/>
      <c r="H48" s="125">
        <v>176</v>
      </c>
      <c r="I48" s="121" t="e">
        <f>VLOOKUP($A48,Сотрудники!$A$3:$L$1206,14,0)</f>
        <v>#REF!</v>
      </c>
      <c r="J48" s="122" t="e">
        <f t="shared" si="0"/>
        <v>#REF!</v>
      </c>
      <c r="K48" s="126" t="e">
        <f t="shared" si="1"/>
        <v>#REF!</v>
      </c>
    </row>
    <row r="49" spans="1:11" s="113" customFormat="1" x14ac:dyDescent="0.3">
      <c r="A49" s="97">
        <v>56</v>
      </c>
      <c r="B49" s="119" t="str">
        <f>VLOOKUP($A49,Сотрудники!$A$3:$L$1206,2,0)</f>
        <v>Русинов Михаил</v>
      </c>
      <c r="C49" s="119">
        <f>VLOOKUP($A49,Сотрудники!$A$3:$L$1206,9,0)</f>
        <v>0</v>
      </c>
      <c r="D49" s="119">
        <f>VLOOKUP($A49,Сотрудники!$A$3:$L$1206,10,0)</f>
        <v>0</v>
      </c>
      <c r="E49" s="119">
        <f>VLOOKUP($A49,Сотрудники!$A$3:$L$1206,11,0)</f>
        <v>0</v>
      </c>
      <c r="F49" s="120">
        <f t="shared" si="2"/>
        <v>22</v>
      </c>
      <c r="G49" s="125"/>
      <c r="H49" s="125">
        <v>176</v>
      </c>
      <c r="I49" s="121" t="e">
        <f>VLOOKUP($A49,Сотрудники!$A$3:$L$1206,14,0)</f>
        <v>#REF!</v>
      </c>
      <c r="J49" s="122" t="e">
        <f t="shared" si="0"/>
        <v>#REF!</v>
      </c>
      <c r="K49" s="126" t="e">
        <f t="shared" si="1"/>
        <v>#REF!</v>
      </c>
    </row>
    <row r="50" spans="1:11" s="113" customFormat="1" x14ac:dyDescent="0.3">
      <c r="A50" s="97">
        <v>57</v>
      </c>
      <c r="B50" s="119" t="str">
        <f>VLOOKUP($A50,Сотрудники!$A$3:$L$1206,2,0)</f>
        <v>Кузякина Ирина</v>
      </c>
      <c r="C50" s="119" t="str">
        <f>VLOOKUP($A50,Сотрудники!$A$3:$L$1206,9,0)</f>
        <v>приземление</v>
      </c>
      <c r="D50" s="119">
        <f>VLOOKUP($A50,Сотрудники!$A$3:$L$1206,10,0)</f>
        <v>0</v>
      </c>
      <c r="E50" s="119">
        <f>VLOOKUP($A50,Сотрудники!$A$3:$L$1206,11,0)</f>
        <v>0</v>
      </c>
      <c r="F50" s="120">
        <f t="shared" si="2"/>
        <v>22</v>
      </c>
      <c r="G50" s="125"/>
      <c r="H50" s="125">
        <v>176</v>
      </c>
      <c r="I50" s="121" t="e">
        <f>VLOOKUP($A50,Сотрудники!$A$3:$L$1206,14,0)</f>
        <v>#REF!</v>
      </c>
      <c r="J50" s="122" t="e">
        <f t="shared" si="0"/>
        <v>#REF!</v>
      </c>
      <c r="K50" s="126" t="e">
        <f t="shared" si="1"/>
        <v>#REF!</v>
      </c>
    </row>
    <row r="51" spans="1:11" s="113" customFormat="1" x14ac:dyDescent="0.3">
      <c r="A51" s="97">
        <v>58</v>
      </c>
      <c r="B51" s="119" t="str">
        <f>VLOOKUP($A51,Сотрудники!$A$3:$L$1206,2,0)</f>
        <v>Нгуен Дмитрий</v>
      </c>
      <c r="C51" s="119">
        <f>VLOOKUP($A51,Сотрудники!$A$3:$L$1206,9,0)</f>
        <v>0</v>
      </c>
      <c r="D51" s="119">
        <f>VLOOKUP($A51,Сотрудники!$A$3:$L$1206,10,0)</f>
        <v>0</v>
      </c>
      <c r="E51" s="119">
        <f>VLOOKUP($A51,Сотрудники!$A$3:$L$1206,11,0)</f>
        <v>252900</v>
      </c>
      <c r="F51" s="120">
        <f t="shared" si="2"/>
        <v>22</v>
      </c>
      <c r="G51" s="125"/>
      <c r="H51" s="125">
        <v>176</v>
      </c>
      <c r="I51" s="121" t="e">
        <f>VLOOKUP($A51,Сотрудники!$A$3:$L$1206,14,0)</f>
        <v>#REF!</v>
      </c>
      <c r="J51" s="122" t="e">
        <f t="shared" si="0"/>
        <v>#REF!</v>
      </c>
      <c r="K51" s="126" t="e">
        <f t="shared" si="1"/>
        <v>#REF!</v>
      </c>
    </row>
    <row r="52" spans="1:11" s="113" customFormat="1" x14ac:dyDescent="0.3">
      <c r="A52" s="97">
        <v>59</v>
      </c>
      <c r="B52" s="119" t="str">
        <f>VLOOKUP($A52,Сотрудники!$A$3:$L$1206,2,0)</f>
        <v>Зырянов Николай</v>
      </c>
      <c r="C52" s="119" t="str">
        <f>VLOOKUP($A52,Сотрудники!$A$3:$L$1206,9,0)</f>
        <v xml:space="preserve">приземление </v>
      </c>
      <c r="D52" s="119">
        <f>VLOOKUP($A52,Сотрудники!$A$3:$L$1206,10,0)</f>
        <v>0.15</v>
      </c>
      <c r="E52" s="119">
        <f>VLOOKUP($A52,Сотрудники!$A$3:$L$1206,11,0)</f>
        <v>149500</v>
      </c>
      <c r="F52" s="120">
        <f t="shared" si="2"/>
        <v>22</v>
      </c>
      <c r="G52" s="125"/>
      <c r="H52" s="125">
        <v>176</v>
      </c>
      <c r="I52" s="121" t="e">
        <f>VLOOKUP($A52,Сотрудники!$A$3:$L$1206,14,0)</f>
        <v>#REF!</v>
      </c>
      <c r="J52" s="122" t="e">
        <f t="shared" si="0"/>
        <v>#REF!</v>
      </c>
      <c r="K52" s="126" t="e">
        <f t="shared" si="1"/>
        <v>#REF!</v>
      </c>
    </row>
    <row r="53" spans="1:11" s="113" customFormat="1" x14ac:dyDescent="0.3">
      <c r="A53" s="97">
        <v>60</v>
      </c>
      <c r="B53" s="119" t="str">
        <f>VLOOKUP($A53,Сотрудники!$A$3:$L$1206,2,0)</f>
        <v>Гнусов Алексей</v>
      </c>
      <c r="C53" s="119">
        <f>VLOOKUP($A53,Сотрудники!$A$3:$L$1206,9,0)</f>
        <v>0</v>
      </c>
      <c r="D53" s="119">
        <f>VLOOKUP($A53,Сотрудники!$A$3:$L$1206,10,0)</f>
        <v>0</v>
      </c>
      <c r="E53" s="119">
        <f>VLOOKUP($A53,Сотрудники!$A$3:$L$1206,11,0)</f>
        <v>0</v>
      </c>
      <c r="F53" s="120">
        <f t="shared" si="2"/>
        <v>22</v>
      </c>
      <c r="G53" s="125"/>
      <c r="H53" s="125">
        <v>176</v>
      </c>
      <c r="I53" s="121" t="e">
        <f>VLOOKUP($A53,Сотрудники!$A$3:$L$1206,14,0)</f>
        <v>#REF!</v>
      </c>
      <c r="J53" s="122" t="e">
        <f t="shared" si="0"/>
        <v>#REF!</v>
      </c>
      <c r="K53" s="126" t="e">
        <f t="shared" si="1"/>
        <v>#REF!</v>
      </c>
    </row>
    <row r="54" spans="1:11" s="113" customFormat="1" x14ac:dyDescent="0.3">
      <c r="A54" s="97">
        <v>61</v>
      </c>
      <c r="B54" s="119" t="str">
        <f>VLOOKUP($A54,Сотрудники!$A$3:$L$1206,2,0)</f>
        <v>Ушаков Сергей</v>
      </c>
      <c r="C54" s="119" t="str">
        <f>VLOOKUP($A54,Сотрудники!$A$3:$L$1206,9,0)</f>
        <v xml:space="preserve">приземление </v>
      </c>
      <c r="D54" s="119">
        <f>VLOOKUP($A54,Сотрудники!$A$3:$L$1206,10,0)</f>
        <v>0.15</v>
      </c>
      <c r="E54" s="119">
        <f>VLOOKUP($A54,Сотрудники!$A$3:$L$1206,11,0)</f>
        <v>344900</v>
      </c>
      <c r="F54" s="120">
        <f t="shared" si="2"/>
        <v>22</v>
      </c>
      <c r="G54" s="125"/>
      <c r="H54" s="125">
        <v>176</v>
      </c>
      <c r="I54" s="121" t="e">
        <f>VLOOKUP($A54,Сотрудники!$A$3:$L$1206,14,0)</f>
        <v>#REF!</v>
      </c>
      <c r="J54" s="122" t="e">
        <f t="shared" si="0"/>
        <v>#REF!</v>
      </c>
      <c r="K54" s="126" t="e">
        <f t="shared" si="1"/>
        <v>#REF!</v>
      </c>
    </row>
    <row r="55" spans="1:11" s="113" customFormat="1" x14ac:dyDescent="0.3">
      <c r="A55" s="97">
        <v>62</v>
      </c>
      <c r="B55" s="119" t="str">
        <f>VLOOKUP($A55,Сотрудники!$A$3:$L$1206,2,0)</f>
        <v>Горьков Алексей</v>
      </c>
      <c r="C55" s="119" t="str">
        <f>VLOOKUP($A55,Сотрудники!$A$3:$L$1206,9,0)</f>
        <v xml:space="preserve">приземление </v>
      </c>
      <c r="D55" s="119">
        <f>VLOOKUP($A55,Сотрудники!$A$3:$L$1206,10,0)</f>
        <v>0</v>
      </c>
      <c r="E55" s="119">
        <f>VLOOKUP($A55,Сотрудники!$A$3:$L$1206,11,0)</f>
        <v>252900</v>
      </c>
      <c r="F55" s="120">
        <f t="shared" si="2"/>
        <v>22</v>
      </c>
      <c r="G55" s="125"/>
      <c r="H55" s="125">
        <v>176</v>
      </c>
      <c r="I55" s="121" t="e">
        <f>VLOOKUP($A55,Сотрудники!$A$3:$L$1206,14,0)</f>
        <v>#REF!</v>
      </c>
      <c r="J55" s="122" t="e">
        <f t="shared" si="0"/>
        <v>#REF!</v>
      </c>
      <c r="K55" s="126" t="e">
        <f t="shared" si="1"/>
        <v>#REF!</v>
      </c>
    </row>
    <row r="56" spans="1:11" s="113" customFormat="1" x14ac:dyDescent="0.3">
      <c r="A56" s="97">
        <v>63</v>
      </c>
      <c r="B56" s="119" t="str">
        <f>VLOOKUP($A56,Сотрудники!$A$3:$L$1206,2,0)</f>
        <v>Ненякина Анастасия</v>
      </c>
      <c r="C56" s="119">
        <f>VLOOKUP($A56,Сотрудники!$A$3:$L$1206,9,0)</f>
        <v>0</v>
      </c>
      <c r="D56" s="119">
        <f>VLOOKUP($A56,Сотрудники!$A$3:$L$1206,10,0)</f>
        <v>0</v>
      </c>
      <c r="E56" s="119">
        <f>VLOOKUP($A56,Сотрудники!$A$3:$L$1206,11,0)</f>
        <v>138000</v>
      </c>
      <c r="F56" s="120">
        <f t="shared" si="2"/>
        <v>22</v>
      </c>
      <c r="G56" s="125"/>
      <c r="H56" s="125">
        <v>176</v>
      </c>
      <c r="I56" s="121" t="e">
        <f>VLOOKUP($A56,Сотрудники!$A$3:$L$1206,14,0)</f>
        <v>#REF!</v>
      </c>
      <c r="J56" s="122" t="e">
        <f t="shared" si="0"/>
        <v>#REF!</v>
      </c>
      <c r="K56" s="126" t="e">
        <f t="shared" si="1"/>
        <v>#REF!</v>
      </c>
    </row>
    <row r="57" spans="1:11" s="113" customFormat="1" x14ac:dyDescent="0.3">
      <c r="A57" s="97">
        <v>83</v>
      </c>
      <c r="B57" s="119" t="str">
        <f>VLOOKUP($A57,Сотрудники!$A$3:$L$1206,2,0)</f>
        <v>Жердева Екатерина</v>
      </c>
      <c r="C57" s="119">
        <f>VLOOKUP($A57,Сотрудники!$A$3:$L$1206,9,0)</f>
        <v>0</v>
      </c>
      <c r="D57" s="119">
        <f>VLOOKUP($A57,Сотрудники!$A$3:$L$1206,10,0)</f>
        <v>0</v>
      </c>
      <c r="E57" s="119"/>
      <c r="F57" s="120">
        <f t="shared" si="2"/>
        <v>22</v>
      </c>
      <c r="G57" s="125"/>
      <c r="H57" s="125">
        <v>176</v>
      </c>
      <c r="I57" s="121" t="e">
        <f>VLOOKUP($A57,Сотрудники!$A$3:$L$1206,14,0)</f>
        <v>#REF!</v>
      </c>
      <c r="J57" s="122" t="e">
        <f>I57/8</f>
        <v>#REF!</v>
      </c>
      <c r="K57" s="126" t="e">
        <f>+H57*J57</f>
        <v>#REF!</v>
      </c>
    </row>
    <row r="58" spans="1:11" s="113" customFormat="1" x14ac:dyDescent="0.3">
      <c r="A58" s="97">
        <v>64</v>
      </c>
      <c r="B58" s="119" t="str">
        <f>VLOOKUP($A58,Сотрудники!$A$3:$L$1206,2,0)</f>
        <v>Павлов Роман</v>
      </c>
      <c r="C58" s="119" t="str">
        <f>VLOOKUP($A58,Сотрудники!$A$3:$L$1206,9,0)</f>
        <v>приземление</v>
      </c>
      <c r="D58" s="119">
        <f>VLOOKUP($A58,Сотрудники!$A$3:$L$1206,10,0)</f>
        <v>0</v>
      </c>
      <c r="E58" s="119">
        <f>VLOOKUP($A58,Сотрудники!$A$3:$L$1206,11,0)</f>
        <v>0</v>
      </c>
      <c r="F58" s="120">
        <f t="shared" si="2"/>
        <v>22</v>
      </c>
      <c r="G58" s="125"/>
      <c r="H58" s="125">
        <v>176</v>
      </c>
      <c r="I58" s="121" t="e">
        <f>VLOOKUP($A58,Сотрудники!$A$3:$L$1206,14,0)</f>
        <v>#REF!</v>
      </c>
      <c r="J58" s="122" t="e">
        <f t="shared" si="0"/>
        <v>#REF!</v>
      </c>
      <c r="K58" s="126" t="e">
        <f t="shared" si="1"/>
        <v>#REF!</v>
      </c>
    </row>
    <row r="59" spans="1:11" s="113" customFormat="1" x14ac:dyDescent="0.3">
      <c r="A59" s="97">
        <v>66</v>
      </c>
      <c r="B59" s="119" t="str">
        <f>VLOOKUP($A59,Сотрудники!$A$3:$L$1206,2,0)</f>
        <v>Лукьянов Станислав</v>
      </c>
      <c r="C59" s="119">
        <f>VLOOKUP($A59,Сотрудники!$A$3:$L$1206,9,0)</f>
        <v>0</v>
      </c>
      <c r="D59" s="119">
        <f>VLOOKUP($A59,Сотрудники!$A$3:$L$1206,10,0)</f>
        <v>0</v>
      </c>
      <c r="E59" s="119">
        <f>VLOOKUP($A59,Сотрудники!$A$3:$L$1206,11,0)</f>
        <v>0</v>
      </c>
      <c r="F59" s="120">
        <f t="shared" si="2"/>
        <v>22</v>
      </c>
      <c r="G59" s="125"/>
      <c r="H59" s="125">
        <v>176</v>
      </c>
      <c r="I59" s="121" t="e">
        <f>VLOOKUP($A59,Сотрудники!$A$3:$L$1206,14,0)</f>
        <v>#REF!</v>
      </c>
      <c r="J59" s="122" t="e">
        <f t="shared" si="0"/>
        <v>#REF!</v>
      </c>
      <c r="K59" s="126" t="e">
        <f t="shared" si="1"/>
        <v>#REF!</v>
      </c>
    </row>
    <row r="60" spans="1:11" s="113" customFormat="1" x14ac:dyDescent="0.3">
      <c r="A60" s="97">
        <v>67</v>
      </c>
      <c r="B60" s="119" t="str">
        <f>VLOOKUP($A60,Сотрудники!$A$3:$L$1206,2,0)</f>
        <v>Киле Егор</v>
      </c>
      <c r="C60" s="119">
        <f>VLOOKUP($A60,Сотрудники!$A$3:$L$1206,9,0)</f>
        <v>0</v>
      </c>
      <c r="D60" s="119">
        <f>VLOOKUP($A60,Сотрудники!$A$3:$L$1206,10,0)</f>
        <v>0</v>
      </c>
      <c r="E60" s="119">
        <f>VLOOKUP($A60,Сотрудники!$A$3:$L$1206,11,0)</f>
        <v>0</v>
      </c>
      <c r="F60" s="120">
        <f t="shared" si="2"/>
        <v>22</v>
      </c>
      <c r="G60" s="125"/>
      <c r="H60" s="125">
        <v>176</v>
      </c>
      <c r="I60" s="121" t="e">
        <f>VLOOKUP($A60,Сотрудники!$A$3:$L$1206,14,0)</f>
        <v>#REF!</v>
      </c>
      <c r="J60" s="122" t="e">
        <f t="shared" si="0"/>
        <v>#REF!</v>
      </c>
      <c r="K60" s="126" t="e">
        <f t="shared" si="1"/>
        <v>#REF!</v>
      </c>
    </row>
    <row r="61" spans="1:11" s="113" customFormat="1" x14ac:dyDescent="0.3">
      <c r="A61" s="97">
        <v>68</v>
      </c>
      <c r="B61" s="119" t="str">
        <f>VLOOKUP($A61,Сотрудники!$A$3:$L$1206,2,0)</f>
        <v>Кучмиёв Иван</v>
      </c>
      <c r="C61" s="119" t="str">
        <f>VLOOKUP($A61,Сотрудники!$A$3:$L$1206,9,0)</f>
        <v>приземление</v>
      </c>
      <c r="D61" s="119">
        <f>VLOOKUP($A61,Сотрудники!$A$3:$L$1206,10,0)</f>
        <v>0</v>
      </c>
      <c r="E61" s="119">
        <f>VLOOKUP($A61,Сотрудники!$A$3:$L$1206,11,0)</f>
        <v>190000</v>
      </c>
      <c r="F61" s="120">
        <f t="shared" si="2"/>
        <v>7</v>
      </c>
      <c r="G61" s="125"/>
      <c r="H61" s="125">
        <v>56</v>
      </c>
      <c r="I61" s="121" t="e">
        <f>VLOOKUP($A61,Сотрудники!$A$3:$L$1206,14,0)</f>
        <v>#REF!</v>
      </c>
      <c r="J61" s="122" t="e">
        <f t="shared" si="0"/>
        <v>#REF!</v>
      </c>
      <c r="K61" s="126" t="e">
        <f t="shared" si="1"/>
        <v>#REF!</v>
      </c>
    </row>
    <row r="62" spans="1:11" s="113" customFormat="1" x14ac:dyDescent="0.3">
      <c r="A62" s="97">
        <v>69</v>
      </c>
      <c r="B62" s="119" t="str">
        <f>VLOOKUP($A62,Сотрудники!$A$3:$L$1206,2,0)</f>
        <v>Егоров Валерий</v>
      </c>
      <c r="C62" s="119">
        <f>VLOOKUP($A62,Сотрудники!$A$3:$L$1206,9,0)</f>
        <v>0</v>
      </c>
      <c r="D62" s="119">
        <f>VLOOKUP($A62,Сотрудники!$A$3:$L$1206,10,0)</f>
        <v>0</v>
      </c>
      <c r="E62" s="119">
        <f>VLOOKUP($A62,Сотрудники!$A$3:$L$1206,11,0)</f>
        <v>149500</v>
      </c>
      <c r="F62" s="120">
        <f t="shared" si="2"/>
        <v>22</v>
      </c>
      <c r="G62" s="125"/>
      <c r="H62" s="125">
        <v>176</v>
      </c>
      <c r="I62" s="121" t="e">
        <f>VLOOKUP($A62,Сотрудники!$A$3:$L$1206,14,0)</f>
        <v>#REF!</v>
      </c>
      <c r="J62" s="122" t="e">
        <f t="shared" si="0"/>
        <v>#REF!</v>
      </c>
      <c r="K62" s="126" t="e">
        <f t="shared" si="1"/>
        <v>#REF!</v>
      </c>
    </row>
    <row r="63" spans="1:11" s="113" customFormat="1" x14ac:dyDescent="0.3">
      <c r="A63" s="97">
        <v>70</v>
      </c>
      <c r="B63" s="119" t="str">
        <f>VLOOKUP($A63,Сотрудники!$A$3:$L$1206,2,0)</f>
        <v>Балагушкин Артем</v>
      </c>
      <c r="C63" s="119">
        <f>VLOOKUP($A63,Сотрудники!$A$3:$L$1206,9,0)</f>
        <v>0</v>
      </c>
      <c r="D63" s="119">
        <f>VLOOKUP($A63,Сотрудники!$A$3:$L$1206,10,0)</f>
        <v>0</v>
      </c>
      <c r="E63" s="119">
        <f>VLOOKUP($A63,Сотрудники!$A$3:$L$1206,11,0)</f>
        <v>0</v>
      </c>
      <c r="F63" s="120">
        <f t="shared" si="2"/>
        <v>22</v>
      </c>
      <c r="G63" s="125"/>
      <c r="H63" s="125">
        <v>176</v>
      </c>
      <c r="I63" s="121" t="e">
        <f>VLOOKUP($A63,Сотрудники!$A$3:$L$1206,14,0)</f>
        <v>#REF!</v>
      </c>
      <c r="J63" s="122" t="e">
        <f t="shared" ref="J63:J75" si="3">I63/8</f>
        <v>#REF!</v>
      </c>
      <c r="K63" s="126" t="e">
        <f t="shared" ref="K63:K75" si="4">+H63*J63</f>
        <v>#REF!</v>
      </c>
    </row>
    <row r="64" spans="1:11" s="113" customFormat="1" x14ac:dyDescent="0.3">
      <c r="A64" s="97">
        <v>71</v>
      </c>
      <c r="B64" s="119" t="str">
        <f>VLOOKUP($A64,Сотрудники!$A$3:$L$1206,2,0)</f>
        <v>Чермашенцев Илья</v>
      </c>
      <c r="C64" s="119">
        <f>VLOOKUP($A64,Сотрудники!$A$3:$L$1206,9,0)</f>
        <v>0</v>
      </c>
      <c r="D64" s="119">
        <f>VLOOKUP($A64,Сотрудники!$A$3:$L$1206,10,0)</f>
        <v>0</v>
      </c>
      <c r="E64" s="119">
        <f>VLOOKUP($A64,Сотрудники!$A$3:$L$1206,11,0)</f>
        <v>425300</v>
      </c>
      <c r="F64" s="120">
        <f t="shared" si="2"/>
        <v>20</v>
      </c>
      <c r="G64" s="125"/>
      <c r="H64" s="125">
        <v>160</v>
      </c>
      <c r="I64" s="121" t="e">
        <f>VLOOKUP($A64,Сотрудники!$A$3:$L$1206,14,0)</f>
        <v>#REF!</v>
      </c>
      <c r="J64" s="122" t="e">
        <f t="shared" si="3"/>
        <v>#REF!</v>
      </c>
      <c r="K64" s="126" t="e">
        <f t="shared" si="4"/>
        <v>#REF!</v>
      </c>
    </row>
    <row r="65" spans="1:11" s="113" customFormat="1" x14ac:dyDescent="0.3">
      <c r="A65" s="97">
        <v>72</v>
      </c>
      <c r="B65" s="119" t="str">
        <f>VLOOKUP($A65,Сотрудники!$A$3:$L$1206,2,0)</f>
        <v>Градосельская Наталья</v>
      </c>
      <c r="C65" s="119" t="str">
        <f>VLOOKUP($A65,Сотрудники!$A$3:$L$1206,9,0)</f>
        <v>приземление</v>
      </c>
      <c r="D65" s="119">
        <f>VLOOKUP($A65,Сотрудники!$A$3:$L$1206,10,0)</f>
        <v>0</v>
      </c>
      <c r="E65" s="119">
        <f>VLOOKUP($A65,Сотрудники!$A$3:$L$1206,11,0)</f>
        <v>0</v>
      </c>
      <c r="F65" s="120">
        <f t="shared" si="2"/>
        <v>20</v>
      </c>
      <c r="G65" s="125"/>
      <c r="H65" s="125">
        <v>160</v>
      </c>
      <c r="I65" s="121" t="e">
        <f>VLOOKUP($A65,Сотрудники!$A$3:$L$1206,14,0)</f>
        <v>#REF!</v>
      </c>
      <c r="J65" s="122" t="e">
        <f t="shared" si="3"/>
        <v>#REF!</v>
      </c>
      <c r="K65" s="126" t="e">
        <f t="shared" si="4"/>
        <v>#REF!</v>
      </c>
    </row>
    <row r="66" spans="1:11" s="113" customFormat="1" x14ac:dyDescent="0.3">
      <c r="A66" s="97">
        <v>73</v>
      </c>
      <c r="B66" s="119" t="str">
        <f>VLOOKUP($A66,Сотрудники!$A$3:$L$1206,2,0)</f>
        <v>Шарапов Артем</v>
      </c>
      <c r="C66" s="119">
        <f>VLOOKUP($A66,Сотрудники!$A$3:$L$1206,9,0)</f>
        <v>0</v>
      </c>
      <c r="D66" s="119">
        <f>VLOOKUP($A66,Сотрудники!$A$3:$L$1206,10,0)</f>
        <v>0</v>
      </c>
      <c r="E66" s="119">
        <f>VLOOKUP($A66,Сотрудники!$A$3:$L$1206,11,0)</f>
        <v>0</v>
      </c>
      <c r="F66" s="120">
        <f t="shared" si="2"/>
        <v>15</v>
      </c>
      <c r="G66" s="125"/>
      <c r="H66" s="125">
        <v>120</v>
      </c>
      <c r="I66" s="121" t="e">
        <f>VLOOKUP($A66,Сотрудники!$A$3:$L$1206,14,0)</f>
        <v>#REF!</v>
      </c>
      <c r="J66" s="122" t="e">
        <f t="shared" si="3"/>
        <v>#REF!</v>
      </c>
      <c r="K66" s="126" t="e">
        <f t="shared" si="4"/>
        <v>#REF!</v>
      </c>
    </row>
    <row r="67" spans="1:11" s="113" customFormat="1" x14ac:dyDescent="0.3">
      <c r="A67" s="97">
        <v>74</v>
      </c>
      <c r="B67" s="119" t="str">
        <f>VLOOKUP($A67,Сотрудники!$A$3:$L$1206,2,0)</f>
        <v>Родионов Всеволод</v>
      </c>
      <c r="C67" s="119">
        <f>VLOOKUP($A67,Сотрудники!$A$3:$L$1206,9,0)</f>
        <v>0</v>
      </c>
      <c r="D67" s="119">
        <f>VLOOKUP($A67,Сотрудники!$A$3:$L$1206,10,0)</f>
        <v>0</v>
      </c>
      <c r="E67" s="119">
        <f>VLOOKUP($A67,Сотрудники!$A$3:$L$1206,11,0)</f>
        <v>0</v>
      </c>
      <c r="F67" s="120">
        <f t="shared" si="2"/>
        <v>15</v>
      </c>
      <c r="G67" s="125"/>
      <c r="H67" s="125">
        <v>120</v>
      </c>
      <c r="I67" s="121" t="e">
        <f>VLOOKUP($A67,Сотрудники!$A$3:$L$1206,14,0)</f>
        <v>#REF!</v>
      </c>
      <c r="J67" s="122" t="e">
        <f t="shared" si="3"/>
        <v>#REF!</v>
      </c>
      <c r="K67" s="126" t="e">
        <f t="shared" si="4"/>
        <v>#REF!</v>
      </c>
    </row>
    <row r="68" spans="1:11" s="113" customFormat="1" x14ac:dyDescent="0.3">
      <c r="A68" s="97">
        <v>75</v>
      </c>
      <c r="B68" s="119" t="str">
        <f>VLOOKUP($A68,Сотрудники!$A$3:$L$1206,2,0)</f>
        <v>Лашкуль Александра</v>
      </c>
      <c r="C68" s="119">
        <f>VLOOKUP($A68,Сотрудники!$A$3:$L$1206,9,0)</f>
        <v>0</v>
      </c>
      <c r="D68" s="119">
        <f>VLOOKUP($A68,Сотрудники!$A$3:$L$1206,10,0)</f>
        <v>0</v>
      </c>
      <c r="E68" s="119">
        <f>VLOOKUP($A68,Сотрудники!$A$3:$L$1206,11,0)</f>
        <v>0</v>
      </c>
      <c r="F68" s="120">
        <f t="shared" si="2"/>
        <v>15</v>
      </c>
      <c r="G68" s="125"/>
      <c r="H68" s="125">
        <v>120</v>
      </c>
      <c r="I68" s="121" t="e">
        <f>VLOOKUP($A68,Сотрудники!$A$3:$L$1206,14,0)</f>
        <v>#REF!</v>
      </c>
      <c r="J68" s="122" t="e">
        <f t="shared" si="3"/>
        <v>#REF!</v>
      </c>
      <c r="K68" s="126" t="e">
        <f t="shared" si="4"/>
        <v>#REF!</v>
      </c>
    </row>
    <row r="69" spans="1:11" s="113" customFormat="1" x14ac:dyDescent="0.3">
      <c r="A69" s="97">
        <v>76</v>
      </c>
      <c r="B69" s="119" t="str">
        <f>VLOOKUP($A69,Сотрудники!$A$3:$L$1206,2,0)</f>
        <v>Мокрова Анастасия</v>
      </c>
      <c r="C69" s="119">
        <f>VLOOKUP($A69,Сотрудники!$A$3:$L$1206,9,0)</f>
        <v>0</v>
      </c>
      <c r="D69" s="119">
        <f>VLOOKUP($A69,Сотрудники!$A$3:$L$1206,10,0)</f>
        <v>0</v>
      </c>
      <c r="E69" s="119">
        <f>VLOOKUP($A69,Сотрудники!$A$3:$L$1206,11,0)</f>
        <v>0</v>
      </c>
      <c r="F69" s="120">
        <f t="shared" si="2"/>
        <v>14</v>
      </c>
      <c r="G69" s="125"/>
      <c r="H69" s="125">
        <v>112</v>
      </c>
      <c r="I69" s="121" t="e">
        <f>VLOOKUP($A69,Сотрудники!$A$3:$L$1206,14,0)</f>
        <v>#REF!</v>
      </c>
      <c r="J69" s="122" t="e">
        <f t="shared" si="3"/>
        <v>#REF!</v>
      </c>
      <c r="K69" s="126" t="e">
        <f t="shared" si="4"/>
        <v>#REF!</v>
      </c>
    </row>
    <row r="70" spans="1:11" s="113" customFormat="1" x14ac:dyDescent="0.3">
      <c r="A70" s="97">
        <v>77</v>
      </c>
      <c r="B70" s="119" t="str">
        <f>VLOOKUP($A70,Сотрудники!$A$3:$L$1206,2,0)</f>
        <v>Волотов Илья</v>
      </c>
      <c r="C70" s="119">
        <f>VLOOKUP($A70,Сотрудники!$A$3:$L$1206,9,0)</f>
        <v>0</v>
      </c>
      <c r="D70" s="119">
        <f>VLOOKUP($A70,Сотрудники!$A$3:$L$1206,10,0)</f>
        <v>0</v>
      </c>
      <c r="E70" s="119">
        <f>VLOOKUP($A70,Сотрудники!$A$3:$L$1206,11,0)</f>
        <v>117300</v>
      </c>
      <c r="F70" s="120">
        <f t="shared" si="2"/>
        <v>14</v>
      </c>
      <c r="G70" s="125"/>
      <c r="H70" s="125">
        <v>112</v>
      </c>
      <c r="I70" s="121" t="e">
        <f>VLOOKUP($A70,Сотрудники!$A$3:$L$1206,14,0)</f>
        <v>#REF!</v>
      </c>
      <c r="J70" s="122" t="e">
        <f t="shared" si="3"/>
        <v>#REF!</v>
      </c>
      <c r="K70" s="126" t="e">
        <f t="shared" si="4"/>
        <v>#REF!</v>
      </c>
    </row>
    <row r="71" spans="1:11" s="113" customFormat="1" x14ac:dyDescent="0.3">
      <c r="A71" s="97">
        <v>78</v>
      </c>
      <c r="B71" s="119" t="str">
        <f>VLOOKUP($A71,Сотрудники!$A$3:$L$1206,2,0)</f>
        <v>Гаврилова Екатерина</v>
      </c>
      <c r="C71" s="119">
        <f>VLOOKUP($A71,Сотрудники!$A$3:$L$1206,9,0)</f>
        <v>0</v>
      </c>
      <c r="D71" s="119">
        <f>VLOOKUP($A71,Сотрудники!$A$3:$L$1206,10,0)</f>
        <v>0</v>
      </c>
      <c r="E71" s="119">
        <f>VLOOKUP($A71,Сотрудники!$A$3:$L$1206,11,0)</f>
        <v>172500</v>
      </c>
      <c r="F71" s="120">
        <f t="shared" si="2"/>
        <v>13</v>
      </c>
      <c r="G71" s="125"/>
      <c r="H71" s="125">
        <v>104</v>
      </c>
      <c r="I71" s="121" t="e">
        <f>VLOOKUP($A71,Сотрудники!$A$3:$L$1206,14,0)</f>
        <v>#REF!</v>
      </c>
      <c r="J71" s="122" t="e">
        <f t="shared" si="3"/>
        <v>#REF!</v>
      </c>
      <c r="K71" s="126" t="e">
        <f t="shared" si="4"/>
        <v>#REF!</v>
      </c>
    </row>
    <row r="72" spans="1:11" s="113" customFormat="1" x14ac:dyDescent="0.3">
      <c r="A72" s="97">
        <v>79</v>
      </c>
      <c r="B72" s="119" t="str">
        <f>VLOOKUP($A72,Сотрудники!$A$3:$L$1206,2,0)</f>
        <v>Шакиров Вадим</v>
      </c>
      <c r="C72" s="119">
        <f>VLOOKUP($A72,Сотрудники!$A$3:$L$1206,9,0)</f>
        <v>0</v>
      </c>
      <c r="D72" s="119">
        <f>VLOOKUP($A72,Сотрудники!$A$3:$L$1206,10,0)</f>
        <v>0</v>
      </c>
      <c r="E72" s="119">
        <f>VLOOKUP($A72,Сотрудники!$A$3:$L$1206,11,0)</f>
        <v>0</v>
      </c>
      <c r="F72" s="120">
        <f t="shared" si="2"/>
        <v>13</v>
      </c>
      <c r="G72" s="125"/>
      <c r="H72" s="125">
        <v>104</v>
      </c>
      <c r="I72" s="121" t="e">
        <f>VLOOKUP($A72,Сотрудники!$A$3:$L$1206,14,0)</f>
        <v>#REF!</v>
      </c>
      <c r="J72" s="122" t="e">
        <f t="shared" si="3"/>
        <v>#REF!</v>
      </c>
      <c r="K72" s="126" t="e">
        <f t="shared" si="4"/>
        <v>#REF!</v>
      </c>
    </row>
    <row r="73" spans="1:11" s="113" customFormat="1" x14ac:dyDescent="0.3">
      <c r="A73" s="97">
        <v>80</v>
      </c>
      <c r="B73" s="119" t="str">
        <f>VLOOKUP($A73,Сотрудники!$A$3:$L$1206,2,0)</f>
        <v>Павлов Никита</v>
      </c>
      <c r="C73" s="119">
        <f>VLOOKUP($A73,Сотрудники!$A$3:$L$1206,9,0)</f>
        <v>0</v>
      </c>
      <c r="D73" s="119">
        <f>VLOOKUP($A73,Сотрудники!$A$3:$L$1206,10,0)</f>
        <v>0</v>
      </c>
      <c r="E73" s="119">
        <f>VLOOKUP($A73,Сотрудники!$A$3:$L$1206,11,0)</f>
        <v>0</v>
      </c>
      <c r="F73" s="120">
        <f t="shared" si="2"/>
        <v>10</v>
      </c>
      <c r="G73" s="125"/>
      <c r="H73" s="125">
        <v>80</v>
      </c>
      <c r="I73" s="121" t="e">
        <f>VLOOKUP($A73,Сотрудники!$A$3:$L$1206,14,0)</f>
        <v>#REF!</v>
      </c>
      <c r="J73" s="122" t="e">
        <f t="shared" si="3"/>
        <v>#REF!</v>
      </c>
      <c r="K73" s="126" t="e">
        <f t="shared" si="4"/>
        <v>#REF!</v>
      </c>
    </row>
    <row r="74" spans="1:11" s="113" customFormat="1" x14ac:dyDescent="0.3">
      <c r="A74" s="97">
        <v>81</v>
      </c>
      <c r="B74" s="119" t="str">
        <f>VLOOKUP($A74,Сотрудники!$A$3:$L$1206,2,0)</f>
        <v>Александрова Кристина</v>
      </c>
      <c r="C74" s="119" t="str">
        <f>VLOOKUP($A74,Сотрудники!$A$3:$L$1206,9,0)</f>
        <v>приземление</v>
      </c>
      <c r="D74" s="119">
        <f>VLOOKUP($A74,Сотрудники!$A$3:$L$1206,10,0)</f>
        <v>0</v>
      </c>
      <c r="E74" s="119">
        <f>VLOOKUP($A74,Сотрудники!$A$3:$L$1206,11,0)</f>
        <v>229900</v>
      </c>
      <c r="F74" s="120">
        <f t="shared" ref="F74:F75" si="5">H74/8</f>
        <v>8</v>
      </c>
      <c r="G74" s="125"/>
      <c r="H74" s="125">
        <v>64</v>
      </c>
      <c r="I74" s="121" t="e">
        <f>VLOOKUP($A74,Сотрудники!$A$3:$L$1206,14,0)</f>
        <v>#REF!</v>
      </c>
      <c r="J74" s="122" t="e">
        <f t="shared" si="3"/>
        <v>#REF!</v>
      </c>
      <c r="K74" s="126" t="e">
        <f t="shared" si="4"/>
        <v>#REF!</v>
      </c>
    </row>
    <row r="75" spans="1:11" s="113" customFormat="1" x14ac:dyDescent="0.3">
      <c r="A75" s="97">
        <v>82</v>
      </c>
      <c r="B75" s="119" t="str">
        <f>VLOOKUP($A75,Сотрудники!$A$3:$L$1206,2,0)</f>
        <v>Крапивин Сергей</v>
      </c>
      <c r="C75" s="119">
        <f>VLOOKUP($A75,Сотрудники!$A$3:$L$1206,9,0)</f>
        <v>0</v>
      </c>
      <c r="D75" s="119">
        <f>VLOOKUP($A75,Сотрудники!$A$3:$L$1206,10,0)</f>
        <v>0</v>
      </c>
      <c r="E75" s="119">
        <f>VLOOKUP($A75,Сотрудники!$A$3:$L$1206,11,0)</f>
        <v>0</v>
      </c>
      <c r="F75" s="120">
        <f t="shared" si="5"/>
        <v>3</v>
      </c>
      <c r="G75" s="125"/>
      <c r="H75" s="125">
        <v>24</v>
      </c>
      <c r="I75" s="121" t="e">
        <f>VLOOKUP($A75,Сотрудники!$A$3:$L$1206,14,0)</f>
        <v>#REF!</v>
      </c>
      <c r="J75" s="122" t="e">
        <f t="shared" si="3"/>
        <v>#REF!</v>
      </c>
      <c r="K75" s="126" t="e">
        <f t="shared" si="4"/>
        <v>#REF!</v>
      </c>
    </row>
    <row r="76" spans="1:11" s="113" customFormat="1" x14ac:dyDescent="0.3">
      <c r="K76" s="113" t="e">
        <f>SUM(K5:K62)</f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K155"/>
  <sheetViews>
    <sheetView zoomScale="69" workbookViewId="0">
      <pane xSplit="2" ySplit="2" topLeftCell="C3" activePane="bottomRight" state="frozen"/>
      <selection activeCell="A88" sqref="A88:XFD88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3.3984375" style="102" customWidth="1"/>
    <col min="2" max="2" width="29.3984375" style="102" bestFit="1" customWidth="1"/>
    <col min="3" max="3" width="29.19921875" style="102" customWidth="1"/>
    <col min="4" max="14" width="10.09765625" style="102" bestFit="1" customWidth="1"/>
    <col min="15" max="15" width="10.69921875" style="102" customWidth="1"/>
    <col min="16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5">
        <v>44136</v>
      </c>
      <c r="E2" s="106">
        <f>D2+1</f>
        <v>44137</v>
      </c>
      <c r="F2" s="106">
        <f t="shared" ref="F2:G2" si="0">E2+1</f>
        <v>44138</v>
      </c>
      <c r="G2" s="105">
        <f t="shared" si="0"/>
        <v>44139</v>
      </c>
      <c r="H2" s="106">
        <f>G2+1</f>
        <v>44140</v>
      </c>
      <c r="I2" s="106">
        <f t="shared" ref="I2:AF2" si="1">H2+1</f>
        <v>44141</v>
      </c>
      <c r="J2" s="105">
        <f t="shared" si="1"/>
        <v>44142</v>
      </c>
      <c r="K2" s="105">
        <f t="shared" si="1"/>
        <v>44143</v>
      </c>
      <c r="L2" s="106">
        <f t="shared" si="1"/>
        <v>44144</v>
      </c>
      <c r="M2" s="106">
        <f t="shared" si="1"/>
        <v>44145</v>
      </c>
      <c r="N2" s="106">
        <f t="shared" si="1"/>
        <v>44146</v>
      </c>
      <c r="O2" s="106">
        <f t="shared" si="1"/>
        <v>44147</v>
      </c>
      <c r="P2" s="106">
        <f t="shared" si="1"/>
        <v>44148</v>
      </c>
      <c r="Q2" s="105">
        <f t="shared" si="1"/>
        <v>44149</v>
      </c>
      <c r="R2" s="105">
        <f t="shared" si="1"/>
        <v>44150</v>
      </c>
      <c r="S2" s="106">
        <f t="shared" si="1"/>
        <v>44151</v>
      </c>
      <c r="T2" s="106">
        <f t="shared" si="1"/>
        <v>44152</v>
      </c>
      <c r="U2" s="106">
        <f t="shared" si="1"/>
        <v>44153</v>
      </c>
      <c r="V2" s="106">
        <f t="shared" si="1"/>
        <v>44154</v>
      </c>
      <c r="W2" s="106">
        <f t="shared" si="1"/>
        <v>44155</v>
      </c>
      <c r="X2" s="105">
        <f t="shared" si="1"/>
        <v>44156</v>
      </c>
      <c r="Y2" s="105">
        <f t="shared" si="1"/>
        <v>44157</v>
      </c>
      <c r="Z2" s="106">
        <f t="shared" si="1"/>
        <v>44158</v>
      </c>
      <c r="AA2" s="106">
        <f t="shared" si="1"/>
        <v>44159</v>
      </c>
      <c r="AB2" s="106">
        <f t="shared" si="1"/>
        <v>44160</v>
      </c>
      <c r="AC2" s="106">
        <f t="shared" si="1"/>
        <v>44161</v>
      </c>
      <c r="AD2" s="106">
        <f t="shared" si="1"/>
        <v>44162</v>
      </c>
      <c r="AE2" s="105">
        <f t="shared" si="1"/>
        <v>44163</v>
      </c>
      <c r="AF2" s="105">
        <f t="shared" si="1"/>
        <v>44164</v>
      </c>
      <c r="AG2" s="106">
        <f>+AF2+1</f>
        <v>44165</v>
      </c>
      <c r="AH2" s="106">
        <f>+AG2+1</f>
        <v>44166</v>
      </c>
      <c r="AI2" s="106">
        <f>+AH2+1</f>
        <v>44167</v>
      </c>
      <c r="AJ2" s="106">
        <f>+AI2+1</f>
        <v>44168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27" t="str">
        <f t="shared" ref="D3:AJ10" si="2">IF(ISBLANK(D81),"",IF(D81=0,"Выходной",IF(D81&lt;&gt;0,"Работал","")))</f>
        <v/>
      </c>
      <c r="E3" s="109" t="str">
        <f t="shared" si="2"/>
        <v>Работал</v>
      </c>
      <c r="F3" s="109" t="str">
        <f t="shared" si="2"/>
        <v>Работал</v>
      </c>
      <c r="G3" s="108" t="str">
        <f t="shared" si="2"/>
        <v/>
      </c>
      <c r="H3" s="109" t="str">
        <f t="shared" si="2"/>
        <v>Работал</v>
      </c>
      <c r="I3" s="109" t="str">
        <f t="shared" si="2"/>
        <v>Работал</v>
      </c>
      <c r="J3" s="127" t="str">
        <f t="shared" si="2"/>
        <v/>
      </c>
      <c r="K3" s="127" t="str">
        <f t="shared" si="2"/>
        <v/>
      </c>
      <c r="L3" s="109" t="str">
        <f t="shared" si="2"/>
        <v>Работал</v>
      </c>
      <c r="M3" s="109" t="str">
        <f t="shared" si="2"/>
        <v>Работал</v>
      </c>
      <c r="N3" s="109" t="str">
        <f t="shared" si="2"/>
        <v>Работал</v>
      </c>
      <c r="O3" s="109" t="str">
        <f t="shared" si="2"/>
        <v>Работал</v>
      </c>
      <c r="P3" s="109" t="str">
        <f t="shared" si="2"/>
        <v>Работал</v>
      </c>
      <c r="Q3" s="127" t="str">
        <f t="shared" si="2"/>
        <v/>
      </c>
      <c r="R3" s="127" t="str">
        <f t="shared" si="2"/>
        <v/>
      </c>
      <c r="S3" s="109" t="str">
        <f t="shared" si="2"/>
        <v>Работал</v>
      </c>
      <c r="T3" s="109" t="str">
        <f t="shared" si="2"/>
        <v>Работал</v>
      </c>
      <c r="U3" s="109" t="str">
        <f t="shared" si="2"/>
        <v>Работал</v>
      </c>
      <c r="V3" s="109" t="str">
        <f t="shared" si="2"/>
        <v>Работал</v>
      </c>
      <c r="W3" s="109" t="str">
        <f t="shared" si="2"/>
        <v>Работал</v>
      </c>
      <c r="X3" s="127" t="str">
        <f t="shared" si="2"/>
        <v/>
      </c>
      <c r="Y3" s="127" t="str">
        <f t="shared" si="2"/>
        <v/>
      </c>
      <c r="Z3" s="109" t="str">
        <f t="shared" si="2"/>
        <v>Работал</v>
      </c>
      <c r="AA3" s="109" t="str">
        <f t="shared" si="2"/>
        <v>Работал</v>
      </c>
      <c r="AB3" s="109" t="str">
        <f t="shared" si="2"/>
        <v>Работал</v>
      </c>
      <c r="AC3" s="109" t="str">
        <f t="shared" si="2"/>
        <v>Работал</v>
      </c>
      <c r="AD3" s="109" t="str">
        <f t="shared" si="2"/>
        <v>Работал</v>
      </c>
      <c r="AE3" s="127" t="str">
        <f t="shared" si="2"/>
        <v/>
      </c>
      <c r="AF3" s="127" t="str">
        <f t="shared" si="2"/>
        <v/>
      </c>
      <c r="AG3" s="109" t="str">
        <f t="shared" si="2"/>
        <v>Работал</v>
      </c>
      <c r="AH3" s="109" t="str">
        <f t="shared" si="2"/>
        <v/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27" t="str">
        <f t="shared" si="2"/>
        <v/>
      </c>
      <c r="E4" s="109" t="str">
        <f t="shared" si="2"/>
        <v>Работал</v>
      </c>
      <c r="F4" s="109" t="str">
        <f t="shared" si="2"/>
        <v>Работал</v>
      </c>
      <c r="G4" s="127" t="str">
        <f t="shared" si="2"/>
        <v/>
      </c>
      <c r="H4" s="109" t="str">
        <f t="shared" si="2"/>
        <v>Работал</v>
      </c>
      <c r="I4" s="109" t="str">
        <f t="shared" si="2"/>
        <v>Работал</v>
      </c>
      <c r="J4" s="127" t="str">
        <f t="shared" si="2"/>
        <v/>
      </c>
      <c r="K4" s="127" t="str">
        <f t="shared" si="2"/>
        <v/>
      </c>
      <c r="L4" s="109" t="str">
        <f t="shared" si="2"/>
        <v>Работал</v>
      </c>
      <c r="M4" s="109" t="str">
        <f t="shared" si="2"/>
        <v>Работал</v>
      </c>
      <c r="N4" s="109" t="str">
        <f t="shared" si="2"/>
        <v>Работал</v>
      </c>
      <c r="O4" s="109" t="str">
        <f t="shared" si="2"/>
        <v>Работал</v>
      </c>
      <c r="P4" s="109" t="str">
        <f t="shared" si="2"/>
        <v>Работал</v>
      </c>
      <c r="Q4" s="127" t="str">
        <f t="shared" si="2"/>
        <v/>
      </c>
      <c r="R4" s="127" t="str">
        <f t="shared" si="2"/>
        <v/>
      </c>
      <c r="S4" s="109" t="str">
        <f t="shared" si="2"/>
        <v>Работал</v>
      </c>
      <c r="T4" s="109" t="str">
        <f t="shared" si="2"/>
        <v>Работал</v>
      </c>
      <c r="U4" s="109" t="str">
        <f t="shared" si="2"/>
        <v>Работал</v>
      </c>
      <c r="V4" s="109" t="str">
        <f t="shared" si="2"/>
        <v>Работал</v>
      </c>
      <c r="W4" s="109" t="str">
        <f t="shared" si="2"/>
        <v>Работал</v>
      </c>
      <c r="X4" s="127" t="str">
        <f t="shared" si="2"/>
        <v/>
      </c>
      <c r="Y4" s="127" t="str">
        <f t="shared" si="2"/>
        <v/>
      </c>
      <c r="Z4" s="109" t="str">
        <f t="shared" si="2"/>
        <v>Работал</v>
      </c>
      <c r="AA4" s="109" t="str">
        <f t="shared" si="2"/>
        <v>Работал</v>
      </c>
      <c r="AB4" s="109" t="str">
        <f t="shared" si="2"/>
        <v>Работал</v>
      </c>
      <c r="AC4" s="109" t="str">
        <f t="shared" si="2"/>
        <v>Работал</v>
      </c>
      <c r="AD4" s="109" t="str">
        <f t="shared" si="2"/>
        <v>Работал</v>
      </c>
      <c r="AE4" s="127" t="str">
        <f t="shared" si="2"/>
        <v/>
      </c>
      <c r="AF4" s="127" t="str">
        <f t="shared" si="2"/>
        <v/>
      </c>
      <c r="AG4" s="109" t="str">
        <f t="shared" si="2"/>
        <v>Работал</v>
      </c>
      <c r="AH4" s="109" t="str">
        <f t="shared" si="2"/>
        <v/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27" t="str">
        <f t="shared" si="2"/>
        <v/>
      </c>
      <c r="E5" s="109" t="str">
        <f t="shared" si="2"/>
        <v>Работал</v>
      </c>
      <c r="F5" s="109" t="str">
        <f t="shared" si="2"/>
        <v>Работал</v>
      </c>
      <c r="G5" s="127" t="str">
        <f t="shared" si="2"/>
        <v/>
      </c>
      <c r="H5" s="109" t="str">
        <f t="shared" si="2"/>
        <v>Работал</v>
      </c>
      <c r="I5" s="109" t="str">
        <f t="shared" si="2"/>
        <v>Работал</v>
      </c>
      <c r="J5" s="127" t="str">
        <f t="shared" si="2"/>
        <v/>
      </c>
      <c r="K5" s="127" t="str">
        <f t="shared" si="2"/>
        <v/>
      </c>
      <c r="L5" s="109" t="str">
        <f t="shared" si="2"/>
        <v>Работал</v>
      </c>
      <c r="M5" s="109" t="str">
        <f t="shared" si="2"/>
        <v>Работал</v>
      </c>
      <c r="N5" s="109" t="str">
        <f t="shared" si="2"/>
        <v>Работал</v>
      </c>
      <c r="O5" s="109" t="str">
        <f t="shared" si="2"/>
        <v>Работал</v>
      </c>
      <c r="P5" s="109" t="str">
        <f t="shared" si="2"/>
        <v>Работал</v>
      </c>
      <c r="Q5" s="127" t="str">
        <f t="shared" si="2"/>
        <v/>
      </c>
      <c r="R5" s="127" t="str">
        <f t="shared" si="2"/>
        <v/>
      </c>
      <c r="S5" s="109" t="str">
        <f t="shared" si="2"/>
        <v>Работал</v>
      </c>
      <c r="T5" s="109" t="str">
        <f t="shared" si="2"/>
        <v>Работал</v>
      </c>
      <c r="U5" s="109" t="str">
        <f t="shared" si="2"/>
        <v>Работал</v>
      </c>
      <c r="V5" s="109" t="str">
        <f t="shared" si="2"/>
        <v>Работал</v>
      </c>
      <c r="W5" s="109" t="str">
        <f t="shared" si="2"/>
        <v>Работал</v>
      </c>
      <c r="X5" s="127" t="str">
        <f t="shared" si="2"/>
        <v/>
      </c>
      <c r="Y5" s="127" t="str">
        <f t="shared" si="2"/>
        <v/>
      </c>
      <c r="Z5" s="109" t="str">
        <f t="shared" si="2"/>
        <v>Работал</v>
      </c>
      <c r="AA5" s="109" t="str">
        <f t="shared" si="2"/>
        <v>Работал</v>
      </c>
      <c r="AB5" s="109" t="str">
        <f t="shared" si="2"/>
        <v>Работал</v>
      </c>
      <c r="AC5" s="109" t="str">
        <f t="shared" si="2"/>
        <v>Работал</v>
      </c>
      <c r="AD5" s="109" t="str">
        <f t="shared" si="2"/>
        <v>Работал</v>
      </c>
      <c r="AE5" s="127" t="str">
        <f t="shared" si="2"/>
        <v/>
      </c>
      <c r="AF5" s="127" t="str">
        <f t="shared" si="2"/>
        <v/>
      </c>
      <c r="AG5" s="109" t="str">
        <f t="shared" si="2"/>
        <v>Работал</v>
      </c>
      <c r="AH5" s="109" t="str">
        <f t="shared" si="2"/>
        <v/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27" t="str">
        <f t="shared" si="2"/>
        <v/>
      </c>
      <c r="E6" s="109" t="str">
        <f t="shared" si="2"/>
        <v>Работал</v>
      </c>
      <c r="F6" s="109" t="str">
        <f t="shared" si="2"/>
        <v>Работал</v>
      </c>
      <c r="G6" s="127" t="str">
        <f t="shared" si="2"/>
        <v/>
      </c>
      <c r="H6" s="109" t="str">
        <f t="shared" si="2"/>
        <v>Работал</v>
      </c>
      <c r="I6" s="109" t="str">
        <f t="shared" si="2"/>
        <v>Работал</v>
      </c>
      <c r="J6" s="127" t="str">
        <f t="shared" si="2"/>
        <v/>
      </c>
      <c r="K6" s="127" t="str">
        <f t="shared" si="2"/>
        <v/>
      </c>
      <c r="L6" s="109" t="str">
        <f t="shared" si="2"/>
        <v>Работал</v>
      </c>
      <c r="M6" s="109" t="str">
        <f t="shared" si="2"/>
        <v>Работал</v>
      </c>
      <c r="N6" s="109" t="str">
        <f t="shared" si="2"/>
        <v>Работал</v>
      </c>
      <c r="O6" s="109" t="str">
        <f t="shared" si="2"/>
        <v>Работал</v>
      </c>
      <c r="P6" s="109" t="str">
        <f t="shared" si="2"/>
        <v>Работал</v>
      </c>
      <c r="Q6" s="127" t="str">
        <f t="shared" si="2"/>
        <v/>
      </c>
      <c r="R6" s="127" t="str">
        <f t="shared" si="2"/>
        <v/>
      </c>
      <c r="S6" s="109" t="str">
        <f t="shared" si="2"/>
        <v>Работал</v>
      </c>
      <c r="T6" s="109" t="str">
        <f t="shared" si="2"/>
        <v>Работал</v>
      </c>
      <c r="U6" s="109" t="str">
        <f t="shared" si="2"/>
        <v>Работал</v>
      </c>
      <c r="V6" s="109" t="str">
        <f t="shared" si="2"/>
        <v>Работал</v>
      </c>
      <c r="W6" s="109" t="str">
        <f t="shared" si="2"/>
        <v>Работал</v>
      </c>
      <c r="X6" s="127" t="str">
        <f t="shared" si="2"/>
        <v/>
      </c>
      <c r="Y6" s="127" t="str">
        <f t="shared" si="2"/>
        <v/>
      </c>
      <c r="Z6" s="109" t="str">
        <f t="shared" si="2"/>
        <v>Работал</v>
      </c>
      <c r="AA6" s="109" t="str">
        <f t="shared" si="2"/>
        <v>Работал</v>
      </c>
      <c r="AB6" s="109" t="str">
        <f t="shared" si="2"/>
        <v>Работал</v>
      </c>
      <c r="AC6" s="109" t="str">
        <f t="shared" si="2"/>
        <v>Работал</v>
      </c>
      <c r="AD6" s="109" t="str">
        <f t="shared" si="2"/>
        <v>Работал</v>
      </c>
      <c r="AE6" s="127" t="str">
        <f t="shared" si="2"/>
        <v/>
      </c>
      <c r="AF6" s="127" t="str">
        <f t="shared" si="2"/>
        <v/>
      </c>
      <c r="AG6" s="109" t="str">
        <f t="shared" si="2"/>
        <v>Работал</v>
      </c>
      <c r="AH6" s="109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27" t="str">
        <f t="shared" si="2"/>
        <v/>
      </c>
      <c r="E7" s="109" t="str">
        <f t="shared" si="2"/>
        <v>Работал</v>
      </c>
      <c r="F7" s="109" t="str">
        <f t="shared" si="2"/>
        <v>Работал</v>
      </c>
      <c r="G7" s="127" t="str">
        <f t="shared" si="2"/>
        <v/>
      </c>
      <c r="H7" s="109" t="str">
        <f t="shared" si="2"/>
        <v>Работал</v>
      </c>
      <c r="I7" s="109" t="str">
        <f t="shared" si="2"/>
        <v>Работал</v>
      </c>
      <c r="J7" s="127" t="str">
        <f t="shared" si="2"/>
        <v/>
      </c>
      <c r="K7" s="127" t="str">
        <f t="shared" si="2"/>
        <v/>
      </c>
      <c r="L7" s="109" t="str">
        <f t="shared" si="2"/>
        <v>Работал</v>
      </c>
      <c r="M7" s="109" t="str">
        <f t="shared" si="2"/>
        <v>Работал</v>
      </c>
      <c r="N7" s="109" t="str">
        <f t="shared" si="2"/>
        <v>Работал</v>
      </c>
      <c r="O7" s="109" t="str">
        <f t="shared" si="2"/>
        <v>Работал</v>
      </c>
      <c r="P7" s="109" t="str">
        <f t="shared" si="2"/>
        <v>Работал</v>
      </c>
      <c r="Q7" s="127" t="str">
        <f t="shared" si="2"/>
        <v/>
      </c>
      <c r="R7" s="127" t="str">
        <f t="shared" si="2"/>
        <v/>
      </c>
      <c r="S7" s="109" t="str">
        <f t="shared" si="2"/>
        <v>Работал</v>
      </c>
      <c r="T7" s="109" t="str">
        <f t="shared" si="2"/>
        <v>Работал</v>
      </c>
      <c r="U7" s="109" t="str">
        <f t="shared" si="2"/>
        <v>Работал</v>
      </c>
      <c r="V7" s="109" t="str">
        <f t="shared" si="2"/>
        <v>Работал</v>
      </c>
      <c r="W7" s="109" t="str">
        <f t="shared" si="2"/>
        <v>Работал</v>
      </c>
      <c r="X7" s="127" t="str">
        <f t="shared" si="2"/>
        <v/>
      </c>
      <c r="Y7" s="127" t="str">
        <f t="shared" si="2"/>
        <v/>
      </c>
      <c r="Z7" s="109" t="str">
        <f t="shared" si="2"/>
        <v>Работал</v>
      </c>
      <c r="AA7" s="109" t="str">
        <f t="shared" si="2"/>
        <v>Работал</v>
      </c>
      <c r="AB7" s="109" t="str">
        <f t="shared" si="2"/>
        <v>Работал</v>
      </c>
      <c r="AC7" s="109" t="str">
        <f t="shared" si="2"/>
        <v>Работал</v>
      </c>
      <c r="AD7" s="109" t="str">
        <f t="shared" si="2"/>
        <v>Работал</v>
      </c>
      <c r="AE7" s="127" t="str">
        <f t="shared" si="2"/>
        <v/>
      </c>
      <c r="AF7" s="127" t="str">
        <f t="shared" si="2"/>
        <v/>
      </c>
      <c r="AG7" s="109" t="str">
        <f t="shared" si="2"/>
        <v>Работал</v>
      </c>
      <c r="AH7" s="109" t="str">
        <f t="shared" si="2"/>
        <v/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27" t="str">
        <f t="shared" si="2"/>
        <v/>
      </c>
      <c r="E8" s="109" t="str">
        <f t="shared" si="2"/>
        <v>Работал</v>
      </c>
      <c r="F8" s="109" t="str">
        <f t="shared" si="2"/>
        <v>Работал</v>
      </c>
      <c r="G8" s="127" t="str">
        <f t="shared" si="2"/>
        <v/>
      </c>
      <c r="H8" s="109" t="str">
        <f t="shared" si="2"/>
        <v>Работал</v>
      </c>
      <c r="I8" s="109" t="str">
        <f t="shared" si="2"/>
        <v>Работал</v>
      </c>
      <c r="J8" s="127" t="str">
        <f t="shared" si="2"/>
        <v/>
      </c>
      <c r="K8" s="127" t="str">
        <f t="shared" si="2"/>
        <v/>
      </c>
      <c r="L8" s="109" t="str">
        <f t="shared" si="2"/>
        <v>Работал</v>
      </c>
      <c r="M8" s="109" t="str">
        <f t="shared" si="2"/>
        <v>Работал</v>
      </c>
      <c r="N8" s="109" t="str">
        <f t="shared" si="2"/>
        <v>Работал</v>
      </c>
      <c r="O8" s="109" t="str">
        <f t="shared" si="2"/>
        <v>Работал</v>
      </c>
      <c r="P8" s="109" t="str">
        <f t="shared" si="2"/>
        <v>Работал</v>
      </c>
      <c r="Q8" s="127" t="str">
        <f t="shared" si="2"/>
        <v/>
      </c>
      <c r="R8" s="127" t="str">
        <f t="shared" si="2"/>
        <v/>
      </c>
      <c r="S8" s="109" t="str">
        <f t="shared" si="2"/>
        <v>Работал</v>
      </c>
      <c r="T8" s="109" t="str">
        <f t="shared" si="2"/>
        <v>Работал</v>
      </c>
      <c r="U8" s="109" t="str">
        <f t="shared" si="2"/>
        <v>Работал</v>
      </c>
      <c r="V8" s="109" t="str">
        <f t="shared" si="2"/>
        <v>Работал</v>
      </c>
      <c r="W8" s="109" t="str">
        <f t="shared" si="2"/>
        <v>Работал</v>
      </c>
      <c r="X8" s="127" t="str">
        <f t="shared" si="2"/>
        <v>Работал</v>
      </c>
      <c r="Y8" s="127" t="str">
        <f t="shared" si="2"/>
        <v/>
      </c>
      <c r="Z8" s="109" t="str">
        <f t="shared" si="2"/>
        <v>Работал</v>
      </c>
      <c r="AA8" s="109" t="str">
        <f t="shared" si="2"/>
        <v>Работал</v>
      </c>
      <c r="AB8" s="109" t="str">
        <f t="shared" si="2"/>
        <v>Работал</v>
      </c>
      <c r="AC8" s="109" t="str">
        <f t="shared" si="2"/>
        <v>Работал</v>
      </c>
      <c r="AD8" s="109" t="str">
        <f t="shared" si="2"/>
        <v>Работал</v>
      </c>
      <c r="AE8" s="127" t="str">
        <f t="shared" si="2"/>
        <v/>
      </c>
      <c r="AF8" s="127" t="str">
        <f t="shared" si="2"/>
        <v/>
      </c>
      <c r="AG8" s="109" t="str">
        <f t="shared" si="2"/>
        <v>Работал</v>
      </c>
      <c r="AH8" s="109" t="str">
        <f t="shared" si="2"/>
        <v/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27" t="str">
        <f t="shared" si="2"/>
        <v/>
      </c>
      <c r="E9" s="109" t="str">
        <f t="shared" si="2"/>
        <v>Работал</v>
      </c>
      <c r="F9" s="109" t="str">
        <f t="shared" si="2"/>
        <v>Работал</v>
      </c>
      <c r="G9" s="127" t="str">
        <f t="shared" si="2"/>
        <v/>
      </c>
      <c r="H9" s="109" t="str">
        <f t="shared" si="2"/>
        <v>Работал</v>
      </c>
      <c r="I9" s="109" t="str">
        <f t="shared" si="2"/>
        <v>Работал</v>
      </c>
      <c r="J9" s="127" t="str">
        <f t="shared" si="2"/>
        <v/>
      </c>
      <c r="K9" s="127" t="str">
        <f t="shared" si="2"/>
        <v/>
      </c>
      <c r="L9" s="109" t="str">
        <f t="shared" si="2"/>
        <v>Работал</v>
      </c>
      <c r="M9" s="109" t="str">
        <f t="shared" si="2"/>
        <v>Работал</v>
      </c>
      <c r="N9" s="109" t="str">
        <f t="shared" si="2"/>
        <v>Работал</v>
      </c>
      <c r="O9" s="109" t="str">
        <f t="shared" si="2"/>
        <v>Работал</v>
      </c>
      <c r="P9" s="109" t="str">
        <f t="shared" si="2"/>
        <v>Работал</v>
      </c>
      <c r="Q9" s="127" t="str">
        <f t="shared" si="2"/>
        <v/>
      </c>
      <c r="R9" s="127" t="str">
        <f t="shared" si="2"/>
        <v/>
      </c>
      <c r="S9" s="109" t="str">
        <f t="shared" si="2"/>
        <v>Работал</v>
      </c>
      <c r="T9" s="109" t="str">
        <f t="shared" si="2"/>
        <v>Работал</v>
      </c>
      <c r="U9" s="109" t="str">
        <f t="shared" si="2"/>
        <v>Работал</v>
      </c>
      <c r="V9" s="109" t="str">
        <f t="shared" si="2"/>
        <v>Работал</v>
      </c>
      <c r="W9" s="109" t="str">
        <f t="shared" si="2"/>
        <v>Работал</v>
      </c>
      <c r="X9" s="127" t="str">
        <f t="shared" si="2"/>
        <v/>
      </c>
      <c r="Y9" s="127" t="str">
        <f t="shared" si="2"/>
        <v/>
      </c>
      <c r="Z9" s="109" t="str">
        <f t="shared" si="2"/>
        <v>Работал</v>
      </c>
      <c r="AA9" s="109" t="str">
        <f t="shared" si="2"/>
        <v>Работал</v>
      </c>
      <c r="AB9" s="109" t="str">
        <f t="shared" si="2"/>
        <v>Работал</v>
      </c>
      <c r="AC9" s="109" t="str">
        <f t="shared" si="2"/>
        <v>Работал</v>
      </c>
      <c r="AD9" s="109" t="str">
        <f t="shared" si="2"/>
        <v>Работал</v>
      </c>
      <c r="AE9" s="127" t="str">
        <f t="shared" si="2"/>
        <v/>
      </c>
      <c r="AF9" s="127" t="str">
        <f t="shared" si="2"/>
        <v/>
      </c>
      <c r="AG9" s="109" t="str">
        <f t="shared" si="2"/>
        <v>Работал</v>
      </c>
      <c r="AH9" s="109" t="str">
        <f t="shared" si="2"/>
        <v/>
      </c>
      <c r="AI9" s="109" t="str">
        <f t="shared" si="2"/>
        <v/>
      </c>
      <c r="AJ9" s="109" t="str">
        <f t="shared" si="2"/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27" t="str">
        <f t="shared" si="2"/>
        <v/>
      </c>
      <c r="E10" s="109" t="str">
        <f t="shared" si="2"/>
        <v>Работал</v>
      </c>
      <c r="F10" s="109" t="str">
        <f t="shared" si="2"/>
        <v>Работал</v>
      </c>
      <c r="G10" s="127" t="str">
        <f t="shared" si="2"/>
        <v/>
      </c>
      <c r="H10" s="109" t="str">
        <f t="shared" si="2"/>
        <v>Работал</v>
      </c>
      <c r="I10" s="109" t="str">
        <f t="shared" si="2"/>
        <v>Работал</v>
      </c>
      <c r="J10" s="127" t="str">
        <f t="shared" si="2"/>
        <v/>
      </c>
      <c r="K10" s="127" t="str">
        <f t="shared" si="2"/>
        <v/>
      </c>
      <c r="L10" s="109" t="str">
        <f t="shared" si="2"/>
        <v>Работал</v>
      </c>
      <c r="M10" s="109" t="str">
        <f t="shared" si="2"/>
        <v>Работал</v>
      </c>
      <c r="N10" s="109" t="str">
        <f t="shared" si="2"/>
        <v>Работал</v>
      </c>
      <c r="O10" s="109" t="str">
        <f t="shared" si="2"/>
        <v>Работал</v>
      </c>
      <c r="P10" s="109" t="str">
        <f t="shared" si="2"/>
        <v>Работал</v>
      </c>
      <c r="Q10" s="127" t="str">
        <f t="shared" si="2"/>
        <v>Работал</v>
      </c>
      <c r="R10" s="127" t="str">
        <f t="shared" si="2"/>
        <v>Работал</v>
      </c>
      <c r="S10" s="109" t="str">
        <f t="shared" si="2"/>
        <v>Выходной</v>
      </c>
      <c r="T10" s="109" t="str">
        <f t="shared" si="2"/>
        <v>Выходной</v>
      </c>
      <c r="U10" s="109" t="str">
        <f t="shared" si="2"/>
        <v>Выходной</v>
      </c>
      <c r="V10" s="109" t="str">
        <f t="shared" si="2"/>
        <v>Выходной</v>
      </c>
      <c r="W10" s="109" t="str">
        <f t="shared" si="2"/>
        <v>Выходной</v>
      </c>
      <c r="X10" s="127" t="str">
        <f t="shared" si="2"/>
        <v/>
      </c>
      <c r="Y10" s="127" t="str">
        <f t="shared" si="2"/>
        <v/>
      </c>
      <c r="Z10" s="109" t="str">
        <f t="shared" si="2"/>
        <v>Выходной</v>
      </c>
      <c r="AA10" s="109" t="str">
        <f t="shared" si="2"/>
        <v>Выходной</v>
      </c>
      <c r="AB10" s="109" t="str">
        <f t="shared" ref="AB10:AJ10" si="3">IF(ISBLANK(AB88),"",IF(AB88=0,"Выходной",IF(AB88&lt;&gt;0,"Работал","")))</f>
        <v>Выходной</v>
      </c>
      <c r="AC10" s="109" t="str">
        <f t="shared" si="3"/>
        <v>Выходной</v>
      </c>
      <c r="AD10" s="109" t="str">
        <f t="shared" si="3"/>
        <v>Выходной</v>
      </c>
      <c r="AE10" s="127" t="str">
        <f t="shared" si="3"/>
        <v/>
      </c>
      <c r="AF10" s="127" t="str">
        <f t="shared" si="3"/>
        <v/>
      </c>
      <c r="AG10" s="109" t="str">
        <f t="shared" si="3"/>
        <v>Выходной</v>
      </c>
      <c r="AH10" s="109" t="str">
        <f t="shared" si="3"/>
        <v/>
      </c>
      <c r="AI10" s="109" t="str">
        <f t="shared" si="3"/>
        <v/>
      </c>
      <c r="AJ10" s="109" t="str">
        <f t="shared" si="3"/>
        <v/>
      </c>
    </row>
    <row r="11" spans="1:36" x14ac:dyDescent="0.3">
      <c r="A11" s="102">
        <v>13</v>
      </c>
      <c r="B11" s="107" t="str">
        <f>VLOOKUP($A11,Сотрудники!$A$3:$L$1206,2,0)</f>
        <v>Богданов Михаил</v>
      </c>
      <c r="C11" s="107" t="str">
        <f>VLOOKUP($A11,Сотрудники!$A$3:$L$1206,8,0)</f>
        <v>СПБ</v>
      </c>
      <c r="D11" s="127" t="str">
        <f t="shared" ref="D11:AJ18" si="4">IF(ISBLANK(D89),"",IF(D89=0,"Выходной",IF(D89&lt;&gt;0,"Работал","")))</f>
        <v/>
      </c>
      <c r="E11" s="109" t="str">
        <f t="shared" si="4"/>
        <v>Работал</v>
      </c>
      <c r="F11" s="109" t="str">
        <f t="shared" si="4"/>
        <v>Работал</v>
      </c>
      <c r="G11" s="127" t="str">
        <f t="shared" si="4"/>
        <v/>
      </c>
      <c r="H11" s="109" t="str">
        <f t="shared" si="4"/>
        <v>Работал</v>
      </c>
      <c r="I11" s="109" t="str">
        <f t="shared" si="4"/>
        <v>Работал</v>
      </c>
      <c r="J11" s="127" t="str">
        <f t="shared" si="4"/>
        <v/>
      </c>
      <c r="K11" s="127" t="str">
        <f t="shared" si="4"/>
        <v/>
      </c>
      <c r="L11" s="109" t="str">
        <f t="shared" si="4"/>
        <v>Работал</v>
      </c>
      <c r="M11" s="109" t="str">
        <f t="shared" si="4"/>
        <v>Работал</v>
      </c>
      <c r="N11" s="109" t="str">
        <f t="shared" si="4"/>
        <v>Работал</v>
      </c>
      <c r="O11" s="109" t="str">
        <f t="shared" si="4"/>
        <v>Работал</v>
      </c>
      <c r="P11" s="109" t="str">
        <f t="shared" si="4"/>
        <v>Работал</v>
      </c>
      <c r="Q11" s="127" t="str">
        <f t="shared" si="4"/>
        <v/>
      </c>
      <c r="R11" s="127" t="str">
        <f t="shared" si="4"/>
        <v/>
      </c>
      <c r="S11" s="109" t="str">
        <f t="shared" si="4"/>
        <v>Работал</v>
      </c>
      <c r="T11" s="109" t="str">
        <f t="shared" si="4"/>
        <v>Работал</v>
      </c>
      <c r="U11" s="109" t="str">
        <f t="shared" si="4"/>
        <v>Работал</v>
      </c>
      <c r="V11" s="109" t="str">
        <f t="shared" si="4"/>
        <v>Работал</v>
      </c>
      <c r="W11" s="109" t="str">
        <f t="shared" si="4"/>
        <v>Работал</v>
      </c>
      <c r="X11" s="127" t="str">
        <f t="shared" si="4"/>
        <v/>
      </c>
      <c r="Y11" s="127" t="str">
        <f t="shared" si="4"/>
        <v/>
      </c>
      <c r="Z11" s="109" t="str">
        <f t="shared" si="4"/>
        <v>Работал</v>
      </c>
      <c r="AA11" s="109" t="str">
        <f t="shared" si="4"/>
        <v>Работал</v>
      </c>
      <c r="AB11" s="109" t="str">
        <f t="shared" si="4"/>
        <v>Работал</v>
      </c>
      <c r="AC11" s="109" t="str">
        <f t="shared" si="4"/>
        <v>Работал</v>
      </c>
      <c r="AD11" s="109" t="str">
        <f t="shared" si="4"/>
        <v>Работал</v>
      </c>
      <c r="AE11" s="127" t="str">
        <f t="shared" si="4"/>
        <v/>
      </c>
      <c r="AF11" s="127" t="str">
        <f t="shared" si="4"/>
        <v/>
      </c>
      <c r="AG11" s="109" t="str">
        <f t="shared" si="4"/>
        <v>Работал</v>
      </c>
      <c r="AH11" s="109" t="str">
        <f t="shared" si="4"/>
        <v/>
      </c>
      <c r="AI11" s="109" t="str">
        <f t="shared" si="4"/>
        <v/>
      </c>
      <c r="AJ11" s="109" t="str">
        <f t="shared" si="4"/>
        <v/>
      </c>
    </row>
    <row r="12" spans="1:36" x14ac:dyDescent="0.3">
      <c r="A12" s="102">
        <v>14</v>
      </c>
      <c r="B12" s="107" t="str">
        <f>VLOOKUP($A12,Сотрудники!$A$3:$L$1206,2,0)</f>
        <v>Смирнова Екатерина</v>
      </c>
      <c r="C12" s="107" t="str">
        <f>VLOOKUP($A12,Сотрудники!$A$3:$L$1206,8,0)</f>
        <v>Москва</v>
      </c>
      <c r="D12" s="127" t="str">
        <f t="shared" si="4"/>
        <v>Выходной</v>
      </c>
      <c r="E12" s="109" t="str">
        <f t="shared" si="4"/>
        <v>Выходной</v>
      </c>
      <c r="F12" s="109" t="str">
        <f t="shared" si="4"/>
        <v>Выходной</v>
      </c>
      <c r="G12" s="127" t="str">
        <f t="shared" si="4"/>
        <v/>
      </c>
      <c r="H12" s="109" t="str">
        <f t="shared" si="4"/>
        <v>Работал</v>
      </c>
      <c r="I12" s="109" t="str">
        <f t="shared" si="4"/>
        <v>Работал</v>
      </c>
      <c r="J12" s="127" t="str">
        <f t="shared" si="4"/>
        <v/>
      </c>
      <c r="K12" s="127" t="str">
        <f t="shared" si="4"/>
        <v/>
      </c>
      <c r="L12" s="109" t="str">
        <f t="shared" si="4"/>
        <v>Работал</v>
      </c>
      <c r="M12" s="109" t="str">
        <f t="shared" si="4"/>
        <v>Работал</v>
      </c>
      <c r="N12" s="109" t="str">
        <f t="shared" si="4"/>
        <v>Работал</v>
      </c>
      <c r="O12" s="109" t="str">
        <f t="shared" si="4"/>
        <v>Работал</v>
      </c>
      <c r="P12" s="109" t="str">
        <f t="shared" si="4"/>
        <v>Работал</v>
      </c>
      <c r="Q12" s="127" t="str">
        <f t="shared" si="4"/>
        <v/>
      </c>
      <c r="R12" s="127" t="str">
        <f t="shared" si="4"/>
        <v/>
      </c>
      <c r="S12" s="109" t="str">
        <f t="shared" si="4"/>
        <v>Работал</v>
      </c>
      <c r="T12" s="109" t="str">
        <f t="shared" si="4"/>
        <v>Работал</v>
      </c>
      <c r="U12" s="109" t="str">
        <f t="shared" si="4"/>
        <v>Работал</v>
      </c>
      <c r="V12" s="109" t="str">
        <f t="shared" si="4"/>
        <v>Работал</v>
      </c>
      <c r="W12" s="109" t="str">
        <f t="shared" si="4"/>
        <v>Работал</v>
      </c>
      <c r="X12" s="127" t="str">
        <f t="shared" si="4"/>
        <v/>
      </c>
      <c r="Y12" s="127" t="str">
        <f t="shared" si="4"/>
        <v/>
      </c>
      <c r="Z12" s="109" t="str">
        <f t="shared" si="4"/>
        <v>Работал</v>
      </c>
      <c r="AA12" s="109" t="str">
        <f t="shared" si="4"/>
        <v>Работал</v>
      </c>
      <c r="AB12" s="109" t="str">
        <f t="shared" si="4"/>
        <v>Работал</v>
      </c>
      <c r="AC12" s="109" t="str">
        <f t="shared" si="4"/>
        <v>Работал</v>
      </c>
      <c r="AD12" s="109" t="str">
        <f t="shared" si="4"/>
        <v>Работал</v>
      </c>
      <c r="AE12" s="127" t="str">
        <f t="shared" si="4"/>
        <v/>
      </c>
      <c r="AF12" s="127" t="str">
        <f t="shared" si="4"/>
        <v/>
      </c>
      <c r="AG12" s="109" t="str">
        <f t="shared" si="4"/>
        <v>Работал</v>
      </c>
      <c r="AH12" s="109" t="str">
        <f t="shared" si="4"/>
        <v/>
      </c>
      <c r="AI12" s="109" t="str">
        <f t="shared" si="4"/>
        <v/>
      </c>
      <c r="AJ12" s="109" t="str">
        <f t="shared" si="4"/>
        <v/>
      </c>
    </row>
    <row r="13" spans="1:36" x14ac:dyDescent="0.3">
      <c r="A13" s="102">
        <v>15</v>
      </c>
      <c r="B13" s="107" t="str">
        <f>VLOOKUP($A13,Сотрудники!$A$3:$L$1206,2,0)</f>
        <v>Герасимова Елизавета</v>
      </c>
      <c r="C13" s="107" t="str">
        <f>VLOOKUP($A13,Сотрудники!$A$3:$L$1206,8,0)</f>
        <v>Москва</v>
      </c>
      <c r="D13" s="127" t="str">
        <f t="shared" si="4"/>
        <v/>
      </c>
      <c r="E13" s="109" t="str">
        <f t="shared" si="4"/>
        <v>Работал</v>
      </c>
      <c r="F13" s="109" t="str">
        <f t="shared" si="4"/>
        <v>Работал</v>
      </c>
      <c r="G13" s="127" t="str">
        <f t="shared" si="4"/>
        <v/>
      </c>
      <c r="H13" s="109" t="str">
        <f t="shared" si="4"/>
        <v>Работал</v>
      </c>
      <c r="I13" s="109" t="str">
        <f t="shared" si="4"/>
        <v>Работал</v>
      </c>
      <c r="J13" s="127" t="str">
        <f t="shared" si="4"/>
        <v/>
      </c>
      <c r="K13" s="127" t="str">
        <f t="shared" si="4"/>
        <v/>
      </c>
      <c r="L13" s="109" t="str">
        <f t="shared" si="4"/>
        <v>Работал</v>
      </c>
      <c r="M13" s="109" t="str">
        <f t="shared" si="4"/>
        <v>Работал</v>
      </c>
      <c r="N13" s="109" t="str">
        <f t="shared" si="4"/>
        <v>Работал</v>
      </c>
      <c r="O13" s="109" t="str">
        <f t="shared" si="4"/>
        <v>Работал</v>
      </c>
      <c r="P13" s="109" t="str">
        <f t="shared" si="4"/>
        <v>Работал</v>
      </c>
      <c r="Q13" s="127" t="str">
        <f t="shared" si="4"/>
        <v/>
      </c>
      <c r="R13" s="127" t="str">
        <f t="shared" si="4"/>
        <v/>
      </c>
      <c r="S13" s="109" t="str">
        <f t="shared" si="4"/>
        <v>Работал</v>
      </c>
      <c r="T13" s="109" t="str">
        <f t="shared" si="4"/>
        <v>Работал</v>
      </c>
      <c r="U13" s="109" t="str">
        <f t="shared" si="4"/>
        <v>Работал</v>
      </c>
      <c r="V13" s="109" t="str">
        <f t="shared" si="4"/>
        <v>Работал</v>
      </c>
      <c r="W13" s="109" t="str">
        <f t="shared" si="4"/>
        <v>Работал</v>
      </c>
      <c r="X13" s="127" t="str">
        <f t="shared" si="4"/>
        <v/>
      </c>
      <c r="Y13" s="127" t="str">
        <f t="shared" si="4"/>
        <v/>
      </c>
      <c r="Z13" s="109" t="str">
        <f t="shared" si="4"/>
        <v>Работал</v>
      </c>
      <c r="AA13" s="109" t="str">
        <f t="shared" si="4"/>
        <v>Работал</v>
      </c>
      <c r="AB13" s="109" t="str">
        <f t="shared" si="4"/>
        <v>Работал</v>
      </c>
      <c r="AC13" s="109" t="str">
        <f t="shared" si="4"/>
        <v>Работал</v>
      </c>
      <c r="AD13" s="109" t="str">
        <f t="shared" si="4"/>
        <v>Работал</v>
      </c>
      <c r="AE13" s="127" t="str">
        <f t="shared" si="4"/>
        <v/>
      </c>
      <c r="AF13" s="127" t="str">
        <f t="shared" si="4"/>
        <v/>
      </c>
      <c r="AG13" s="109" t="str">
        <f t="shared" si="4"/>
        <v>Работал</v>
      </c>
      <c r="AH13" s="109" t="str">
        <f t="shared" si="4"/>
        <v/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16</v>
      </c>
      <c r="B14" s="107" t="str">
        <f>VLOOKUP($A14,Сотрудники!$A$3:$L$1206,2,0)</f>
        <v>Абдуллаева Анжелика</v>
      </c>
      <c r="C14" s="107" t="str">
        <f>VLOOKUP($A14,Сотрудники!$A$3:$L$1206,8,0)</f>
        <v>Москва</v>
      </c>
      <c r="D14" s="127" t="str">
        <f t="shared" si="4"/>
        <v/>
      </c>
      <c r="E14" s="109" t="str">
        <f t="shared" si="4"/>
        <v>Работал</v>
      </c>
      <c r="F14" s="109" t="str">
        <f t="shared" si="4"/>
        <v>Работал</v>
      </c>
      <c r="G14" s="127" t="str">
        <f t="shared" si="4"/>
        <v/>
      </c>
      <c r="H14" s="109" t="str">
        <f t="shared" si="4"/>
        <v>Работал</v>
      </c>
      <c r="I14" s="109" t="str">
        <f t="shared" si="4"/>
        <v>Работал</v>
      </c>
      <c r="J14" s="127" t="str">
        <f t="shared" si="4"/>
        <v/>
      </c>
      <c r="K14" s="127" t="str">
        <f t="shared" si="4"/>
        <v/>
      </c>
      <c r="L14" s="109" t="str">
        <f t="shared" si="4"/>
        <v>Работал</v>
      </c>
      <c r="M14" s="109" t="str">
        <f t="shared" si="4"/>
        <v>Работал</v>
      </c>
      <c r="N14" s="109" t="str">
        <f t="shared" si="4"/>
        <v>Работал</v>
      </c>
      <c r="O14" s="109" t="str">
        <f t="shared" si="4"/>
        <v>Работал</v>
      </c>
      <c r="P14" s="109" t="str">
        <f t="shared" si="4"/>
        <v>Работал</v>
      </c>
      <c r="Q14" s="127" t="str">
        <f t="shared" si="4"/>
        <v/>
      </c>
      <c r="R14" s="127" t="str">
        <f t="shared" si="4"/>
        <v/>
      </c>
      <c r="S14" s="109" t="str">
        <f t="shared" si="4"/>
        <v>Работал</v>
      </c>
      <c r="T14" s="109" t="str">
        <f t="shared" si="4"/>
        <v>Работал</v>
      </c>
      <c r="U14" s="109" t="str">
        <f t="shared" si="4"/>
        <v>Работал</v>
      </c>
      <c r="V14" s="109" t="str">
        <f t="shared" si="4"/>
        <v>Работал</v>
      </c>
      <c r="W14" s="109" t="str">
        <f t="shared" si="4"/>
        <v>Работал</v>
      </c>
      <c r="X14" s="127" t="str">
        <f t="shared" si="4"/>
        <v/>
      </c>
      <c r="Y14" s="127" t="str">
        <f t="shared" si="4"/>
        <v/>
      </c>
      <c r="Z14" s="109" t="str">
        <f t="shared" si="4"/>
        <v>Работал</v>
      </c>
      <c r="AA14" s="109" t="str">
        <f t="shared" si="4"/>
        <v>Работал</v>
      </c>
      <c r="AB14" s="109" t="str">
        <f t="shared" si="4"/>
        <v>Работал</v>
      </c>
      <c r="AC14" s="109" t="str">
        <f t="shared" si="4"/>
        <v>Работал</v>
      </c>
      <c r="AD14" s="109" t="str">
        <f t="shared" si="4"/>
        <v>Работал</v>
      </c>
      <c r="AE14" s="127" t="str">
        <f t="shared" si="4"/>
        <v/>
      </c>
      <c r="AF14" s="127" t="str">
        <f t="shared" si="4"/>
        <v/>
      </c>
      <c r="AG14" s="109" t="str">
        <f t="shared" si="4"/>
        <v>Работал</v>
      </c>
      <c r="AH14" s="109" t="str">
        <f t="shared" si="4"/>
        <v/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17</v>
      </c>
      <c r="B15" s="107" t="str">
        <f>VLOOKUP($A15,Сотрудники!$A$3:$L$1206,2,0)</f>
        <v>Наймушин Евгений</v>
      </c>
      <c r="C15" s="107" t="str">
        <f>VLOOKUP($A15,Сотрудники!$A$3:$L$1206,8,0)</f>
        <v>Екатеринбург</v>
      </c>
      <c r="D15" s="127" t="str">
        <f t="shared" si="4"/>
        <v/>
      </c>
      <c r="E15" s="109" t="str">
        <f t="shared" si="4"/>
        <v>Работал</v>
      </c>
      <c r="F15" s="109" t="str">
        <f t="shared" si="4"/>
        <v>Работал</v>
      </c>
      <c r="G15" s="127" t="str">
        <f t="shared" si="4"/>
        <v/>
      </c>
      <c r="H15" s="109" t="str">
        <f t="shared" si="4"/>
        <v>Работал</v>
      </c>
      <c r="I15" s="109" t="str">
        <f t="shared" si="4"/>
        <v>Работал</v>
      </c>
      <c r="J15" s="127" t="str">
        <f t="shared" si="4"/>
        <v/>
      </c>
      <c r="K15" s="127" t="str">
        <f t="shared" si="4"/>
        <v/>
      </c>
      <c r="L15" s="109" t="str">
        <f t="shared" si="4"/>
        <v>Работал</v>
      </c>
      <c r="M15" s="109" t="str">
        <f t="shared" si="4"/>
        <v>Работал</v>
      </c>
      <c r="N15" s="109" t="str">
        <f t="shared" si="4"/>
        <v>Работал</v>
      </c>
      <c r="O15" s="109" t="str">
        <f t="shared" si="4"/>
        <v>Работал</v>
      </c>
      <c r="P15" s="109" t="str">
        <f t="shared" si="4"/>
        <v>Работал</v>
      </c>
      <c r="Q15" s="127" t="str">
        <f t="shared" si="4"/>
        <v/>
      </c>
      <c r="R15" s="127" t="str">
        <f t="shared" si="4"/>
        <v/>
      </c>
      <c r="S15" s="109" t="str">
        <f t="shared" si="4"/>
        <v>Работал</v>
      </c>
      <c r="T15" s="109" t="str">
        <f t="shared" si="4"/>
        <v>Работал</v>
      </c>
      <c r="U15" s="109" t="str">
        <f t="shared" si="4"/>
        <v>Работал</v>
      </c>
      <c r="V15" s="109" t="str">
        <f t="shared" si="4"/>
        <v>Работал</v>
      </c>
      <c r="W15" s="109" t="str">
        <f t="shared" si="4"/>
        <v>Работал</v>
      </c>
      <c r="X15" s="127" t="str">
        <f t="shared" si="4"/>
        <v/>
      </c>
      <c r="Y15" s="127" t="str">
        <f t="shared" si="4"/>
        <v/>
      </c>
      <c r="Z15" s="109" t="str">
        <f t="shared" si="4"/>
        <v>Работал</v>
      </c>
      <c r="AA15" s="109" t="str">
        <f t="shared" si="4"/>
        <v>Работал</v>
      </c>
      <c r="AB15" s="109" t="str">
        <f t="shared" si="4"/>
        <v>Работал</v>
      </c>
      <c r="AC15" s="109" t="str">
        <f t="shared" si="4"/>
        <v>Работал</v>
      </c>
      <c r="AD15" s="109" t="str">
        <f t="shared" si="4"/>
        <v>Работал</v>
      </c>
      <c r="AE15" s="127" t="str">
        <f t="shared" si="4"/>
        <v/>
      </c>
      <c r="AF15" s="127" t="str">
        <f t="shared" si="4"/>
        <v/>
      </c>
      <c r="AG15" s="109" t="str">
        <f t="shared" si="4"/>
        <v>Работал</v>
      </c>
      <c r="AH15" s="109" t="str">
        <f t="shared" si="4"/>
        <v/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19</v>
      </c>
      <c r="B16" s="107" t="str">
        <f>VLOOKUP($A16,Сотрудники!$A$3:$L$1206,2,0)</f>
        <v>Лопатин Максим</v>
      </c>
      <c r="C16" s="107" t="str">
        <f>VLOOKUP($A16,Сотрудники!$A$3:$L$1206,8,0)</f>
        <v>Москва</v>
      </c>
      <c r="D16" s="127" t="str">
        <f t="shared" si="4"/>
        <v/>
      </c>
      <c r="E16" s="109" t="str">
        <f t="shared" si="4"/>
        <v>Работал</v>
      </c>
      <c r="F16" s="109" t="str">
        <f t="shared" si="4"/>
        <v>Работал</v>
      </c>
      <c r="G16" s="127" t="str">
        <f t="shared" si="4"/>
        <v/>
      </c>
      <c r="H16" s="109" t="str">
        <f t="shared" si="4"/>
        <v>Работал</v>
      </c>
      <c r="I16" s="109" t="str">
        <f t="shared" si="4"/>
        <v>Работал</v>
      </c>
      <c r="J16" s="127" t="str">
        <f t="shared" si="4"/>
        <v/>
      </c>
      <c r="K16" s="127" t="str">
        <f t="shared" si="4"/>
        <v/>
      </c>
      <c r="L16" s="109" t="str">
        <f t="shared" si="4"/>
        <v>Работал</v>
      </c>
      <c r="M16" s="109" t="str">
        <f t="shared" si="4"/>
        <v>Работал</v>
      </c>
      <c r="N16" s="109" t="str">
        <f t="shared" si="4"/>
        <v>Работал</v>
      </c>
      <c r="O16" s="109" t="str">
        <f t="shared" si="4"/>
        <v>Работал</v>
      </c>
      <c r="P16" s="109" t="str">
        <f t="shared" si="4"/>
        <v>Работал</v>
      </c>
      <c r="Q16" s="127" t="str">
        <f t="shared" si="4"/>
        <v/>
      </c>
      <c r="R16" s="127" t="str">
        <f t="shared" si="4"/>
        <v/>
      </c>
      <c r="S16" s="109" t="str">
        <f t="shared" si="4"/>
        <v>Работал</v>
      </c>
      <c r="T16" s="109" t="str">
        <f t="shared" si="4"/>
        <v>Работал</v>
      </c>
      <c r="U16" s="109" t="str">
        <f t="shared" si="4"/>
        <v>Работал</v>
      </c>
      <c r="V16" s="109" t="str">
        <f t="shared" si="4"/>
        <v>Работал</v>
      </c>
      <c r="W16" s="109" t="str">
        <f t="shared" si="4"/>
        <v>Работал</v>
      </c>
      <c r="X16" s="127" t="str">
        <f t="shared" si="4"/>
        <v/>
      </c>
      <c r="Y16" s="127" t="str">
        <f t="shared" si="4"/>
        <v/>
      </c>
      <c r="Z16" s="109" t="str">
        <f t="shared" si="4"/>
        <v>Работал</v>
      </c>
      <c r="AA16" s="109" t="str">
        <f t="shared" si="4"/>
        <v>Работал</v>
      </c>
      <c r="AB16" s="109" t="str">
        <f t="shared" si="4"/>
        <v>Работал</v>
      </c>
      <c r="AC16" s="109" t="str">
        <f t="shared" si="4"/>
        <v>Работал</v>
      </c>
      <c r="AD16" s="109" t="str">
        <f t="shared" si="4"/>
        <v>Работал</v>
      </c>
      <c r="AE16" s="127" t="str">
        <f t="shared" si="4"/>
        <v/>
      </c>
      <c r="AF16" s="127" t="str">
        <f t="shared" si="4"/>
        <v/>
      </c>
      <c r="AG16" s="109" t="str">
        <f t="shared" si="4"/>
        <v>Работал</v>
      </c>
      <c r="AH16" s="109" t="str">
        <f t="shared" si="4"/>
        <v/>
      </c>
      <c r="AI16" s="109" t="str">
        <f t="shared" si="4"/>
        <v/>
      </c>
      <c r="AJ16" s="109" t="str">
        <f t="shared" si="4"/>
        <v/>
      </c>
    </row>
    <row r="17" spans="1:36" x14ac:dyDescent="0.3">
      <c r="A17" s="102">
        <v>21</v>
      </c>
      <c r="B17" s="107" t="str">
        <f>VLOOKUP($A17,Сотрудники!$A$3:$L$1206,2,0)</f>
        <v>Шимберев Борис</v>
      </c>
      <c r="C17" s="107" t="str">
        <f>VLOOKUP($A17,Сотрудники!$A$3:$L$1206,8,0)</f>
        <v>СПБ</v>
      </c>
      <c r="D17" s="127" t="str">
        <f t="shared" si="4"/>
        <v/>
      </c>
      <c r="E17" s="109" t="str">
        <f t="shared" si="4"/>
        <v>Работал</v>
      </c>
      <c r="F17" s="109" t="str">
        <f t="shared" si="4"/>
        <v>Работал</v>
      </c>
      <c r="G17" s="127" t="str">
        <f t="shared" si="4"/>
        <v/>
      </c>
      <c r="H17" s="109" t="str">
        <f t="shared" si="4"/>
        <v>Работал</v>
      </c>
      <c r="I17" s="109" t="str">
        <f t="shared" si="4"/>
        <v>Работал</v>
      </c>
      <c r="J17" s="127" t="str">
        <f t="shared" si="4"/>
        <v/>
      </c>
      <c r="K17" s="127" t="str">
        <f t="shared" si="4"/>
        <v/>
      </c>
      <c r="L17" s="109" t="str">
        <f t="shared" si="4"/>
        <v>Работал</v>
      </c>
      <c r="M17" s="109" t="str">
        <f t="shared" si="4"/>
        <v>Работал</v>
      </c>
      <c r="N17" s="109" t="str">
        <f t="shared" si="4"/>
        <v>Работал</v>
      </c>
      <c r="O17" s="109" t="str">
        <f t="shared" si="4"/>
        <v>Работал</v>
      </c>
      <c r="P17" s="109" t="str">
        <f t="shared" si="4"/>
        <v>Работал</v>
      </c>
      <c r="Q17" s="127" t="str">
        <f t="shared" si="4"/>
        <v/>
      </c>
      <c r="R17" s="127" t="str">
        <f t="shared" si="4"/>
        <v/>
      </c>
      <c r="S17" s="109" t="str">
        <f t="shared" si="4"/>
        <v>Работал</v>
      </c>
      <c r="T17" s="109" t="str">
        <f t="shared" si="4"/>
        <v>Работал</v>
      </c>
      <c r="U17" s="109" t="str">
        <f t="shared" si="4"/>
        <v>Работал</v>
      </c>
      <c r="V17" s="109" t="str">
        <f t="shared" si="4"/>
        <v>Работал</v>
      </c>
      <c r="W17" s="109" t="str">
        <f t="shared" si="4"/>
        <v>Работал</v>
      </c>
      <c r="X17" s="127" t="str">
        <f t="shared" si="4"/>
        <v/>
      </c>
      <c r="Y17" s="127" t="str">
        <f t="shared" si="4"/>
        <v/>
      </c>
      <c r="Z17" s="109" t="str">
        <f t="shared" si="4"/>
        <v>Работал</v>
      </c>
      <c r="AA17" s="109" t="str">
        <f t="shared" si="4"/>
        <v>Работал</v>
      </c>
      <c r="AB17" s="109" t="str">
        <f t="shared" si="4"/>
        <v>Работал</v>
      </c>
      <c r="AC17" s="109" t="str">
        <f t="shared" si="4"/>
        <v>Работал</v>
      </c>
      <c r="AD17" s="109" t="str">
        <f t="shared" si="4"/>
        <v>Работал</v>
      </c>
      <c r="AE17" s="127" t="str">
        <f t="shared" si="4"/>
        <v/>
      </c>
      <c r="AF17" s="127" t="str">
        <f t="shared" si="4"/>
        <v/>
      </c>
      <c r="AG17" s="109" t="str">
        <f t="shared" si="4"/>
        <v>Работал</v>
      </c>
      <c r="AH17" s="109" t="str">
        <f t="shared" si="4"/>
        <v/>
      </c>
      <c r="AI17" s="109" t="str">
        <f t="shared" si="4"/>
        <v/>
      </c>
      <c r="AJ17" s="109" t="str">
        <f t="shared" si="4"/>
        <v/>
      </c>
    </row>
    <row r="18" spans="1:36" x14ac:dyDescent="0.3">
      <c r="A18" s="102">
        <v>22</v>
      </c>
      <c r="B18" s="107" t="str">
        <f>VLOOKUP($A18,Сотрудники!$A$3:$L$1206,2,0)</f>
        <v>Виштак Татьяна</v>
      </c>
      <c r="C18" s="107" t="str">
        <f>VLOOKUP($A18,Сотрудники!$A$3:$L$1206,8,0)</f>
        <v>Москва</v>
      </c>
      <c r="D18" s="127" t="str">
        <f t="shared" si="4"/>
        <v/>
      </c>
      <c r="E18" s="109" t="str">
        <f t="shared" si="4"/>
        <v>Работал</v>
      </c>
      <c r="F18" s="109" t="str">
        <f t="shared" si="4"/>
        <v>Работал</v>
      </c>
      <c r="G18" s="127" t="str">
        <f t="shared" si="4"/>
        <v/>
      </c>
      <c r="H18" s="109" t="str">
        <f t="shared" si="4"/>
        <v>Работал</v>
      </c>
      <c r="I18" s="109" t="str">
        <f t="shared" si="4"/>
        <v>Работал</v>
      </c>
      <c r="J18" s="127" t="str">
        <f t="shared" si="4"/>
        <v/>
      </c>
      <c r="K18" s="127" t="str">
        <f t="shared" si="4"/>
        <v/>
      </c>
      <c r="L18" s="109" t="str">
        <f t="shared" si="4"/>
        <v>Работал</v>
      </c>
      <c r="M18" s="109" t="str">
        <f t="shared" si="4"/>
        <v>Работал</v>
      </c>
      <c r="N18" s="109" t="str">
        <f t="shared" si="4"/>
        <v>Работал</v>
      </c>
      <c r="O18" s="109" t="str">
        <f t="shared" si="4"/>
        <v>Работал</v>
      </c>
      <c r="P18" s="109" t="str">
        <f t="shared" si="4"/>
        <v>Работал</v>
      </c>
      <c r="Q18" s="127" t="str">
        <f t="shared" si="4"/>
        <v/>
      </c>
      <c r="R18" s="127" t="str">
        <f t="shared" si="4"/>
        <v/>
      </c>
      <c r="S18" s="109" t="str">
        <f t="shared" si="4"/>
        <v>Работал</v>
      </c>
      <c r="T18" s="109" t="str">
        <f t="shared" si="4"/>
        <v>Работал</v>
      </c>
      <c r="U18" s="109" t="str">
        <f t="shared" si="4"/>
        <v>Работал</v>
      </c>
      <c r="V18" s="109" t="str">
        <f t="shared" si="4"/>
        <v>Работал</v>
      </c>
      <c r="W18" s="109" t="str">
        <f t="shared" si="4"/>
        <v>Работал</v>
      </c>
      <c r="X18" s="127" t="str">
        <f t="shared" si="4"/>
        <v/>
      </c>
      <c r="Y18" s="127" t="str">
        <f t="shared" si="4"/>
        <v/>
      </c>
      <c r="Z18" s="109" t="str">
        <f t="shared" si="4"/>
        <v>Работал</v>
      </c>
      <c r="AA18" s="109" t="str">
        <f t="shared" si="4"/>
        <v>Работал</v>
      </c>
      <c r="AB18" s="109" t="str">
        <f t="shared" ref="D18:AJ26" si="5">IF(ISBLANK(AB96),"",IF(AB96=0,"Выходной",IF(AB96&lt;&gt;0,"Работал","")))</f>
        <v>Работал</v>
      </c>
      <c r="AC18" s="109" t="str">
        <f t="shared" si="5"/>
        <v>Работал</v>
      </c>
      <c r="AD18" s="109" t="str">
        <f t="shared" si="5"/>
        <v>Работал</v>
      </c>
      <c r="AE18" s="127" t="str">
        <f t="shared" si="5"/>
        <v/>
      </c>
      <c r="AF18" s="127" t="str">
        <f t="shared" si="5"/>
        <v/>
      </c>
      <c r="AG18" s="109" t="str">
        <f t="shared" si="5"/>
        <v>Работал</v>
      </c>
      <c r="AH18" s="109" t="str">
        <f t="shared" si="5"/>
        <v/>
      </c>
      <c r="AI18" s="109" t="str">
        <f t="shared" si="5"/>
        <v/>
      </c>
      <c r="AJ18" s="109" t="str">
        <f t="shared" si="5"/>
        <v/>
      </c>
    </row>
    <row r="19" spans="1:36" x14ac:dyDescent="0.3">
      <c r="A19" s="102">
        <v>23</v>
      </c>
      <c r="B19" s="107" t="str">
        <f>VLOOKUP($A19,Сотрудники!$A$3:$L$1206,2,0)</f>
        <v>Путилов Александр</v>
      </c>
      <c r="C19" s="107" t="str">
        <f>VLOOKUP($A19,Сотрудники!$A$3:$L$1206,8,0)</f>
        <v>Екатеринбург</v>
      </c>
      <c r="D19" s="127" t="str">
        <f t="shared" si="5"/>
        <v/>
      </c>
      <c r="E19" s="109" t="str">
        <f t="shared" si="5"/>
        <v>Работал</v>
      </c>
      <c r="F19" s="109" t="str">
        <f t="shared" si="5"/>
        <v>Работал</v>
      </c>
      <c r="G19" s="127" t="str">
        <f t="shared" si="5"/>
        <v/>
      </c>
      <c r="H19" s="109" t="str">
        <f t="shared" si="5"/>
        <v>Работал</v>
      </c>
      <c r="I19" s="109" t="str">
        <f t="shared" si="5"/>
        <v>Работал</v>
      </c>
      <c r="J19" s="127" t="str">
        <f t="shared" si="5"/>
        <v/>
      </c>
      <c r="K19" s="127" t="str">
        <f t="shared" si="5"/>
        <v/>
      </c>
      <c r="L19" s="109" t="str">
        <f t="shared" si="5"/>
        <v>Работал</v>
      </c>
      <c r="M19" s="109" t="str">
        <f t="shared" si="5"/>
        <v>Работал</v>
      </c>
      <c r="N19" s="109" t="str">
        <f t="shared" si="5"/>
        <v>Работал</v>
      </c>
      <c r="O19" s="109" t="str">
        <f t="shared" si="5"/>
        <v>Работал</v>
      </c>
      <c r="P19" s="109" t="str">
        <f t="shared" si="5"/>
        <v>Работал</v>
      </c>
      <c r="Q19" s="127" t="str">
        <f t="shared" si="5"/>
        <v/>
      </c>
      <c r="R19" s="127" t="str">
        <f t="shared" si="5"/>
        <v/>
      </c>
      <c r="S19" s="109" t="str">
        <f t="shared" si="5"/>
        <v>Работал</v>
      </c>
      <c r="T19" s="109" t="str">
        <f t="shared" si="5"/>
        <v>Работал</v>
      </c>
      <c r="U19" s="109" t="str">
        <f t="shared" si="5"/>
        <v>Работал</v>
      </c>
      <c r="V19" s="109" t="str">
        <f t="shared" si="5"/>
        <v>Работал</v>
      </c>
      <c r="W19" s="109" t="str">
        <f t="shared" si="5"/>
        <v>Работал</v>
      </c>
      <c r="X19" s="127" t="str">
        <f t="shared" si="5"/>
        <v/>
      </c>
      <c r="Y19" s="127" t="str">
        <f t="shared" si="5"/>
        <v/>
      </c>
      <c r="Z19" s="109" t="str">
        <f t="shared" si="5"/>
        <v>Работал</v>
      </c>
      <c r="AA19" s="109" t="str">
        <f t="shared" si="5"/>
        <v>Работал</v>
      </c>
      <c r="AB19" s="109" t="str">
        <f t="shared" si="5"/>
        <v>Работал</v>
      </c>
      <c r="AC19" s="109" t="str">
        <f t="shared" si="5"/>
        <v>Работал</v>
      </c>
      <c r="AD19" s="109" t="str">
        <f t="shared" si="5"/>
        <v>Работал</v>
      </c>
      <c r="AE19" s="127" t="str">
        <f t="shared" si="5"/>
        <v/>
      </c>
      <c r="AF19" s="127" t="str">
        <f t="shared" si="5"/>
        <v/>
      </c>
      <c r="AG19" s="109" t="str">
        <f t="shared" si="5"/>
        <v>Работал</v>
      </c>
      <c r="AH19" s="109" t="str">
        <f t="shared" si="5"/>
        <v/>
      </c>
      <c r="AI19" s="109" t="str">
        <f t="shared" si="5"/>
        <v/>
      </c>
      <c r="AJ19" s="109" t="str">
        <f t="shared" si="5"/>
        <v/>
      </c>
    </row>
    <row r="20" spans="1:36" x14ac:dyDescent="0.3">
      <c r="A20" s="102">
        <v>24</v>
      </c>
      <c r="B20" s="107" t="str">
        <f>VLOOKUP($A20,Сотрудники!$A$3:$L$1206,2,0)</f>
        <v>Цыганкова Анастасия</v>
      </c>
      <c r="C20" s="107" t="str">
        <f>VLOOKUP($A20,Сотрудники!$A$3:$L$1206,8,0)</f>
        <v>Москва</v>
      </c>
      <c r="D20" s="127" t="str">
        <f t="shared" si="5"/>
        <v/>
      </c>
      <c r="E20" s="109" t="str">
        <f t="shared" si="5"/>
        <v>Работал</v>
      </c>
      <c r="F20" s="109" t="str">
        <f t="shared" si="5"/>
        <v>Работал</v>
      </c>
      <c r="G20" s="127" t="str">
        <f t="shared" si="5"/>
        <v/>
      </c>
      <c r="H20" s="109" t="str">
        <f t="shared" si="5"/>
        <v>Работал</v>
      </c>
      <c r="I20" s="109" t="str">
        <f t="shared" si="5"/>
        <v>Работал</v>
      </c>
      <c r="J20" s="127" t="str">
        <f t="shared" si="5"/>
        <v/>
      </c>
      <c r="K20" s="127" t="str">
        <f t="shared" si="5"/>
        <v/>
      </c>
      <c r="L20" s="109" t="str">
        <f t="shared" si="5"/>
        <v>Работал</v>
      </c>
      <c r="M20" s="109" t="str">
        <f t="shared" si="5"/>
        <v>Работал</v>
      </c>
      <c r="N20" s="109" t="str">
        <f t="shared" si="5"/>
        <v>Работал</v>
      </c>
      <c r="O20" s="109" t="str">
        <f t="shared" si="5"/>
        <v>Работал</v>
      </c>
      <c r="P20" s="109" t="str">
        <f t="shared" si="5"/>
        <v>Работал</v>
      </c>
      <c r="Q20" s="127" t="str">
        <f t="shared" si="5"/>
        <v/>
      </c>
      <c r="R20" s="127" t="str">
        <f t="shared" si="5"/>
        <v/>
      </c>
      <c r="S20" s="109" t="str">
        <f t="shared" si="5"/>
        <v>Работал</v>
      </c>
      <c r="T20" s="109" t="str">
        <f t="shared" si="5"/>
        <v>Работал</v>
      </c>
      <c r="U20" s="109" t="str">
        <f t="shared" si="5"/>
        <v>Работал</v>
      </c>
      <c r="V20" s="109" t="str">
        <f t="shared" si="5"/>
        <v>Работал</v>
      </c>
      <c r="W20" s="109" t="str">
        <f t="shared" si="5"/>
        <v>Работал</v>
      </c>
      <c r="X20" s="127" t="str">
        <f t="shared" si="5"/>
        <v/>
      </c>
      <c r="Y20" s="127" t="str">
        <f t="shared" si="5"/>
        <v/>
      </c>
      <c r="Z20" s="109" t="str">
        <f t="shared" si="5"/>
        <v>Работал</v>
      </c>
      <c r="AA20" s="109" t="str">
        <f t="shared" si="5"/>
        <v>Работал</v>
      </c>
      <c r="AB20" s="109" t="str">
        <f t="shared" si="5"/>
        <v>Работал</v>
      </c>
      <c r="AC20" s="109" t="str">
        <f t="shared" si="5"/>
        <v>Работал</v>
      </c>
      <c r="AD20" s="109" t="str">
        <f t="shared" si="5"/>
        <v>Работал</v>
      </c>
      <c r="AE20" s="127" t="str">
        <f t="shared" si="5"/>
        <v/>
      </c>
      <c r="AF20" s="127" t="str">
        <f t="shared" si="5"/>
        <v/>
      </c>
      <c r="AG20" s="109" t="str">
        <f t="shared" si="5"/>
        <v>Работал</v>
      </c>
      <c r="AH20" s="109" t="str">
        <f t="shared" si="5"/>
        <v/>
      </c>
      <c r="AI20" s="109" t="str">
        <f t="shared" si="5"/>
        <v/>
      </c>
      <c r="AJ20" s="109" t="str">
        <f t="shared" si="5"/>
        <v/>
      </c>
    </row>
    <row r="21" spans="1:36" x14ac:dyDescent="0.3">
      <c r="A21" s="102">
        <v>25</v>
      </c>
      <c r="B21" s="107" t="str">
        <f>VLOOKUP($A21,Сотрудники!$A$3:$L$1206,2,0)</f>
        <v>Беседин Игорь</v>
      </c>
      <c r="C21" s="107" t="str">
        <f>VLOOKUP($A21,Сотрудники!$A$3:$L$1206,8,0)</f>
        <v>Нижний Новгород</v>
      </c>
      <c r="D21" s="127" t="str">
        <f t="shared" si="5"/>
        <v/>
      </c>
      <c r="E21" s="109" t="str">
        <f t="shared" si="5"/>
        <v>Работал</v>
      </c>
      <c r="F21" s="109" t="str">
        <f t="shared" si="5"/>
        <v>Работал</v>
      </c>
      <c r="G21" s="127" t="str">
        <f t="shared" si="5"/>
        <v/>
      </c>
      <c r="H21" s="109" t="str">
        <f t="shared" si="5"/>
        <v>Работал</v>
      </c>
      <c r="I21" s="109" t="str">
        <f t="shared" si="5"/>
        <v>Работал</v>
      </c>
      <c r="J21" s="127" t="str">
        <f t="shared" si="5"/>
        <v/>
      </c>
      <c r="K21" s="127" t="str">
        <f t="shared" si="5"/>
        <v/>
      </c>
      <c r="L21" s="109" t="str">
        <f t="shared" si="5"/>
        <v>Работал</v>
      </c>
      <c r="M21" s="109" t="str">
        <f t="shared" si="5"/>
        <v>Работал</v>
      </c>
      <c r="N21" s="109" t="str">
        <f t="shared" si="5"/>
        <v>Работал</v>
      </c>
      <c r="O21" s="109" t="str">
        <f t="shared" si="5"/>
        <v>Работал</v>
      </c>
      <c r="P21" s="109" t="str">
        <f t="shared" si="5"/>
        <v>Работал</v>
      </c>
      <c r="Q21" s="127" t="str">
        <f t="shared" si="5"/>
        <v/>
      </c>
      <c r="R21" s="127" t="str">
        <f t="shared" si="5"/>
        <v/>
      </c>
      <c r="S21" s="109" t="str">
        <f t="shared" si="5"/>
        <v>Работал</v>
      </c>
      <c r="T21" s="109" t="str">
        <f t="shared" si="5"/>
        <v>Работал</v>
      </c>
      <c r="U21" s="109" t="str">
        <f t="shared" si="5"/>
        <v>Работал</v>
      </c>
      <c r="V21" s="109" t="str">
        <f t="shared" si="5"/>
        <v>Работал</v>
      </c>
      <c r="W21" s="109" t="str">
        <f t="shared" si="5"/>
        <v>Работал</v>
      </c>
      <c r="X21" s="127" t="str">
        <f t="shared" si="5"/>
        <v/>
      </c>
      <c r="Y21" s="127" t="str">
        <f t="shared" si="5"/>
        <v/>
      </c>
      <c r="Z21" s="109" t="str">
        <f t="shared" si="5"/>
        <v>Работал</v>
      </c>
      <c r="AA21" s="109" t="str">
        <f t="shared" si="5"/>
        <v>Работал</v>
      </c>
      <c r="AB21" s="109" t="str">
        <f t="shared" si="5"/>
        <v>Работал</v>
      </c>
      <c r="AC21" s="109" t="str">
        <f t="shared" si="5"/>
        <v>Работал</v>
      </c>
      <c r="AD21" s="109" t="str">
        <f t="shared" si="5"/>
        <v>Работал</v>
      </c>
      <c r="AE21" s="127" t="str">
        <f t="shared" si="5"/>
        <v/>
      </c>
      <c r="AF21" s="127" t="str">
        <f t="shared" si="5"/>
        <v/>
      </c>
      <c r="AG21" s="109" t="str">
        <f t="shared" si="5"/>
        <v>Работал</v>
      </c>
      <c r="AH21" s="109" t="str">
        <f t="shared" si="5"/>
        <v/>
      </c>
      <c r="AI21" s="109" t="str">
        <f t="shared" si="5"/>
        <v/>
      </c>
      <c r="AJ21" s="109" t="str">
        <f t="shared" si="5"/>
        <v/>
      </c>
    </row>
    <row r="22" spans="1:36" x14ac:dyDescent="0.3">
      <c r="A22" s="102">
        <v>26</v>
      </c>
      <c r="B22" s="107" t="str">
        <f>VLOOKUP($A22,Сотрудники!$A$3:$L$1206,2,0)</f>
        <v>Молчанов Роман</v>
      </c>
      <c r="C22" s="107" t="str">
        <f>VLOOKUP($A22,Сотрудники!$A$3:$L$1206,8,0)</f>
        <v>Москва</v>
      </c>
      <c r="D22" s="127" t="str">
        <f t="shared" si="5"/>
        <v/>
      </c>
      <c r="E22" s="109" t="str">
        <f t="shared" si="5"/>
        <v>Работал</v>
      </c>
      <c r="F22" s="109" t="str">
        <f t="shared" si="5"/>
        <v>Работал</v>
      </c>
      <c r="G22" s="127" t="str">
        <f t="shared" si="5"/>
        <v/>
      </c>
      <c r="H22" s="109" t="str">
        <f t="shared" si="5"/>
        <v>Работал</v>
      </c>
      <c r="I22" s="109" t="str">
        <f t="shared" si="5"/>
        <v>Работал</v>
      </c>
      <c r="J22" s="127" t="str">
        <f t="shared" si="5"/>
        <v/>
      </c>
      <c r="K22" s="127" t="str">
        <f t="shared" si="5"/>
        <v/>
      </c>
      <c r="L22" s="109" t="str">
        <f t="shared" si="5"/>
        <v>Работал</v>
      </c>
      <c r="M22" s="109" t="str">
        <f t="shared" si="5"/>
        <v>Работал</v>
      </c>
      <c r="N22" s="109" t="str">
        <f t="shared" si="5"/>
        <v>Работал</v>
      </c>
      <c r="O22" s="109" t="str">
        <f t="shared" si="5"/>
        <v>Работал</v>
      </c>
      <c r="P22" s="109" t="str">
        <f t="shared" si="5"/>
        <v>Работал</v>
      </c>
      <c r="Q22" s="127" t="str">
        <f t="shared" si="5"/>
        <v/>
      </c>
      <c r="R22" s="127" t="str">
        <f t="shared" si="5"/>
        <v/>
      </c>
      <c r="S22" s="109" t="str">
        <f t="shared" si="5"/>
        <v>Работал</v>
      </c>
      <c r="T22" s="109" t="str">
        <f t="shared" si="5"/>
        <v>Работал</v>
      </c>
      <c r="U22" s="109" t="str">
        <f t="shared" si="5"/>
        <v>Работал</v>
      </c>
      <c r="V22" s="109" t="str">
        <f t="shared" si="5"/>
        <v>Работал</v>
      </c>
      <c r="W22" s="109" t="str">
        <f t="shared" si="5"/>
        <v>Работал</v>
      </c>
      <c r="X22" s="127" t="str">
        <f t="shared" si="5"/>
        <v/>
      </c>
      <c r="Y22" s="127" t="str">
        <f t="shared" si="5"/>
        <v/>
      </c>
      <c r="Z22" s="109" t="str">
        <f t="shared" si="5"/>
        <v>Работал</v>
      </c>
      <c r="AA22" s="109" t="str">
        <f t="shared" si="5"/>
        <v>Работал</v>
      </c>
      <c r="AB22" s="109" t="str">
        <f t="shared" si="5"/>
        <v>Работал</v>
      </c>
      <c r="AC22" s="109" t="str">
        <f t="shared" si="5"/>
        <v>Работал</v>
      </c>
      <c r="AD22" s="109" t="str">
        <f t="shared" si="5"/>
        <v>Работал</v>
      </c>
      <c r="AE22" s="127" t="str">
        <f t="shared" si="5"/>
        <v/>
      </c>
      <c r="AF22" s="127" t="str">
        <f t="shared" si="5"/>
        <v/>
      </c>
      <c r="AG22" s="109" t="str">
        <f t="shared" si="5"/>
        <v>Работал</v>
      </c>
      <c r="AH22" s="109" t="str">
        <f t="shared" si="5"/>
        <v/>
      </c>
      <c r="AI22" s="109" t="str">
        <f t="shared" si="5"/>
        <v/>
      </c>
      <c r="AJ22" s="109" t="str">
        <f t="shared" si="5"/>
        <v/>
      </c>
    </row>
    <row r="23" spans="1:36" x14ac:dyDescent="0.3">
      <c r="A23" s="102">
        <v>27</v>
      </c>
      <c r="B23" s="107" t="str">
        <f>VLOOKUP($A23,Сотрудники!$A$3:$L$1206,2,0)</f>
        <v>Пузанов Андрей</v>
      </c>
      <c r="C23" s="107" t="str">
        <f>VLOOKUP($A23,Сотрудники!$A$3:$L$1206,8,0)</f>
        <v>Москва</v>
      </c>
      <c r="D23" s="127" t="str">
        <f t="shared" si="5"/>
        <v/>
      </c>
      <c r="E23" s="109" t="str">
        <f t="shared" si="5"/>
        <v>Работал</v>
      </c>
      <c r="F23" s="109" t="str">
        <f t="shared" si="5"/>
        <v>Работал</v>
      </c>
      <c r="G23" s="127" t="str">
        <f t="shared" si="5"/>
        <v/>
      </c>
      <c r="H23" s="109" t="str">
        <f t="shared" si="5"/>
        <v>Работал</v>
      </c>
      <c r="I23" s="109" t="str">
        <f t="shared" si="5"/>
        <v>Работал</v>
      </c>
      <c r="J23" s="127" t="str">
        <f t="shared" si="5"/>
        <v/>
      </c>
      <c r="K23" s="127" t="str">
        <f t="shared" si="5"/>
        <v/>
      </c>
      <c r="L23" s="109" t="str">
        <f t="shared" si="5"/>
        <v>Работал</v>
      </c>
      <c r="M23" s="109" t="str">
        <f t="shared" si="5"/>
        <v>Работал</v>
      </c>
      <c r="N23" s="109" t="str">
        <f t="shared" si="5"/>
        <v>Работал</v>
      </c>
      <c r="O23" s="109" t="str">
        <f t="shared" si="5"/>
        <v>Работал</v>
      </c>
      <c r="P23" s="109" t="str">
        <f t="shared" si="5"/>
        <v>Работал</v>
      </c>
      <c r="Q23" s="127" t="str">
        <f t="shared" si="5"/>
        <v/>
      </c>
      <c r="R23" s="127" t="str">
        <f t="shared" si="5"/>
        <v/>
      </c>
      <c r="S23" s="109" t="str">
        <f t="shared" si="5"/>
        <v>Работал</v>
      </c>
      <c r="T23" s="109" t="str">
        <f t="shared" si="5"/>
        <v>Работал</v>
      </c>
      <c r="U23" s="109" t="str">
        <f t="shared" si="5"/>
        <v>Работал</v>
      </c>
      <c r="V23" s="109" t="str">
        <f t="shared" si="5"/>
        <v>Работал</v>
      </c>
      <c r="W23" s="109" t="str">
        <f t="shared" si="5"/>
        <v>Работал</v>
      </c>
      <c r="X23" s="127" t="str">
        <f t="shared" si="5"/>
        <v/>
      </c>
      <c r="Y23" s="127" t="str">
        <f t="shared" si="5"/>
        <v/>
      </c>
      <c r="Z23" s="109" t="str">
        <f t="shared" si="5"/>
        <v>Работал</v>
      </c>
      <c r="AA23" s="109" t="str">
        <f t="shared" si="5"/>
        <v>Работал</v>
      </c>
      <c r="AB23" s="109" t="str">
        <f t="shared" si="5"/>
        <v>Работал</v>
      </c>
      <c r="AC23" s="109" t="str">
        <f t="shared" si="5"/>
        <v>Работал</v>
      </c>
      <c r="AD23" s="109" t="str">
        <f t="shared" si="5"/>
        <v>Работал</v>
      </c>
      <c r="AE23" s="127" t="str">
        <f t="shared" si="5"/>
        <v/>
      </c>
      <c r="AF23" s="127" t="str">
        <f t="shared" si="5"/>
        <v/>
      </c>
      <c r="AG23" s="109" t="str">
        <f t="shared" si="5"/>
        <v>Работал</v>
      </c>
      <c r="AH23" s="109" t="str">
        <f t="shared" si="5"/>
        <v/>
      </c>
      <c r="AI23" s="109" t="str">
        <f t="shared" si="5"/>
        <v/>
      </c>
      <c r="AJ23" s="109" t="str">
        <f t="shared" si="5"/>
        <v/>
      </c>
    </row>
    <row r="24" spans="1:36" x14ac:dyDescent="0.3">
      <c r="A24" s="102">
        <v>28</v>
      </c>
      <c r="B24" s="107" t="str">
        <f>VLOOKUP($A24,Сотрудники!$A$3:$L$1206,2,0)</f>
        <v>Хотулев Дмитрий</v>
      </c>
      <c r="C24" s="107" t="str">
        <f>VLOOKUP($A24,Сотрудники!$A$3:$L$1206,8,0)</f>
        <v>Саратов</v>
      </c>
      <c r="D24" s="127" t="str">
        <f t="shared" si="5"/>
        <v/>
      </c>
      <c r="E24" s="109" t="str">
        <f t="shared" si="5"/>
        <v>Работал</v>
      </c>
      <c r="F24" s="109" t="str">
        <f t="shared" si="5"/>
        <v>Работал</v>
      </c>
      <c r="G24" s="127" t="str">
        <f t="shared" si="5"/>
        <v/>
      </c>
      <c r="H24" s="109" t="str">
        <f t="shared" si="5"/>
        <v>Работал</v>
      </c>
      <c r="I24" s="109" t="str">
        <f t="shared" si="5"/>
        <v>Работал</v>
      </c>
      <c r="J24" s="127" t="str">
        <f t="shared" si="5"/>
        <v/>
      </c>
      <c r="K24" s="127" t="str">
        <f t="shared" si="5"/>
        <v/>
      </c>
      <c r="L24" s="109" t="str">
        <f t="shared" si="5"/>
        <v>Работал</v>
      </c>
      <c r="M24" s="109" t="str">
        <f t="shared" si="5"/>
        <v>Работал</v>
      </c>
      <c r="N24" s="109" t="str">
        <f t="shared" si="5"/>
        <v>Работал</v>
      </c>
      <c r="O24" s="109" t="str">
        <f t="shared" si="5"/>
        <v>Работал</v>
      </c>
      <c r="P24" s="109" t="str">
        <f t="shared" si="5"/>
        <v>Работал</v>
      </c>
      <c r="Q24" s="127" t="str">
        <f t="shared" si="5"/>
        <v/>
      </c>
      <c r="R24" s="127" t="str">
        <f t="shared" si="5"/>
        <v/>
      </c>
      <c r="S24" s="109" t="str">
        <f t="shared" si="5"/>
        <v>Работал</v>
      </c>
      <c r="T24" s="109" t="str">
        <f t="shared" si="5"/>
        <v>Работал</v>
      </c>
      <c r="U24" s="109" t="str">
        <f t="shared" si="5"/>
        <v>Работал</v>
      </c>
      <c r="V24" s="109" t="str">
        <f t="shared" si="5"/>
        <v>Работал</v>
      </c>
      <c r="W24" s="109" t="str">
        <f t="shared" si="5"/>
        <v>Работал</v>
      </c>
      <c r="X24" s="127" t="str">
        <f t="shared" si="5"/>
        <v/>
      </c>
      <c r="Y24" s="127" t="str">
        <f t="shared" si="5"/>
        <v/>
      </c>
      <c r="Z24" s="109" t="str">
        <f t="shared" si="5"/>
        <v>Работал</v>
      </c>
      <c r="AA24" s="109" t="str">
        <f t="shared" si="5"/>
        <v>Работал</v>
      </c>
      <c r="AB24" s="109" t="str">
        <f t="shared" si="5"/>
        <v>Работал</v>
      </c>
      <c r="AC24" s="109" t="str">
        <f t="shared" si="5"/>
        <v>Работал</v>
      </c>
      <c r="AD24" s="109" t="str">
        <f t="shared" si="5"/>
        <v>Работал</v>
      </c>
      <c r="AE24" s="127" t="str">
        <f t="shared" si="5"/>
        <v/>
      </c>
      <c r="AF24" s="127" t="str">
        <f t="shared" si="5"/>
        <v/>
      </c>
      <c r="AG24" s="109" t="str">
        <f t="shared" si="5"/>
        <v>Работал</v>
      </c>
      <c r="AH24" s="109" t="str">
        <f t="shared" si="5"/>
        <v/>
      </c>
      <c r="AI24" s="109" t="str">
        <f t="shared" si="5"/>
        <v/>
      </c>
      <c r="AJ24" s="109" t="str">
        <f t="shared" si="5"/>
        <v/>
      </c>
    </row>
    <row r="25" spans="1:36" x14ac:dyDescent="0.3">
      <c r="A25" s="102">
        <v>30</v>
      </c>
      <c r="B25" s="107" t="str">
        <f>VLOOKUP($A25,Сотрудники!$A$3:$L$1206,2,0)</f>
        <v>Тарасов Алексей</v>
      </c>
      <c r="C25" s="107" t="str">
        <f>VLOOKUP($A25,Сотрудники!$A$3:$L$1206,8,0)</f>
        <v>СПБ</v>
      </c>
      <c r="D25" s="127" t="str">
        <f t="shared" si="5"/>
        <v/>
      </c>
      <c r="E25" s="109" t="str">
        <f t="shared" si="5"/>
        <v>Работал</v>
      </c>
      <c r="F25" s="109" t="str">
        <f t="shared" si="5"/>
        <v>Работал</v>
      </c>
      <c r="G25" s="127" t="str">
        <f t="shared" si="5"/>
        <v/>
      </c>
      <c r="H25" s="109" t="str">
        <f t="shared" si="5"/>
        <v>Работал</v>
      </c>
      <c r="I25" s="109" t="str">
        <f t="shared" si="5"/>
        <v>Работал</v>
      </c>
      <c r="J25" s="127" t="str">
        <f t="shared" si="5"/>
        <v/>
      </c>
      <c r="K25" s="127" t="str">
        <f t="shared" si="5"/>
        <v/>
      </c>
      <c r="L25" s="109" t="str">
        <f t="shared" si="5"/>
        <v>Работал</v>
      </c>
      <c r="M25" s="109" t="str">
        <f t="shared" si="5"/>
        <v>Работал</v>
      </c>
      <c r="N25" s="109" t="str">
        <f t="shared" si="5"/>
        <v>Работал</v>
      </c>
      <c r="O25" s="109" t="str">
        <f t="shared" si="5"/>
        <v>Работал</v>
      </c>
      <c r="P25" s="109" t="str">
        <f t="shared" si="5"/>
        <v>Работал</v>
      </c>
      <c r="Q25" s="127" t="str">
        <f t="shared" si="5"/>
        <v/>
      </c>
      <c r="R25" s="127" t="str">
        <f t="shared" si="5"/>
        <v/>
      </c>
      <c r="S25" s="109" t="str">
        <f t="shared" si="5"/>
        <v>Работал</v>
      </c>
      <c r="T25" s="109" t="str">
        <f t="shared" si="5"/>
        <v>Работал</v>
      </c>
      <c r="U25" s="109" t="str">
        <f t="shared" si="5"/>
        <v>Работал</v>
      </c>
      <c r="V25" s="109" t="str">
        <f t="shared" si="5"/>
        <v>Работал</v>
      </c>
      <c r="W25" s="109" t="str">
        <f t="shared" si="5"/>
        <v>Работал</v>
      </c>
      <c r="X25" s="127" t="str">
        <f t="shared" si="5"/>
        <v/>
      </c>
      <c r="Y25" s="127" t="str">
        <f t="shared" si="5"/>
        <v/>
      </c>
      <c r="Z25" s="109" t="str">
        <f t="shared" si="5"/>
        <v>Выходной</v>
      </c>
      <c r="AA25" s="109" t="str">
        <f t="shared" si="5"/>
        <v>Выходной</v>
      </c>
      <c r="AB25" s="109" t="str">
        <f t="shared" si="5"/>
        <v>Выходной</v>
      </c>
      <c r="AC25" s="109" t="str">
        <f t="shared" si="5"/>
        <v>Выходной</v>
      </c>
      <c r="AD25" s="109" t="str">
        <f t="shared" si="5"/>
        <v>Выходной</v>
      </c>
      <c r="AE25" s="127" t="str">
        <f t="shared" si="5"/>
        <v/>
      </c>
      <c r="AF25" s="127" t="str">
        <f t="shared" si="5"/>
        <v/>
      </c>
      <c r="AG25" s="109" t="str">
        <f t="shared" si="5"/>
        <v>Работал</v>
      </c>
      <c r="AH25" s="109" t="str">
        <f t="shared" si="5"/>
        <v/>
      </c>
      <c r="AI25" s="109" t="str">
        <f t="shared" si="5"/>
        <v/>
      </c>
      <c r="AJ25" s="109" t="str">
        <f t="shared" si="5"/>
        <v/>
      </c>
    </row>
    <row r="26" spans="1:36" x14ac:dyDescent="0.3">
      <c r="A26" s="102">
        <v>31</v>
      </c>
      <c r="B26" s="107" t="str">
        <f>VLOOKUP($A26,Сотрудники!$A$3:$L$1206,2,0)</f>
        <v>Саринков Андрей</v>
      </c>
      <c r="C26" s="107" t="str">
        <f>VLOOKUP($A26,Сотрудники!$A$3:$L$1206,8,0)</f>
        <v>Москва</v>
      </c>
      <c r="D26" s="127" t="str">
        <f t="shared" si="5"/>
        <v/>
      </c>
      <c r="E26" s="109" t="str">
        <f t="shared" si="5"/>
        <v>Работал</v>
      </c>
      <c r="F26" s="109" t="str">
        <f t="shared" si="5"/>
        <v>Работал</v>
      </c>
      <c r="G26" s="127" t="str">
        <f t="shared" si="5"/>
        <v/>
      </c>
      <c r="H26" s="109" t="str">
        <f t="shared" si="5"/>
        <v>Работал</v>
      </c>
      <c r="I26" s="109" t="str">
        <f t="shared" si="5"/>
        <v>Работал</v>
      </c>
      <c r="J26" s="127" t="str">
        <f t="shared" si="5"/>
        <v/>
      </c>
      <c r="K26" s="127" t="str">
        <f t="shared" si="5"/>
        <v/>
      </c>
      <c r="L26" s="109" t="str">
        <f t="shared" si="5"/>
        <v>Работал</v>
      </c>
      <c r="M26" s="109" t="str">
        <f t="shared" si="5"/>
        <v>Работал</v>
      </c>
      <c r="N26" s="109" t="str">
        <f t="shared" si="5"/>
        <v>Работал</v>
      </c>
      <c r="O26" s="109" t="str">
        <f t="shared" si="5"/>
        <v>Работал</v>
      </c>
      <c r="P26" s="109" t="str">
        <f t="shared" si="5"/>
        <v>Работал</v>
      </c>
      <c r="Q26" s="127" t="str">
        <f t="shared" si="5"/>
        <v/>
      </c>
      <c r="R26" s="127" t="str">
        <f t="shared" si="5"/>
        <v/>
      </c>
      <c r="S26" s="109" t="str">
        <f t="shared" ref="S26:AJ26" si="6">IF(ISBLANK(S104),"",IF(S104=0,"Выходной",IF(S104&lt;&gt;0,"Работал","")))</f>
        <v>Работал</v>
      </c>
      <c r="T26" s="109" t="str">
        <f t="shared" si="6"/>
        <v>Работал</v>
      </c>
      <c r="U26" s="109" t="str">
        <f t="shared" si="6"/>
        <v>Работал</v>
      </c>
      <c r="V26" s="109" t="str">
        <f t="shared" si="6"/>
        <v>Работал</v>
      </c>
      <c r="W26" s="109" t="str">
        <f t="shared" si="6"/>
        <v>Работал</v>
      </c>
      <c r="X26" s="127" t="str">
        <f t="shared" si="6"/>
        <v/>
      </c>
      <c r="Y26" s="127" t="str">
        <f t="shared" si="6"/>
        <v/>
      </c>
      <c r="Z26" s="109" t="str">
        <f t="shared" si="6"/>
        <v>Работал</v>
      </c>
      <c r="AA26" s="109" t="str">
        <f t="shared" si="6"/>
        <v>Работал</v>
      </c>
      <c r="AB26" s="109" t="str">
        <f t="shared" si="6"/>
        <v>Работал</v>
      </c>
      <c r="AC26" s="109" t="str">
        <f t="shared" si="6"/>
        <v>Работал</v>
      </c>
      <c r="AD26" s="109" t="str">
        <f t="shared" si="6"/>
        <v>Работал</v>
      </c>
      <c r="AE26" s="127" t="str">
        <f t="shared" si="6"/>
        <v/>
      </c>
      <c r="AF26" s="127" t="str">
        <f t="shared" si="6"/>
        <v/>
      </c>
      <c r="AG26" s="109" t="str">
        <f t="shared" si="6"/>
        <v>Работал</v>
      </c>
      <c r="AH26" s="109" t="str">
        <f t="shared" si="6"/>
        <v/>
      </c>
      <c r="AI26" s="109" t="str">
        <f t="shared" si="6"/>
        <v/>
      </c>
      <c r="AJ26" s="109" t="str">
        <f t="shared" si="6"/>
        <v/>
      </c>
    </row>
    <row r="27" spans="1:36" x14ac:dyDescent="0.3">
      <c r="A27" s="102">
        <v>33</v>
      </c>
      <c r="B27" s="107" t="str">
        <f>VLOOKUP($A27,Сотрудники!$A$3:$L$1206,2,0)</f>
        <v>Киевский Сергей</v>
      </c>
      <c r="C27" s="107" t="str">
        <f>VLOOKUP($A27,Сотрудники!$A$3:$L$1206,8,0)</f>
        <v>Москва</v>
      </c>
      <c r="D27" s="127" t="str">
        <f t="shared" ref="D27:AJ34" si="7">IF(ISBLANK(D105),"",IF(D105=0,"Выходной",IF(D105&lt;&gt;0,"Работал","")))</f>
        <v/>
      </c>
      <c r="E27" s="109" t="str">
        <f t="shared" si="7"/>
        <v>Работал</v>
      </c>
      <c r="F27" s="109" t="str">
        <f t="shared" si="7"/>
        <v>Работал</v>
      </c>
      <c r="G27" s="127" t="str">
        <f t="shared" si="7"/>
        <v/>
      </c>
      <c r="H27" s="109" t="str">
        <f t="shared" si="7"/>
        <v>Работал</v>
      </c>
      <c r="I27" s="109" t="str">
        <f t="shared" si="7"/>
        <v>Работал</v>
      </c>
      <c r="J27" s="127" t="str">
        <f t="shared" si="7"/>
        <v/>
      </c>
      <c r="K27" s="127" t="str">
        <f t="shared" si="7"/>
        <v/>
      </c>
      <c r="L27" s="109" t="str">
        <f t="shared" si="7"/>
        <v>Работал</v>
      </c>
      <c r="M27" s="109" t="str">
        <f t="shared" si="7"/>
        <v>Работал</v>
      </c>
      <c r="N27" s="109" t="str">
        <f t="shared" si="7"/>
        <v>Работал</v>
      </c>
      <c r="O27" s="109" t="str">
        <f t="shared" si="7"/>
        <v>Работал</v>
      </c>
      <c r="P27" s="109" t="str">
        <f t="shared" si="7"/>
        <v>Работал</v>
      </c>
      <c r="Q27" s="127" t="str">
        <f t="shared" si="7"/>
        <v/>
      </c>
      <c r="R27" s="127" t="str">
        <f t="shared" si="7"/>
        <v/>
      </c>
      <c r="S27" s="109" t="str">
        <f t="shared" si="7"/>
        <v>Работал</v>
      </c>
      <c r="T27" s="109" t="str">
        <f t="shared" si="7"/>
        <v>Работал</v>
      </c>
      <c r="U27" s="109" t="str">
        <f t="shared" si="7"/>
        <v>Работал</v>
      </c>
      <c r="V27" s="109" t="str">
        <f t="shared" si="7"/>
        <v>Работал</v>
      </c>
      <c r="W27" s="109" t="str">
        <f t="shared" si="7"/>
        <v>Работал</v>
      </c>
      <c r="X27" s="127" t="str">
        <f t="shared" si="7"/>
        <v/>
      </c>
      <c r="Y27" s="127" t="str">
        <f t="shared" si="7"/>
        <v/>
      </c>
      <c r="Z27" s="109" t="str">
        <f t="shared" si="7"/>
        <v>Работал</v>
      </c>
      <c r="AA27" s="109" t="str">
        <f t="shared" si="7"/>
        <v>Работал</v>
      </c>
      <c r="AB27" s="109" t="str">
        <f t="shared" si="7"/>
        <v>Работал</v>
      </c>
      <c r="AC27" s="109" t="str">
        <f t="shared" si="7"/>
        <v>Работал</v>
      </c>
      <c r="AD27" s="109" t="str">
        <f t="shared" si="7"/>
        <v>Работал</v>
      </c>
      <c r="AE27" s="127" t="str">
        <f t="shared" si="7"/>
        <v/>
      </c>
      <c r="AF27" s="127" t="str">
        <f t="shared" si="7"/>
        <v/>
      </c>
      <c r="AG27" s="109" t="str">
        <f t="shared" si="7"/>
        <v>Работал</v>
      </c>
      <c r="AH27" s="109" t="str">
        <f t="shared" si="7"/>
        <v/>
      </c>
      <c r="AI27" s="109" t="str">
        <f t="shared" si="7"/>
        <v/>
      </c>
      <c r="AJ27" s="109" t="str">
        <f t="shared" si="7"/>
        <v/>
      </c>
    </row>
    <row r="28" spans="1:36" x14ac:dyDescent="0.3">
      <c r="A28" s="102">
        <v>35</v>
      </c>
      <c r="B28" s="107" t="str">
        <f>VLOOKUP($A28,Сотрудники!$A$3:$L$1206,2,0)</f>
        <v>Дмитриев Николай</v>
      </c>
      <c r="C28" s="107" t="str">
        <f>VLOOKUP($A28,Сотрудники!$A$3:$L$1206,8,0)</f>
        <v>Москва</v>
      </c>
      <c r="D28" s="127" t="str">
        <f t="shared" si="7"/>
        <v/>
      </c>
      <c r="E28" s="109" t="str">
        <f t="shared" si="7"/>
        <v>Работал</v>
      </c>
      <c r="F28" s="109" t="str">
        <f t="shared" si="7"/>
        <v>Работал</v>
      </c>
      <c r="G28" s="127" t="str">
        <f t="shared" si="7"/>
        <v/>
      </c>
      <c r="H28" s="109" t="str">
        <f t="shared" si="7"/>
        <v>Работал</v>
      </c>
      <c r="I28" s="109" t="str">
        <f t="shared" si="7"/>
        <v>Выходной</v>
      </c>
      <c r="J28" s="127" t="str">
        <f t="shared" si="7"/>
        <v>Выходной</v>
      </c>
      <c r="K28" s="127" t="str">
        <f t="shared" si="7"/>
        <v>Выходной</v>
      </c>
      <c r="L28" s="109" t="str">
        <f t="shared" si="7"/>
        <v>Выходной</v>
      </c>
      <c r="M28" s="109" t="str">
        <f t="shared" si="7"/>
        <v>Выходной</v>
      </c>
      <c r="N28" s="109" t="str">
        <f t="shared" si="7"/>
        <v>Выходной</v>
      </c>
      <c r="O28" s="109" t="str">
        <f t="shared" si="7"/>
        <v>Выходной</v>
      </c>
      <c r="P28" s="109" t="str">
        <f t="shared" si="7"/>
        <v>Выходной</v>
      </c>
      <c r="Q28" s="127" t="str">
        <f t="shared" si="7"/>
        <v>Выходной</v>
      </c>
      <c r="R28" s="127" t="str">
        <f t="shared" si="7"/>
        <v>Выходной</v>
      </c>
      <c r="S28" s="109" t="str">
        <f t="shared" si="7"/>
        <v>Выходной</v>
      </c>
      <c r="T28" s="109" t="str">
        <f t="shared" si="7"/>
        <v>Выходной</v>
      </c>
      <c r="U28" s="109" t="str">
        <f t="shared" si="7"/>
        <v>Выходной</v>
      </c>
      <c r="V28" s="109" t="str">
        <f t="shared" si="7"/>
        <v>Выходной</v>
      </c>
      <c r="W28" s="109" t="str">
        <f t="shared" si="7"/>
        <v>Работал</v>
      </c>
      <c r="X28" s="127" t="str">
        <f t="shared" si="7"/>
        <v/>
      </c>
      <c r="Y28" s="127" t="str">
        <f t="shared" si="7"/>
        <v/>
      </c>
      <c r="Z28" s="109" t="str">
        <f t="shared" si="7"/>
        <v>Работал</v>
      </c>
      <c r="AA28" s="109" t="str">
        <f t="shared" si="7"/>
        <v>Работал</v>
      </c>
      <c r="AB28" s="109" t="str">
        <f t="shared" si="7"/>
        <v>Работал</v>
      </c>
      <c r="AC28" s="109" t="str">
        <f t="shared" si="7"/>
        <v>Работал</v>
      </c>
      <c r="AD28" s="109" t="str">
        <f t="shared" si="7"/>
        <v>Работал</v>
      </c>
      <c r="AE28" s="127" t="str">
        <f t="shared" si="7"/>
        <v/>
      </c>
      <c r="AF28" s="127" t="str">
        <f t="shared" si="7"/>
        <v/>
      </c>
      <c r="AG28" s="109" t="str">
        <f t="shared" si="7"/>
        <v>Работал</v>
      </c>
      <c r="AH28" s="109" t="str">
        <f t="shared" si="7"/>
        <v/>
      </c>
      <c r="AI28" s="109" t="str">
        <f t="shared" si="7"/>
        <v/>
      </c>
      <c r="AJ28" s="109" t="str">
        <f t="shared" si="7"/>
        <v/>
      </c>
    </row>
    <row r="29" spans="1:36" x14ac:dyDescent="0.3">
      <c r="A29" s="102">
        <v>36</v>
      </c>
      <c r="B29" s="107" t="str">
        <f>VLOOKUP($A29,Сотрудники!$A$3:$L$1206,2,0)</f>
        <v>Юркин Николай</v>
      </c>
      <c r="C29" s="107" t="str">
        <f>VLOOKUP($A29,Сотрудники!$A$3:$L$1206,8,0)</f>
        <v>Москва</v>
      </c>
      <c r="D29" s="127" t="str">
        <f t="shared" si="7"/>
        <v/>
      </c>
      <c r="E29" s="109" t="str">
        <f t="shared" si="7"/>
        <v>Работал</v>
      </c>
      <c r="F29" s="109" t="str">
        <f t="shared" si="7"/>
        <v>Работал</v>
      </c>
      <c r="G29" s="127" t="str">
        <f t="shared" si="7"/>
        <v/>
      </c>
      <c r="H29" s="109" t="str">
        <f t="shared" si="7"/>
        <v>Работал</v>
      </c>
      <c r="I29" s="109" t="str">
        <f t="shared" si="7"/>
        <v>Работал</v>
      </c>
      <c r="J29" s="127" t="str">
        <f t="shared" si="7"/>
        <v/>
      </c>
      <c r="K29" s="127" t="str">
        <f t="shared" si="7"/>
        <v/>
      </c>
      <c r="L29" s="109" t="str">
        <f t="shared" si="7"/>
        <v>Работал</v>
      </c>
      <c r="M29" s="109" t="str">
        <f t="shared" si="7"/>
        <v>Работал</v>
      </c>
      <c r="N29" s="109" t="str">
        <f t="shared" si="7"/>
        <v>Работал</v>
      </c>
      <c r="O29" s="109" t="str">
        <f t="shared" si="7"/>
        <v>Работал</v>
      </c>
      <c r="P29" s="109" t="str">
        <f t="shared" si="7"/>
        <v>Работал</v>
      </c>
      <c r="Q29" s="127" t="str">
        <f t="shared" si="7"/>
        <v/>
      </c>
      <c r="R29" s="127" t="str">
        <f t="shared" si="7"/>
        <v/>
      </c>
      <c r="S29" s="109" t="str">
        <f t="shared" si="7"/>
        <v>Работал</v>
      </c>
      <c r="T29" s="109" t="str">
        <f t="shared" si="7"/>
        <v>Работал</v>
      </c>
      <c r="U29" s="109" t="str">
        <f t="shared" si="7"/>
        <v>Работал</v>
      </c>
      <c r="V29" s="109" t="str">
        <f t="shared" si="7"/>
        <v>Работал</v>
      </c>
      <c r="W29" s="109" t="str">
        <f t="shared" si="7"/>
        <v>Работал</v>
      </c>
      <c r="X29" s="127" t="str">
        <f t="shared" si="7"/>
        <v/>
      </c>
      <c r="Y29" s="127" t="str">
        <f t="shared" si="7"/>
        <v/>
      </c>
      <c r="Z29" s="109" t="str">
        <f t="shared" si="7"/>
        <v>Работал</v>
      </c>
      <c r="AA29" s="109" t="str">
        <f t="shared" si="7"/>
        <v>Работал</v>
      </c>
      <c r="AB29" s="109" t="str">
        <f t="shared" si="7"/>
        <v>Работал</v>
      </c>
      <c r="AC29" s="109" t="str">
        <f t="shared" si="7"/>
        <v>Работал</v>
      </c>
      <c r="AD29" s="109" t="str">
        <f t="shared" si="7"/>
        <v>Работал</v>
      </c>
      <c r="AE29" s="127" t="str">
        <f t="shared" si="7"/>
        <v/>
      </c>
      <c r="AF29" s="127" t="str">
        <f t="shared" si="7"/>
        <v/>
      </c>
      <c r="AG29" s="109" t="str">
        <f t="shared" si="7"/>
        <v>Работал</v>
      </c>
      <c r="AH29" s="109" t="str">
        <f t="shared" si="7"/>
        <v/>
      </c>
      <c r="AI29" s="109" t="str">
        <f t="shared" si="7"/>
        <v/>
      </c>
      <c r="AJ29" s="109" t="str">
        <f t="shared" si="7"/>
        <v/>
      </c>
    </row>
    <row r="30" spans="1:36" x14ac:dyDescent="0.3">
      <c r="A30" s="102">
        <v>37</v>
      </c>
      <c r="B30" s="107" t="str">
        <f>VLOOKUP($A30,Сотрудники!$A$3:$L$1206,2,0)</f>
        <v>Ионов Евгений</v>
      </c>
      <c r="C30" s="107" t="str">
        <f>VLOOKUP($A30,Сотрудники!$A$3:$L$1206,8,0)</f>
        <v>Москва</v>
      </c>
      <c r="D30" s="127" t="str">
        <f t="shared" si="7"/>
        <v/>
      </c>
      <c r="E30" s="109" t="str">
        <f t="shared" si="7"/>
        <v>Работал</v>
      </c>
      <c r="F30" s="109" t="str">
        <f t="shared" si="7"/>
        <v>Работал</v>
      </c>
      <c r="G30" s="127" t="str">
        <f t="shared" si="7"/>
        <v/>
      </c>
      <c r="H30" s="109" t="str">
        <f t="shared" si="7"/>
        <v>Работал</v>
      </c>
      <c r="I30" s="109" t="str">
        <f t="shared" si="7"/>
        <v>Работал</v>
      </c>
      <c r="J30" s="127" t="str">
        <f t="shared" si="7"/>
        <v/>
      </c>
      <c r="K30" s="127" t="str">
        <f t="shared" si="7"/>
        <v/>
      </c>
      <c r="L30" s="109" t="str">
        <f t="shared" si="7"/>
        <v>Работал</v>
      </c>
      <c r="M30" s="109" t="str">
        <f t="shared" si="7"/>
        <v>Работал</v>
      </c>
      <c r="N30" s="109" t="str">
        <f t="shared" si="7"/>
        <v>Работал</v>
      </c>
      <c r="O30" s="109" t="str">
        <f t="shared" si="7"/>
        <v>Работал</v>
      </c>
      <c r="P30" s="109" t="str">
        <f t="shared" si="7"/>
        <v>Работал</v>
      </c>
      <c r="Q30" s="127" t="str">
        <f t="shared" si="7"/>
        <v/>
      </c>
      <c r="R30" s="127" t="str">
        <f t="shared" si="7"/>
        <v/>
      </c>
      <c r="S30" s="109" t="str">
        <f t="shared" si="7"/>
        <v>Работал</v>
      </c>
      <c r="T30" s="109" t="str">
        <f t="shared" si="7"/>
        <v>Работал</v>
      </c>
      <c r="U30" s="109" t="str">
        <f t="shared" si="7"/>
        <v>Работал</v>
      </c>
      <c r="V30" s="109" t="str">
        <f t="shared" si="7"/>
        <v>Работал</v>
      </c>
      <c r="W30" s="109" t="str">
        <f t="shared" si="7"/>
        <v>Работал</v>
      </c>
      <c r="X30" s="127" t="str">
        <f t="shared" si="7"/>
        <v/>
      </c>
      <c r="Y30" s="127" t="str">
        <f t="shared" si="7"/>
        <v/>
      </c>
      <c r="Z30" s="109" t="str">
        <f t="shared" si="7"/>
        <v>Работал</v>
      </c>
      <c r="AA30" s="109" t="str">
        <f t="shared" si="7"/>
        <v>Работал</v>
      </c>
      <c r="AB30" s="109" t="str">
        <f t="shared" si="7"/>
        <v>Работал</v>
      </c>
      <c r="AC30" s="109" t="str">
        <f t="shared" si="7"/>
        <v>Работал</v>
      </c>
      <c r="AD30" s="109" t="str">
        <f t="shared" si="7"/>
        <v>Работал</v>
      </c>
      <c r="AE30" s="127" t="str">
        <f t="shared" si="7"/>
        <v/>
      </c>
      <c r="AF30" s="127" t="str">
        <f t="shared" si="7"/>
        <v/>
      </c>
      <c r="AG30" s="109" t="str">
        <f t="shared" si="7"/>
        <v>Работал</v>
      </c>
      <c r="AH30" s="109" t="str">
        <f t="shared" si="7"/>
        <v/>
      </c>
      <c r="AI30" s="109" t="str">
        <f t="shared" si="7"/>
        <v/>
      </c>
      <c r="AJ30" s="109" t="str">
        <f t="shared" si="7"/>
        <v/>
      </c>
    </row>
    <row r="31" spans="1:36" x14ac:dyDescent="0.3">
      <c r="A31" s="102">
        <v>38</v>
      </c>
      <c r="B31" s="107" t="str">
        <f>VLOOKUP($A31,Сотрудники!$A$3:$L$1206,2,0)</f>
        <v>Передков Константин</v>
      </c>
      <c r="C31" s="107" t="str">
        <f>VLOOKUP($A31,Сотрудники!$A$3:$L$1206,8,0)</f>
        <v>Москва</v>
      </c>
      <c r="D31" s="127" t="str">
        <f t="shared" si="7"/>
        <v/>
      </c>
      <c r="E31" s="109" t="str">
        <f t="shared" si="7"/>
        <v>Работал</v>
      </c>
      <c r="F31" s="109" t="str">
        <f t="shared" si="7"/>
        <v>Работал</v>
      </c>
      <c r="G31" s="127" t="str">
        <f t="shared" si="7"/>
        <v/>
      </c>
      <c r="H31" s="109" t="str">
        <f t="shared" si="7"/>
        <v>Работал</v>
      </c>
      <c r="I31" s="109" t="str">
        <f t="shared" si="7"/>
        <v>Работал</v>
      </c>
      <c r="J31" s="127" t="str">
        <f t="shared" si="7"/>
        <v/>
      </c>
      <c r="K31" s="127" t="str">
        <f t="shared" si="7"/>
        <v/>
      </c>
      <c r="L31" s="109" t="str">
        <f t="shared" si="7"/>
        <v>Работал</v>
      </c>
      <c r="M31" s="109" t="str">
        <f t="shared" si="7"/>
        <v>Работал</v>
      </c>
      <c r="N31" s="109" t="str">
        <f t="shared" si="7"/>
        <v>Работал</v>
      </c>
      <c r="O31" s="109" t="str">
        <f t="shared" si="7"/>
        <v>Работал</v>
      </c>
      <c r="P31" s="109" t="str">
        <f t="shared" si="7"/>
        <v>Работал</v>
      </c>
      <c r="Q31" s="127" t="str">
        <f t="shared" si="7"/>
        <v/>
      </c>
      <c r="R31" s="127" t="str">
        <f t="shared" si="7"/>
        <v/>
      </c>
      <c r="S31" s="109" t="str">
        <f t="shared" si="7"/>
        <v>Работал</v>
      </c>
      <c r="T31" s="109" t="str">
        <f t="shared" si="7"/>
        <v>Работал</v>
      </c>
      <c r="U31" s="109" t="str">
        <f t="shared" si="7"/>
        <v>Работал</v>
      </c>
      <c r="V31" s="109" t="str">
        <f t="shared" si="7"/>
        <v>Работал</v>
      </c>
      <c r="W31" s="109" t="str">
        <f t="shared" si="7"/>
        <v>Работал</v>
      </c>
      <c r="X31" s="127" t="str">
        <f t="shared" si="7"/>
        <v/>
      </c>
      <c r="Y31" s="127" t="str">
        <f t="shared" si="7"/>
        <v/>
      </c>
      <c r="Z31" s="109" t="str">
        <f t="shared" si="7"/>
        <v>Работал</v>
      </c>
      <c r="AA31" s="109" t="str">
        <f t="shared" si="7"/>
        <v>Работал</v>
      </c>
      <c r="AB31" s="109" t="str">
        <f t="shared" si="7"/>
        <v>Работал</v>
      </c>
      <c r="AC31" s="109" t="str">
        <f t="shared" si="7"/>
        <v>Работал</v>
      </c>
      <c r="AD31" s="109" t="str">
        <f t="shared" si="7"/>
        <v>Работал</v>
      </c>
      <c r="AE31" s="127" t="str">
        <f t="shared" si="7"/>
        <v/>
      </c>
      <c r="AF31" s="127" t="str">
        <f t="shared" si="7"/>
        <v/>
      </c>
      <c r="AG31" s="109" t="str">
        <f t="shared" si="7"/>
        <v>Работал</v>
      </c>
      <c r="AH31" s="109" t="str">
        <f t="shared" si="7"/>
        <v/>
      </c>
      <c r="AI31" s="109" t="str">
        <f t="shared" si="7"/>
        <v/>
      </c>
      <c r="AJ31" s="109" t="str">
        <f t="shared" si="7"/>
        <v/>
      </c>
    </row>
    <row r="32" spans="1:36" x14ac:dyDescent="0.3">
      <c r="A32" s="102">
        <v>40</v>
      </c>
      <c r="B32" s="107" t="str">
        <f>VLOOKUP($A32,Сотрудники!$A$3:$L$1206,2,0)</f>
        <v>Томских Виталий</v>
      </c>
      <c r="C32" s="107" t="str">
        <f>VLOOKUP($A32,Сотрудники!$A$3:$L$1206,8,0)</f>
        <v>Москва</v>
      </c>
      <c r="D32" s="127" t="str">
        <f t="shared" si="7"/>
        <v/>
      </c>
      <c r="E32" s="109" t="str">
        <f t="shared" si="7"/>
        <v>Работал</v>
      </c>
      <c r="F32" s="109" t="str">
        <f t="shared" si="7"/>
        <v>Работал</v>
      </c>
      <c r="G32" s="127" t="str">
        <f t="shared" si="7"/>
        <v/>
      </c>
      <c r="H32" s="109" t="str">
        <f t="shared" si="7"/>
        <v>Работал</v>
      </c>
      <c r="I32" s="109" t="str">
        <f t="shared" si="7"/>
        <v>Работал</v>
      </c>
      <c r="J32" s="127" t="str">
        <f t="shared" si="7"/>
        <v/>
      </c>
      <c r="K32" s="127" t="str">
        <f t="shared" si="7"/>
        <v/>
      </c>
      <c r="L32" s="109" t="str">
        <f t="shared" si="7"/>
        <v>Работал</v>
      </c>
      <c r="M32" s="109" t="str">
        <f t="shared" si="7"/>
        <v>Работал</v>
      </c>
      <c r="N32" s="109" t="str">
        <f t="shared" si="7"/>
        <v>Работал</v>
      </c>
      <c r="O32" s="109" t="str">
        <f t="shared" si="7"/>
        <v>Работал</v>
      </c>
      <c r="P32" s="109" t="str">
        <f t="shared" si="7"/>
        <v>Работал</v>
      </c>
      <c r="Q32" s="127" t="str">
        <f t="shared" si="7"/>
        <v/>
      </c>
      <c r="R32" s="127" t="str">
        <f t="shared" si="7"/>
        <v/>
      </c>
      <c r="S32" s="109" t="str">
        <f t="shared" si="7"/>
        <v>Работал</v>
      </c>
      <c r="T32" s="109" t="str">
        <f t="shared" si="7"/>
        <v>Работал</v>
      </c>
      <c r="U32" s="109" t="str">
        <f t="shared" si="7"/>
        <v>Работал</v>
      </c>
      <c r="V32" s="109" t="str">
        <f t="shared" si="7"/>
        <v>Работал</v>
      </c>
      <c r="W32" s="109" t="str">
        <f t="shared" si="7"/>
        <v>Работал</v>
      </c>
      <c r="X32" s="127" t="str">
        <f t="shared" si="7"/>
        <v/>
      </c>
      <c r="Y32" s="127" t="str">
        <f t="shared" si="7"/>
        <v/>
      </c>
      <c r="Z32" s="109" t="str">
        <f t="shared" si="7"/>
        <v>Работал</v>
      </c>
      <c r="AA32" s="109" t="str">
        <f t="shared" si="7"/>
        <v>Работал</v>
      </c>
      <c r="AB32" s="109" t="str">
        <f t="shared" si="7"/>
        <v>Работал</v>
      </c>
      <c r="AC32" s="109" t="str">
        <f t="shared" si="7"/>
        <v>Работал</v>
      </c>
      <c r="AD32" s="109" t="str">
        <f t="shared" si="7"/>
        <v>Работал</v>
      </c>
      <c r="AE32" s="127" t="str">
        <f t="shared" si="7"/>
        <v/>
      </c>
      <c r="AF32" s="127" t="str">
        <f t="shared" si="7"/>
        <v/>
      </c>
      <c r="AG32" s="109" t="str">
        <f t="shared" si="7"/>
        <v>Работал</v>
      </c>
      <c r="AH32" s="109" t="str">
        <f t="shared" si="7"/>
        <v/>
      </c>
      <c r="AI32" s="109" t="str">
        <f t="shared" si="7"/>
        <v/>
      </c>
      <c r="AJ32" s="109" t="str">
        <f t="shared" si="7"/>
        <v/>
      </c>
    </row>
    <row r="33" spans="1:36" x14ac:dyDescent="0.3">
      <c r="A33" s="102">
        <v>41</v>
      </c>
      <c r="B33" s="107" t="str">
        <f>VLOOKUP($A33,Сотрудники!$A$3:$L$1206,2,0)</f>
        <v>Новиков Роман</v>
      </c>
      <c r="C33" s="107" t="str">
        <f>VLOOKUP($A33,Сотрудники!$A$3:$L$1206,8,0)</f>
        <v>Москва</v>
      </c>
      <c r="D33" s="127" t="str">
        <f t="shared" si="7"/>
        <v/>
      </c>
      <c r="E33" s="109" t="str">
        <f t="shared" si="7"/>
        <v>Работал</v>
      </c>
      <c r="F33" s="109" t="str">
        <f t="shared" si="7"/>
        <v>Работал</v>
      </c>
      <c r="G33" s="127" t="str">
        <f t="shared" si="7"/>
        <v/>
      </c>
      <c r="H33" s="109" t="str">
        <f t="shared" si="7"/>
        <v>Работал</v>
      </c>
      <c r="I33" s="109" t="str">
        <f t="shared" si="7"/>
        <v>Работал</v>
      </c>
      <c r="J33" s="127" t="str">
        <f t="shared" si="7"/>
        <v/>
      </c>
      <c r="K33" s="127" t="str">
        <f t="shared" si="7"/>
        <v/>
      </c>
      <c r="L33" s="109" t="str">
        <f t="shared" si="7"/>
        <v>Работал</v>
      </c>
      <c r="M33" s="109" t="str">
        <f t="shared" si="7"/>
        <v>Работал</v>
      </c>
      <c r="N33" s="109" t="str">
        <f t="shared" si="7"/>
        <v>Работал</v>
      </c>
      <c r="O33" s="109" t="str">
        <f t="shared" si="7"/>
        <v>Работал</v>
      </c>
      <c r="P33" s="109" t="str">
        <f t="shared" si="7"/>
        <v>Работал</v>
      </c>
      <c r="Q33" s="127" t="str">
        <f t="shared" si="7"/>
        <v/>
      </c>
      <c r="R33" s="127" t="str">
        <f t="shared" si="7"/>
        <v/>
      </c>
      <c r="S33" s="109" t="str">
        <f t="shared" si="7"/>
        <v>Работал</v>
      </c>
      <c r="T33" s="109" t="str">
        <f t="shared" si="7"/>
        <v>Работал</v>
      </c>
      <c r="U33" s="109" t="str">
        <f t="shared" si="7"/>
        <v>Работал</v>
      </c>
      <c r="V33" s="109" t="str">
        <f t="shared" si="7"/>
        <v>Работал</v>
      </c>
      <c r="W33" s="109" t="str">
        <f t="shared" si="7"/>
        <v>Работал</v>
      </c>
      <c r="X33" s="127" t="str">
        <f t="shared" si="7"/>
        <v/>
      </c>
      <c r="Y33" s="127" t="str">
        <f t="shared" si="7"/>
        <v/>
      </c>
      <c r="Z33" s="109" t="str">
        <f t="shared" si="7"/>
        <v>Работал</v>
      </c>
      <c r="AA33" s="109" t="str">
        <f t="shared" si="7"/>
        <v>Работал</v>
      </c>
      <c r="AB33" s="109" t="str">
        <f t="shared" si="7"/>
        <v>Работал</v>
      </c>
      <c r="AC33" s="109" t="str">
        <f t="shared" si="7"/>
        <v>Работал</v>
      </c>
      <c r="AD33" s="109" t="str">
        <f t="shared" si="7"/>
        <v>Работал</v>
      </c>
      <c r="AE33" s="127" t="str">
        <f t="shared" si="7"/>
        <v/>
      </c>
      <c r="AF33" s="127" t="str">
        <f t="shared" si="7"/>
        <v/>
      </c>
      <c r="AG33" s="109" t="str">
        <f t="shared" si="7"/>
        <v>Работал</v>
      </c>
      <c r="AH33" s="109" t="str">
        <f t="shared" si="7"/>
        <v/>
      </c>
      <c r="AI33" s="109" t="str">
        <f t="shared" si="7"/>
        <v/>
      </c>
      <c r="AJ33" s="109" t="str">
        <f t="shared" si="7"/>
        <v/>
      </c>
    </row>
    <row r="34" spans="1:36" x14ac:dyDescent="0.3">
      <c r="A34" s="102">
        <v>42</v>
      </c>
      <c r="B34" s="107" t="str">
        <f>VLOOKUP($A34,Сотрудники!$A$3:$L$1206,2,0)</f>
        <v>Газизова Вероника</v>
      </c>
      <c r="C34" s="107" t="str">
        <f>VLOOKUP($A34,Сотрудники!$A$3:$L$1206,8,0)</f>
        <v>Москва</v>
      </c>
      <c r="D34" s="127" t="str">
        <f t="shared" si="7"/>
        <v/>
      </c>
      <c r="E34" s="109" t="str">
        <f t="shared" si="7"/>
        <v>Работал</v>
      </c>
      <c r="F34" s="109" t="str">
        <f t="shared" si="7"/>
        <v>Работал</v>
      </c>
      <c r="G34" s="127" t="str">
        <f t="shared" si="7"/>
        <v/>
      </c>
      <c r="H34" s="109" t="str">
        <f t="shared" si="7"/>
        <v>Работал</v>
      </c>
      <c r="I34" s="109" t="str">
        <f t="shared" si="7"/>
        <v>Работал</v>
      </c>
      <c r="J34" s="127" t="str">
        <f t="shared" si="7"/>
        <v/>
      </c>
      <c r="K34" s="127" t="str">
        <f t="shared" si="7"/>
        <v/>
      </c>
      <c r="L34" s="109" t="str">
        <f t="shared" si="7"/>
        <v>Работал</v>
      </c>
      <c r="M34" s="109" t="str">
        <f t="shared" si="7"/>
        <v>Работал</v>
      </c>
      <c r="N34" s="109" t="str">
        <f t="shared" si="7"/>
        <v>Работал</v>
      </c>
      <c r="O34" s="109" t="str">
        <f t="shared" si="7"/>
        <v>Работал</v>
      </c>
      <c r="P34" s="109" t="str">
        <f t="shared" si="7"/>
        <v>Работал</v>
      </c>
      <c r="Q34" s="127" t="str">
        <f t="shared" si="7"/>
        <v/>
      </c>
      <c r="R34" s="127" t="str">
        <f t="shared" si="7"/>
        <v/>
      </c>
      <c r="S34" s="109" t="str">
        <f t="shared" si="7"/>
        <v>Работал</v>
      </c>
      <c r="T34" s="109" t="str">
        <f t="shared" si="7"/>
        <v>Работал</v>
      </c>
      <c r="U34" s="109" t="str">
        <f t="shared" si="7"/>
        <v>Работал</v>
      </c>
      <c r="V34" s="109" t="str">
        <f t="shared" si="7"/>
        <v>Работал</v>
      </c>
      <c r="W34" s="109" t="str">
        <f t="shared" si="7"/>
        <v>Работал</v>
      </c>
      <c r="X34" s="127" t="str">
        <f t="shared" si="7"/>
        <v/>
      </c>
      <c r="Y34" s="127" t="str">
        <f t="shared" si="7"/>
        <v/>
      </c>
      <c r="Z34" s="109" t="str">
        <f t="shared" si="7"/>
        <v>Работал</v>
      </c>
      <c r="AA34" s="109" t="str">
        <f t="shared" si="7"/>
        <v>Работал</v>
      </c>
      <c r="AB34" s="109" t="str">
        <f t="shared" ref="AB34:AJ34" si="8">IF(ISBLANK(AB112),"",IF(AB112=0,"Выходной",IF(AB112&lt;&gt;0,"Работал","")))</f>
        <v>Работал</v>
      </c>
      <c r="AC34" s="109" t="str">
        <f t="shared" si="8"/>
        <v>Работал</v>
      </c>
      <c r="AD34" s="109" t="str">
        <f t="shared" si="8"/>
        <v>Работал</v>
      </c>
      <c r="AE34" s="127" t="str">
        <f t="shared" si="8"/>
        <v/>
      </c>
      <c r="AF34" s="127" t="str">
        <f t="shared" si="8"/>
        <v/>
      </c>
      <c r="AG34" s="109" t="str">
        <f t="shared" si="8"/>
        <v>Работал</v>
      </c>
      <c r="AH34" s="109" t="str">
        <f t="shared" si="8"/>
        <v/>
      </c>
      <c r="AI34" s="109" t="str">
        <f t="shared" si="8"/>
        <v/>
      </c>
      <c r="AJ34" s="109" t="str">
        <f t="shared" si="8"/>
        <v/>
      </c>
    </row>
    <row r="35" spans="1:36" x14ac:dyDescent="0.3">
      <c r="A35" s="102">
        <v>43</v>
      </c>
      <c r="B35" s="107" t="str">
        <f>VLOOKUP($A35,Сотрудники!$A$3:$L$1206,2,0)</f>
        <v>Титова Наталия</v>
      </c>
      <c r="C35" s="107" t="str">
        <f>VLOOKUP($A35,Сотрудники!$A$3:$L$1206,8,0)</f>
        <v>Москва</v>
      </c>
      <c r="D35" s="127" t="str">
        <f t="shared" ref="D35:AJ42" si="9">IF(ISBLANK(D113),"",IF(D113=0,"Выходной",IF(D113&lt;&gt;0,"Работал","")))</f>
        <v/>
      </c>
      <c r="E35" s="109" t="str">
        <f t="shared" si="9"/>
        <v>Работал</v>
      </c>
      <c r="F35" s="109" t="str">
        <f t="shared" si="9"/>
        <v>Работал</v>
      </c>
      <c r="G35" s="127" t="str">
        <f t="shared" si="9"/>
        <v/>
      </c>
      <c r="H35" s="109" t="str">
        <f t="shared" si="9"/>
        <v>Работал</v>
      </c>
      <c r="I35" s="109" t="str">
        <f t="shared" si="9"/>
        <v>Работал</v>
      </c>
      <c r="J35" s="127" t="str">
        <f t="shared" si="9"/>
        <v/>
      </c>
      <c r="K35" s="127" t="str">
        <f t="shared" si="9"/>
        <v/>
      </c>
      <c r="L35" s="109" t="str">
        <f t="shared" si="9"/>
        <v>Работал</v>
      </c>
      <c r="M35" s="109" t="str">
        <f t="shared" si="9"/>
        <v>Работал</v>
      </c>
      <c r="N35" s="109" t="str">
        <f t="shared" si="9"/>
        <v>Работал</v>
      </c>
      <c r="O35" s="109" t="str">
        <f t="shared" si="9"/>
        <v>Работал</v>
      </c>
      <c r="P35" s="109" t="str">
        <f t="shared" si="9"/>
        <v>Работал</v>
      </c>
      <c r="Q35" s="127" t="str">
        <f t="shared" si="9"/>
        <v/>
      </c>
      <c r="R35" s="127" t="str">
        <f t="shared" si="9"/>
        <v/>
      </c>
      <c r="S35" s="109" t="str">
        <f t="shared" si="9"/>
        <v>Работал</v>
      </c>
      <c r="T35" s="109" t="str">
        <f t="shared" si="9"/>
        <v>Работал</v>
      </c>
      <c r="U35" s="109" t="str">
        <f t="shared" si="9"/>
        <v>Работал</v>
      </c>
      <c r="V35" s="109" t="str">
        <f t="shared" si="9"/>
        <v>Работал</v>
      </c>
      <c r="W35" s="109" t="str">
        <f t="shared" si="9"/>
        <v>Работал</v>
      </c>
      <c r="X35" s="127" t="str">
        <f t="shared" si="9"/>
        <v/>
      </c>
      <c r="Y35" s="127" t="str">
        <f t="shared" si="9"/>
        <v/>
      </c>
      <c r="Z35" s="109" t="str">
        <f t="shared" si="9"/>
        <v>Работал</v>
      </c>
      <c r="AA35" s="109" t="str">
        <f t="shared" si="9"/>
        <v>Работал</v>
      </c>
      <c r="AB35" s="109" t="str">
        <f t="shared" si="9"/>
        <v>Работал</v>
      </c>
      <c r="AC35" s="109" t="str">
        <f t="shared" si="9"/>
        <v>Работал</v>
      </c>
      <c r="AD35" s="109" t="str">
        <f t="shared" si="9"/>
        <v>Работал</v>
      </c>
      <c r="AE35" s="127" t="str">
        <f t="shared" si="9"/>
        <v/>
      </c>
      <c r="AF35" s="127" t="str">
        <f t="shared" si="9"/>
        <v/>
      </c>
      <c r="AG35" s="109" t="str">
        <f t="shared" si="9"/>
        <v>Работал</v>
      </c>
      <c r="AH35" s="109" t="str">
        <f t="shared" si="9"/>
        <v/>
      </c>
      <c r="AI35" s="109" t="str">
        <f t="shared" si="9"/>
        <v/>
      </c>
      <c r="AJ35" s="109" t="str">
        <f t="shared" si="9"/>
        <v/>
      </c>
    </row>
    <row r="36" spans="1:36" x14ac:dyDescent="0.3">
      <c r="A36" s="102">
        <v>44</v>
      </c>
      <c r="B36" s="107" t="str">
        <f>VLOOKUP($A36,Сотрудники!$A$3:$L$1206,2,0)</f>
        <v>Роман Иван</v>
      </c>
      <c r="C36" s="107" t="str">
        <f>VLOOKUP($A36,Сотрудники!$A$3:$L$1206,8,0)</f>
        <v>Москва</v>
      </c>
      <c r="D36" s="127" t="str">
        <f t="shared" si="9"/>
        <v/>
      </c>
      <c r="E36" s="109" t="str">
        <f t="shared" si="9"/>
        <v>Работал</v>
      </c>
      <c r="F36" s="109" t="str">
        <f t="shared" si="9"/>
        <v>Работал</v>
      </c>
      <c r="G36" s="127" t="str">
        <f t="shared" si="9"/>
        <v/>
      </c>
      <c r="H36" s="109" t="str">
        <f t="shared" si="9"/>
        <v>Работал</v>
      </c>
      <c r="I36" s="109" t="str">
        <f t="shared" si="9"/>
        <v>Работал</v>
      </c>
      <c r="J36" s="127" t="str">
        <f t="shared" si="9"/>
        <v/>
      </c>
      <c r="K36" s="127" t="str">
        <f t="shared" si="9"/>
        <v/>
      </c>
      <c r="L36" s="109" t="str">
        <f t="shared" si="9"/>
        <v>Работал</v>
      </c>
      <c r="M36" s="109" t="str">
        <f t="shared" si="9"/>
        <v>Работал</v>
      </c>
      <c r="N36" s="109" t="str">
        <f t="shared" si="9"/>
        <v>Работал</v>
      </c>
      <c r="O36" s="109" t="str">
        <f t="shared" si="9"/>
        <v>Работал</v>
      </c>
      <c r="P36" s="109" t="str">
        <f t="shared" si="9"/>
        <v>Работал</v>
      </c>
      <c r="Q36" s="127" t="str">
        <f t="shared" si="9"/>
        <v/>
      </c>
      <c r="R36" s="127" t="str">
        <f t="shared" si="9"/>
        <v/>
      </c>
      <c r="S36" s="109" t="str">
        <f t="shared" si="9"/>
        <v>Работал</v>
      </c>
      <c r="T36" s="109" t="str">
        <f t="shared" si="9"/>
        <v>Работал</v>
      </c>
      <c r="U36" s="109" t="str">
        <f t="shared" si="9"/>
        <v>Работал</v>
      </c>
      <c r="V36" s="109" t="str">
        <f t="shared" si="9"/>
        <v>Работал</v>
      </c>
      <c r="W36" s="109" t="str">
        <f t="shared" si="9"/>
        <v>Работал</v>
      </c>
      <c r="X36" s="127" t="str">
        <f t="shared" si="9"/>
        <v/>
      </c>
      <c r="Y36" s="127" t="str">
        <f t="shared" si="9"/>
        <v/>
      </c>
      <c r="Z36" s="109" t="str">
        <f t="shared" si="9"/>
        <v>Работал</v>
      </c>
      <c r="AA36" s="109" t="str">
        <f t="shared" si="9"/>
        <v>Работал</v>
      </c>
      <c r="AB36" s="109" t="str">
        <f t="shared" si="9"/>
        <v>Работал</v>
      </c>
      <c r="AC36" s="109" t="str">
        <f t="shared" si="9"/>
        <v>Работал</v>
      </c>
      <c r="AD36" s="109" t="str">
        <f t="shared" si="9"/>
        <v>Работал</v>
      </c>
      <c r="AE36" s="127" t="str">
        <f t="shared" si="9"/>
        <v/>
      </c>
      <c r="AF36" s="127" t="str">
        <f t="shared" si="9"/>
        <v/>
      </c>
      <c r="AG36" s="109" t="str">
        <f t="shared" si="9"/>
        <v>Работал</v>
      </c>
      <c r="AH36" s="109" t="str">
        <f t="shared" si="9"/>
        <v/>
      </c>
      <c r="AI36" s="109" t="str">
        <f t="shared" si="9"/>
        <v/>
      </c>
      <c r="AJ36" s="109" t="str">
        <f t="shared" si="9"/>
        <v/>
      </c>
    </row>
    <row r="37" spans="1:36" x14ac:dyDescent="0.3">
      <c r="A37" s="102">
        <v>45</v>
      </c>
      <c r="B37" s="107" t="str">
        <f>VLOOKUP($A37,Сотрудники!$A$3:$L$1206,2,0)</f>
        <v>Волошина Виктория</v>
      </c>
      <c r="C37" s="107" t="str">
        <f>VLOOKUP($A37,Сотрудники!$A$3:$L$1206,8,0)</f>
        <v>Москва</v>
      </c>
      <c r="D37" s="127" t="str">
        <f t="shared" si="9"/>
        <v/>
      </c>
      <c r="E37" s="109" t="str">
        <f t="shared" si="9"/>
        <v>Работал</v>
      </c>
      <c r="F37" s="109" t="str">
        <f t="shared" si="9"/>
        <v>Работал</v>
      </c>
      <c r="G37" s="127" t="str">
        <f t="shared" si="9"/>
        <v/>
      </c>
      <c r="H37" s="109" t="str">
        <f t="shared" si="9"/>
        <v>Работал</v>
      </c>
      <c r="I37" s="109" t="str">
        <f t="shared" si="9"/>
        <v>Работал</v>
      </c>
      <c r="J37" s="127" t="str">
        <f t="shared" si="9"/>
        <v/>
      </c>
      <c r="K37" s="127" t="str">
        <f t="shared" si="9"/>
        <v/>
      </c>
      <c r="L37" s="109" t="str">
        <f t="shared" si="9"/>
        <v>Работал</v>
      </c>
      <c r="M37" s="109" t="str">
        <f t="shared" si="9"/>
        <v>Работал</v>
      </c>
      <c r="N37" s="109" t="str">
        <f t="shared" si="9"/>
        <v>Работал</v>
      </c>
      <c r="O37" s="109" t="str">
        <f t="shared" si="9"/>
        <v>Работал</v>
      </c>
      <c r="P37" s="109" t="str">
        <f t="shared" si="9"/>
        <v>Работал</v>
      </c>
      <c r="Q37" s="127" t="str">
        <f t="shared" si="9"/>
        <v/>
      </c>
      <c r="R37" s="127" t="str">
        <f t="shared" si="9"/>
        <v/>
      </c>
      <c r="S37" s="109" t="str">
        <f t="shared" si="9"/>
        <v>Работал</v>
      </c>
      <c r="T37" s="109" t="str">
        <f t="shared" si="9"/>
        <v>Работал</v>
      </c>
      <c r="U37" s="109" t="str">
        <f t="shared" si="9"/>
        <v>Работал</v>
      </c>
      <c r="V37" s="109" t="str">
        <f t="shared" si="9"/>
        <v>Работал</v>
      </c>
      <c r="W37" s="109" t="str">
        <f t="shared" si="9"/>
        <v>Работал</v>
      </c>
      <c r="X37" s="127" t="str">
        <f t="shared" si="9"/>
        <v/>
      </c>
      <c r="Y37" s="127" t="str">
        <f t="shared" si="9"/>
        <v/>
      </c>
      <c r="Z37" s="109" t="str">
        <f t="shared" si="9"/>
        <v>Работал</v>
      </c>
      <c r="AA37" s="109" t="str">
        <f t="shared" si="9"/>
        <v>Работал</v>
      </c>
      <c r="AB37" s="109" t="str">
        <f t="shared" si="9"/>
        <v>Работал</v>
      </c>
      <c r="AC37" s="109" t="str">
        <f t="shared" si="9"/>
        <v>Работал</v>
      </c>
      <c r="AD37" s="109" t="str">
        <f t="shared" si="9"/>
        <v>Работал</v>
      </c>
      <c r="AE37" s="127" t="str">
        <f t="shared" si="9"/>
        <v/>
      </c>
      <c r="AF37" s="127" t="str">
        <f t="shared" si="9"/>
        <v/>
      </c>
      <c r="AG37" s="109" t="str">
        <f t="shared" si="9"/>
        <v>Работал</v>
      </c>
      <c r="AH37" s="109" t="str">
        <f t="shared" si="9"/>
        <v/>
      </c>
      <c r="AI37" s="109" t="str">
        <f t="shared" si="9"/>
        <v/>
      </c>
      <c r="AJ37" s="109" t="str">
        <f t="shared" si="9"/>
        <v/>
      </c>
    </row>
    <row r="38" spans="1:36" x14ac:dyDescent="0.3">
      <c r="A38" s="102">
        <v>46</v>
      </c>
      <c r="B38" s="107" t="str">
        <f>VLOOKUP($A38,Сотрудники!$A$3:$L$1206,2,0)</f>
        <v>Мельников Александр</v>
      </c>
      <c r="C38" s="107" t="str">
        <f>VLOOKUP($A38,Сотрудники!$A$3:$L$1206,8,0)</f>
        <v>Екатеринбург</v>
      </c>
      <c r="D38" s="127" t="str">
        <f t="shared" si="9"/>
        <v/>
      </c>
      <c r="E38" s="109" t="str">
        <f t="shared" si="9"/>
        <v>Работал</v>
      </c>
      <c r="F38" s="109" t="str">
        <f t="shared" si="9"/>
        <v>Работал</v>
      </c>
      <c r="G38" s="127" t="str">
        <f t="shared" si="9"/>
        <v/>
      </c>
      <c r="H38" s="109" t="str">
        <f t="shared" si="9"/>
        <v>Работал</v>
      </c>
      <c r="I38" s="109" t="str">
        <f t="shared" si="9"/>
        <v>Работал</v>
      </c>
      <c r="J38" s="127" t="str">
        <f t="shared" si="9"/>
        <v/>
      </c>
      <c r="K38" s="127" t="str">
        <f t="shared" si="9"/>
        <v/>
      </c>
      <c r="L38" s="109" t="str">
        <f t="shared" si="9"/>
        <v>Работал</v>
      </c>
      <c r="M38" s="109" t="str">
        <f t="shared" si="9"/>
        <v>Работал</v>
      </c>
      <c r="N38" s="109" t="str">
        <f t="shared" si="9"/>
        <v>Работал</v>
      </c>
      <c r="O38" s="109" t="str">
        <f t="shared" si="9"/>
        <v>Работал</v>
      </c>
      <c r="P38" s="109" t="str">
        <f t="shared" si="9"/>
        <v>Работал</v>
      </c>
      <c r="Q38" s="127" t="str">
        <f t="shared" si="9"/>
        <v/>
      </c>
      <c r="R38" s="127" t="str">
        <f t="shared" si="9"/>
        <v/>
      </c>
      <c r="S38" s="109" t="str">
        <f t="shared" si="9"/>
        <v>Работал</v>
      </c>
      <c r="T38" s="109" t="str">
        <f t="shared" si="9"/>
        <v>Работал</v>
      </c>
      <c r="U38" s="109" t="str">
        <f t="shared" si="9"/>
        <v>Работал</v>
      </c>
      <c r="V38" s="109" t="str">
        <f t="shared" si="9"/>
        <v>Работал</v>
      </c>
      <c r="W38" s="109" t="str">
        <f t="shared" si="9"/>
        <v>Работал</v>
      </c>
      <c r="X38" s="127" t="str">
        <f t="shared" si="9"/>
        <v/>
      </c>
      <c r="Y38" s="127" t="str">
        <f t="shared" si="9"/>
        <v/>
      </c>
      <c r="Z38" s="109" t="str">
        <f t="shared" si="9"/>
        <v>Работал</v>
      </c>
      <c r="AA38" s="109" t="str">
        <f t="shared" si="9"/>
        <v>Работал</v>
      </c>
      <c r="AB38" s="109" t="str">
        <f t="shared" si="9"/>
        <v>Работал</v>
      </c>
      <c r="AC38" s="109" t="str">
        <f t="shared" si="9"/>
        <v>Работал</v>
      </c>
      <c r="AD38" s="109" t="str">
        <f t="shared" si="9"/>
        <v>Работал</v>
      </c>
      <c r="AE38" s="127" t="str">
        <f t="shared" si="9"/>
        <v/>
      </c>
      <c r="AF38" s="127" t="str">
        <f t="shared" si="9"/>
        <v/>
      </c>
      <c r="AG38" s="109" t="str">
        <f t="shared" si="9"/>
        <v>Работал</v>
      </c>
      <c r="AH38" s="109" t="str">
        <f t="shared" si="9"/>
        <v/>
      </c>
      <c r="AI38" s="109" t="str">
        <f t="shared" si="9"/>
        <v/>
      </c>
      <c r="AJ38" s="109" t="str">
        <f t="shared" si="9"/>
        <v/>
      </c>
    </row>
    <row r="39" spans="1:36" x14ac:dyDescent="0.3">
      <c r="A39" s="102">
        <v>47</v>
      </c>
      <c r="B39" s="107" t="str">
        <f>VLOOKUP($A39,Сотрудники!$A$3:$L$1206,2,0)</f>
        <v>Некрасов Антон</v>
      </c>
      <c r="C39" s="107" t="str">
        <f>VLOOKUP($A39,Сотрудники!$A$3:$L$1206,8,0)</f>
        <v>Москва</v>
      </c>
      <c r="D39" s="127" t="str">
        <f t="shared" si="9"/>
        <v/>
      </c>
      <c r="E39" s="109" t="str">
        <f t="shared" si="9"/>
        <v>Работал</v>
      </c>
      <c r="F39" s="109" t="str">
        <f t="shared" si="9"/>
        <v>Работал</v>
      </c>
      <c r="G39" s="127" t="str">
        <f t="shared" si="9"/>
        <v/>
      </c>
      <c r="H39" s="109" t="str">
        <f t="shared" si="9"/>
        <v>Работал</v>
      </c>
      <c r="I39" s="109" t="str">
        <f t="shared" si="9"/>
        <v>Работал</v>
      </c>
      <c r="J39" s="127" t="str">
        <f t="shared" si="9"/>
        <v/>
      </c>
      <c r="K39" s="127" t="str">
        <f t="shared" si="9"/>
        <v/>
      </c>
      <c r="L39" s="109" t="str">
        <f t="shared" si="9"/>
        <v>Работал</v>
      </c>
      <c r="M39" s="109" t="str">
        <f t="shared" si="9"/>
        <v>Работал</v>
      </c>
      <c r="N39" s="109" t="str">
        <f t="shared" si="9"/>
        <v>Работал</v>
      </c>
      <c r="O39" s="109" t="str">
        <f t="shared" si="9"/>
        <v>Работал</v>
      </c>
      <c r="P39" s="109" t="str">
        <f t="shared" si="9"/>
        <v>Работал</v>
      </c>
      <c r="Q39" s="127" t="str">
        <f t="shared" si="9"/>
        <v/>
      </c>
      <c r="R39" s="127" t="str">
        <f t="shared" si="9"/>
        <v/>
      </c>
      <c r="S39" s="109" t="str">
        <f t="shared" si="9"/>
        <v/>
      </c>
      <c r="T39" s="109" t="str">
        <f t="shared" si="9"/>
        <v/>
      </c>
      <c r="U39" s="109" t="str">
        <f t="shared" si="9"/>
        <v/>
      </c>
      <c r="V39" s="109" t="str">
        <f t="shared" si="9"/>
        <v/>
      </c>
      <c r="W39" s="109" t="str">
        <f t="shared" si="9"/>
        <v/>
      </c>
      <c r="X39" s="127" t="str">
        <f t="shared" si="9"/>
        <v/>
      </c>
      <c r="Y39" s="127" t="str">
        <f t="shared" si="9"/>
        <v/>
      </c>
      <c r="Z39" s="109" t="str">
        <f t="shared" si="9"/>
        <v/>
      </c>
      <c r="AA39" s="109" t="str">
        <f t="shared" si="9"/>
        <v/>
      </c>
      <c r="AB39" s="109" t="str">
        <f t="shared" si="9"/>
        <v/>
      </c>
      <c r="AC39" s="109" t="str">
        <f t="shared" si="9"/>
        <v/>
      </c>
      <c r="AD39" s="109" t="str">
        <f t="shared" si="9"/>
        <v/>
      </c>
      <c r="AE39" s="127" t="str">
        <f t="shared" si="9"/>
        <v/>
      </c>
      <c r="AF39" s="127" t="str">
        <f t="shared" si="9"/>
        <v/>
      </c>
      <c r="AG39" s="109" t="str">
        <f t="shared" si="9"/>
        <v/>
      </c>
      <c r="AH39" s="109" t="str">
        <f t="shared" si="9"/>
        <v/>
      </c>
      <c r="AI39" s="109" t="str">
        <f t="shared" si="9"/>
        <v/>
      </c>
      <c r="AJ39" s="109" t="str">
        <f t="shared" si="9"/>
        <v/>
      </c>
    </row>
    <row r="40" spans="1:36" x14ac:dyDescent="0.3">
      <c r="A40" s="102">
        <v>48</v>
      </c>
      <c r="B40" s="107" t="str">
        <f>VLOOKUP($A40,Сотрудники!$A$3:$L$1206,2,0)</f>
        <v>Ромашкин Никита</v>
      </c>
      <c r="C40" s="107" t="str">
        <f>VLOOKUP($A40,Сотрудники!$A$3:$L$1206,8,0)</f>
        <v>Барнаул</v>
      </c>
      <c r="D40" s="127" t="str">
        <f t="shared" si="9"/>
        <v/>
      </c>
      <c r="E40" s="109" t="str">
        <f t="shared" si="9"/>
        <v>Работал</v>
      </c>
      <c r="F40" s="109" t="str">
        <f t="shared" si="9"/>
        <v>Работал</v>
      </c>
      <c r="G40" s="127" t="str">
        <f t="shared" si="9"/>
        <v/>
      </c>
      <c r="H40" s="109" t="str">
        <f t="shared" si="9"/>
        <v>Работал</v>
      </c>
      <c r="I40" s="109" t="str">
        <f t="shared" si="9"/>
        <v>Работал</v>
      </c>
      <c r="J40" s="127" t="str">
        <f t="shared" si="9"/>
        <v/>
      </c>
      <c r="K40" s="127" t="str">
        <f t="shared" si="9"/>
        <v/>
      </c>
      <c r="L40" s="109" t="str">
        <f t="shared" si="9"/>
        <v>Работал</v>
      </c>
      <c r="M40" s="109" t="str">
        <f t="shared" si="9"/>
        <v>Работал</v>
      </c>
      <c r="N40" s="109" t="str">
        <f t="shared" si="9"/>
        <v>Работал</v>
      </c>
      <c r="O40" s="109" t="str">
        <f t="shared" si="9"/>
        <v>Работал</v>
      </c>
      <c r="P40" s="109" t="str">
        <f t="shared" si="9"/>
        <v>Работал</v>
      </c>
      <c r="Q40" s="127" t="str">
        <f t="shared" si="9"/>
        <v/>
      </c>
      <c r="R40" s="127" t="str">
        <f t="shared" si="9"/>
        <v/>
      </c>
      <c r="S40" s="109" t="str">
        <f t="shared" si="9"/>
        <v>Работал</v>
      </c>
      <c r="T40" s="109" t="str">
        <f t="shared" si="9"/>
        <v>Работал</v>
      </c>
      <c r="U40" s="109" t="str">
        <f t="shared" si="9"/>
        <v>Работал</v>
      </c>
      <c r="V40" s="109" t="str">
        <f t="shared" si="9"/>
        <v>Работал</v>
      </c>
      <c r="W40" s="109" t="str">
        <f t="shared" si="9"/>
        <v>Работал</v>
      </c>
      <c r="X40" s="127" t="str">
        <f t="shared" si="9"/>
        <v/>
      </c>
      <c r="Y40" s="127" t="str">
        <f t="shared" si="9"/>
        <v/>
      </c>
      <c r="Z40" s="109" t="str">
        <f t="shared" si="9"/>
        <v>Выходной</v>
      </c>
      <c r="AA40" s="109" t="str">
        <f t="shared" si="9"/>
        <v>Выходной</v>
      </c>
      <c r="AB40" s="109" t="str">
        <f t="shared" si="9"/>
        <v>Выходной</v>
      </c>
      <c r="AC40" s="109" t="str">
        <f t="shared" si="9"/>
        <v>Выходной</v>
      </c>
      <c r="AD40" s="109" t="str">
        <f t="shared" si="9"/>
        <v>Выходной</v>
      </c>
      <c r="AE40" s="127" t="str">
        <f t="shared" si="9"/>
        <v>Выходной</v>
      </c>
      <c r="AF40" s="127" t="str">
        <f t="shared" si="9"/>
        <v>Выходной</v>
      </c>
      <c r="AG40" s="109" t="str">
        <f t="shared" si="9"/>
        <v>Работал</v>
      </c>
      <c r="AH40" s="109" t="str">
        <f t="shared" si="9"/>
        <v/>
      </c>
      <c r="AI40" s="109" t="str">
        <f t="shared" si="9"/>
        <v/>
      </c>
      <c r="AJ40" s="109" t="str">
        <f t="shared" si="9"/>
        <v/>
      </c>
    </row>
    <row r="41" spans="1:36" x14ac:dyDescent="0.3">
      <c r="A41" s="102">
        <v>50</v>
      </c>
      <c r="B41" s="107" t="str">
        <f>VLOOKUP($A41,Сотрудники!$A$3:$L$1206,2,0)</f>
        <v>Жарницкий Давид</v>
      </c>
      <c r="C41" s="107" t="str">
        <f>VLOOKUP($A41,Сотрудники!$A$3:$L$1206,8,0)</f>
        <v>СПБ</v>
      </c>
      <c r="D41" s="127" t="str">
        <f t="shared" si="9"/>
        <v/>
      </c>
      <c r="E41" s="109" t="str">
        <f t="shared" si="9"/>
        <v>Работал</v>
      </c>
      <c r="F41" s="109" t="str">
        <f t="shared" si="9"/>
        <v>Работал</v>
      </c>
      <c r="G41" s="127" t="str">
        <f t="shared" si="9"/>
        <v/>
      </c>
      <c r="H41" s="109" t="str">
        <f t="shared" si="9"/>
        <v>Работал</v>
      </c>
      <c r="I41" s="109" t="str">
        <f t="shared" si="9"/>
        <v>Работал</v>
      </c>
      <c r="J41" s="127" t="str">
        <f t="shared" si="9"/>
        <v/>
      </c>
      <c r="K41" s="127" t="str">
        <f t="shared" si="9"/>
        <v/>
      </c>
      <c r="L41" s="109" t="str">
        <f t="shared" si="9"/>
        <v>Работал</v>
      </c>
      <c r="M41" s="109" t="str">
        <f t="shared" si="9"/>
        <v>Работал</v>
      </c>
      <c r="N41" s="109" t="str">
        <f t="shared" si="9"/>
        <v>Работал</v>
      </c>
      <c r="O41" s="109" t="str">
        <f t="shared" si="9"/>
        <v>Работал</v>
      </c>
      <c r="P41" s="109" t="str">
        <f t="shared" si="9"/>
        <v>Работал</v>
      </c>
      <c r="Q41" s="127" t="str">
        <f t="shared" si="9"/>
        <v/>
      </c>
      <c r="R41" s="127" t="str">
        <f t="shared" si="9"/>
        <v/>
      </c>
      <c r="S41" s="109" t="str">
        <f t="shared" si="9"/>
        <v>Работал</v>
      </c>
      <c r="T41" s="109" t="str">
        <f t="shared" si="9"/>
        <v>Работал</v>
      </c>
      <c r="U41" s="109" t="str">
        <f t="shared" si="9"/>
        <v>Работал</v>
      </c>
      <c r="V41" s="109" t="str">
        <f t="shared" si="9"/>
        <v>Работал</v>
      </c>
      <c r="W41" s="109" t="str">
        <f t="shared" si="9"/>
        <v>Работал</v>
      </c>
      <c r="X41" s="127" t="str">
        <f t="shared" si="9"/>
        <v/>
      </c>
      <c r="Y41" s="127" t="str">
        <f t="shared" si="9"/>
        <v/>
      </c>
      <c r="Z41" s="109" t="str">
        <f t="shared" si="9"/>
        <v>Работал</v>
      </c>
      <c r="AA41" s="109" t="str">
        <f t="shared" si="9"/>
        <v>Работал</v>
      </c>
      <c r="AB41" s="109" t="str">
        <f t="shared" si="9"/>
        <v>Работал</v>
      </c>
      <c r="AC41" s="109" t="str">
        <f t="shared" si="9"/>
        <v>Работал</v>
      </c>
      <c r="AD41" s="109" t="str">
        <f t="shared" si="9"/>
        <v>Работал</v>
      </c>
      <c r="AE41" s="127" t="str">
        <f t="shared" si="9"/>
        <v/>
      </c>
      <c r="AF41" s="127" t="str">
        <f t="shared" si="9"/>
        <v/>
      </c>
      <c r="AG41" s="109" t="str">
        <f t="shared" si="9"/>
        <v>Работал</v>
      </c>
      <c r="AH41" s="109" t="str">
        <f t="shared" si="9"/>
        <v/>
      </c>
      <c r="AI41" s="109" t="str">
        <f t="shared" si="9"/>
        <v/>
      </c>
      <c r="AJ41" s="109" t="str">
        <f t="shared" si="9"/>
        <v/>
      </c>
    </row>
    <row r="42" spans="1:36" x14ac:dyDescent="0.3">
      <c r="A42" s="102">
        <v>51</v>
      </c>
      <c r="B42" s="107" t="str">
        <f>VLOOKUP($A42,Сотрудники!$A$3:$L$1206,2,0)</f>
        <v>Колмогорова Анна</v>
      </c>
      <c r="C42" s="107" t="str">
        <f>VLOOKUP($A42,Сотрудники!$A$3:$L$1206,8,0)</f>
        <v>Краснодар</v>
      </c>
      <c r="D42" s="127" t="str">
        <f t="shared" si="9"/>
        <v/>
      </c>
      <c r="E42" s="109" t="str">
        <f t="shared" si="9"/>
        <v>Работал</v>
      </c>
      <c r="F42" s="109" t="str">
        <f t="shared" si="9"/>
        <v>Работал</v>
      </c>
      <c r="G42" s="127" t="str">
        <f t="shared" si="9"/>
        <v/>
      </c>
      <c r="H42" s="109" t="str">
        <f t="shared" si="9"/>
        <v>Работал</v>
      </c>
      <c r="I42" s="109" t="str">
        <f t="shared" si="9"/>
        <v>Работал</v>
      </c>
      <c r="J42" s="127" t="str">
        <f t="shared" si="9"/>
        <v/>
      </c>
      <c r="K42" s="127" t="str">
        <f t="shared" si="9"/>
        <v/>
      </c>
      <c r="L42" s="109" t="str">
        <f t="shared" si="9"/>
        <v>Работал</v>
      </c>
      <c r="M42" s="109" t="str">
        <f t="shared" si="9"/>
        <v>Работал</v>
      </c>
      <c r="N42" s="109" t="str">
        <f t="shared" si="9"/>
        <v>Работал</v>
      </c>
      <c r="O42" s="109" t="str">
        <f t="shared" si="9"/>
        <v>Работал</v>
      </c>
      <c r="P42" s="109" t="str">
        <f t="shared" si="9"/>
        <v>Работал</v>
      </c>
      <c r="Q42" s="127" t="str">
        <f t="shared" si="9"/>
        <v/>
      </c>
      <c r="R42" s="127" t="str">
        <f t="shared" si="9"/>
        <v/>
      </c>
      <c r="S42" s="109" t="str">
        <f t="shared" si="9"/>
        <v>Работал</v>
      </c>
      <c r="T42" s="109" t="str">
        <f t="shared" si="9"/>
        <v>Работал</v>
      </c>
      <c r="U42" s="109" t="str">
        <f t="shared" si="9"/>
        <v>Работал</v>
      </c>
      <c r="V42" s="109" t="str">
        <f t="shared" si="9"/>
        <v>Работал</v>
      </c>
      <c r="W42" s="109" t="str">
        <f t="shared" si="9"/>
        <v>Работал</v>
      </c>
      <c r="X42" s="127" t="str">
        <f t="shared" si="9"/>
        <v/>
      </c>
      <c r="Y42" s="127" t="str">
        <f t="shared" si="9"/>
        <v/>
      </c>
      <c r="Z42" s="109" t="str">
        <f t="shared" si="9"/>
        <v>Работал</v>
      </c>
      <c r="AA42" s="109" t="str">
        <f t="shared" si="9"/>
        <v>Работал</v>
      </c>
      <c r="AB42" s="109" t="str">
        <f t="shared" ref="AB42:AH42" si="10">IF(ISBLANK(AB120),"",IF(AB120=0,"Выходной",IF(AB120&lt;&gt;0,"Работал","")))</f>
        <v>Работал</v>
      </c>
      <c r="AC42" s="109" t="str">
        <f t="shared" si="10"/>
        <v>Работал</v>
      </c>
      <c r="AD42" s="109" t="str">
        <f t="shared" si="10"/>
        <v>Работал</v>
      </c>
      <c r="AE42" s="127" t="str">
        <f t="shared" si="10"/>
        <v/>
      </c>
      <c r="AF42" s="127" t="str">
        <f t="shared" si="10"/>
        <v/>
      </c>
      <c r="AG42" s="109" t="str">
        <f t="shared" si="10"/>
        <v>Работал</v>
      </c>
      <c r="AH42" s="109" t="str">
        <f t="shared" si="10"/>
        <v/>
      </c>
      <c r="AI42" s="109"/>
      <c r="AJ42" s="109"/>
    </row>
    <row r="43" spans="1:36" x14ac:dyDescent="0.3">
      <c r="A43" s="102">
        <v>52</v>
      </c>
      <c r="B43" s="107" t="str">
        <f>VLOOKUP($A43,Сотрудники!$A$3:$L$1206,2,0)</f>
        <v>Головин Евгений</v>
      </c>
      <c r="C43" s="107" t="str">
        <f>VLOOKUP($A43,Сотрудники!$A$3:$L$1206,8,0)</f>
        <v>Екатеринбург</v>
      </c>
      <c r="D43" s="127" t="str">
        <f t="shared" ref="D43:AJ50" si="11">IF(ISBLANK(D121),"",IF(D121=0,"Выходной",IF(D121&lt;&gt;0,"Работал","")))</f>
        <v/>
      </c>
      <c r="E43" s="109" t="str">
        <f t="shared" si="11"/>
        <v>Работал</v>
      </c>
      <c r="F43" s="109" t="str">
        <f t="shared" si="11"/>
        <v>Выходной</v>
      </c>
      <c r="G43" s="127" t="str">
        <f t="shared" si="11"/>
        <v>Выходной</v>
      </c>
      <c r="H43" s="109" t="str">
        <f t="shared" si="11"/>
        <v>Выходной</v>
      </c>
      <c r="I43" s="109" t="str">
        <f t="shared" si="11"/>
        <v>Выходной</v>
      </c>
      <c r="J43" s="127" t="str">
        <f t="shared" si="11"/>
        <v/>
      </c>
      <c r="K43" s="127" t="str">
        <f t="shared" si="11"/>
        <v/>
      </c>
      <c r="L43" s="109" t="str">
        <f t="shared" si="11"/>
        <v>Работал</v>
      </c>
      <c r="M43" s="109" t="str">
        <f t="shared" si="11"/>
        <v>Работал</v>
      </c>
      <c r="N43" s="109" t="str">
        <f t="shared" si="11"/>
        <v>Работал</v>
      </c>
      <c r="O43" s="109" t="str">
        <f t="shared" si="11"/>
        <v>Работал</v>
      </c>
      <c r="P43" s="109" t="str">
        <f t="shared" si="11"/>
        <v>Работал</v>
      </c>
      <c r="Q43" s="127" t="str">
        <f t="shared" si="11"/>
        <v/>
      </c>
      <c r="R43" s="127" t="str">
        <f t="shared" si="11"/>
        <v/>
      </c>
      <c r="S43" s="109" t="str">
        <f t="shared" si="11"/>
        <v>Работал</v>
      </c>
      <c r="T43" s="109" t="str">
        <f t="shared" si="11"/>
        <v>Работал</v>
      </c>
      <c r="U43" s="109" t="str">
        <f t="shared" si="11"/>
        <v/>
      </c>
      <c r="V43" s="109" t="str">
        <f t="shared" si="11"/>
        <v/>
      </c>
      <c r="W43" s="109" t="str">
        <f t="shared" si="11"/>
        <v/>
      </c>
      <c r="X43" s="127" t="str">
        <f t="shared" si="11"/>
        <v/>
      </c>
      <c r="Y43" s="127" t="str">
        <f t="shared" si="11"/>
        <v/>
      </c>
      <c r="Z43" s="109" t="str">
        <f t="shared" si="11"/>
        <v/>
      </c>
      <c r="AA43" s="109" t="str">
        <f t="shared" si="11"/>
        <v/>
      </c>
      <c r="AB43" s="109" t="str">
        <f t="shared" si="11"/>
        <v/>
      </c>
      <c r="AC43" s="109" t="str">
        <f t="shared" si="11"/>
        <v/>
      </c>
      <c r="AD43" s="109" t="str">
        <f t="shared" si="11"/>
        <v/>
      </c>
      <c r="AE43" s="127" t="str">
        <f t="shared" si="11"/>
        <v/>
      </c>
      <c r="AF43" s="127" t="str">
        <f t="shared" si="11"/>
        <v/>
      </c>
      <c r="AG43" s="109" t="str">
        <f t="shared" si="11"/>
        <v/>
      </c>
      <c r="AH43" s="109" t="str">
        <f t="shared" si="11"/>
        <v/>
      </c>
      <c r="AI43" s="109" t="str">
        <f t="shared" si="11"/>
        <v/>
      </c>
      <c r="AJ43" s="109" t="str">
        <f t="shared" si="11"/>
        <v/>
      </c>
    </row>
    <row r="44" spans="1:36" x14ac:dyDescent="0.3">
      <c r="A44" s="102">
        <v>53</v>
      </c>
      <c r="B44" s="107" t="str">
        <f>VLOOKUP($A44,Сотрудники!$A$3:$L$1206,2,0)</f>
        <v>Скаржинский Тимур</v>
      </c>
      <c r="C44" s="107" t="str">
        <f>VLOOKUP($A44,Сотрудники!$A$3:$L$1206,8,0)</f>
        <v>Москва</v>
      </c>
      <c r="D44" s="127" t="str">
        <f t="shared" si="11"/>
        <v/>
      </c>
      <c r="E44" s="109" t="str">
        <f t="shared" si="11"/>
        <v>Работал</v>
      </c>
      <c r="F44" s="109" t="str">
        <f t="shared" si="11"/>
        <v>Работал</v>
      </c>
      <c r="G44" s="127" t="str">
        <f t="shared" si="11"/>
        <v/>
      </c>
      <c r="H44" s="109" t="str">
        <f t="shared" si="11"/>
        <v>Работал</v>
      </c>
      <c r="I44" s="109" t="str">
        <f t="shared" si="11"/>
        <v>Работал</v>
      </c>
      <c r="J44" s="127" t="str">
        <f t="shared" si="11"/>
        <v/>
      </c>
      <c r="K44" s="127" t="str">
        <f t="shared" si="11"/>
        <v/>
      </c>
      <c r="L44" s="109" t="str">
        <f t="shared" si="11"/>
        <v>Работал</v>
      </c>
      <c r="M44" s="109" t="str">
        <f t="shared" si="11"/>
        <v>Работал</v>
      </c>
      <c r="N44" s="109" t="str">
        <f t="shared" si="11"/>
        <v>Работал</v>
      </c>
      <c r="O44" s="109" t="str">
        <f t="shared" si="11"/>
        <v>Работал</v>
      </c>
      <c r="P44" s="109" t="str">
        <f t="shared" si="11"/>
        <v>Работал</v>
      </c>
      <c r="Q44" s="127" t="str">
        <f t="shared" si="11"/>
        <v/>
      </c>
      <c r="R44" s="127" t="str">
        <f t="shared" si="11"/>
        <v/>
      </c>
      <c r="S44" s="109" t="str">
        <f t="shared" si="11"/>
        <v>Работал</v>
      </c>
      <c r="T44" s="109" t="str">
        <f t="shared" si="11"/>
        <v>Работал</v>
      </c>
      <c r="U44" s="109" t="str">
        <f t="shared" si="11"/>
        <v>Работал</v>
      </c>
      <c r="V44" s="109" t="str">
        <f t="shared" si="11"/>
        <v>Работал</v>
      </c>
      <c r="W44" s="109" t="str">
        <f t="shared" si="11"/>
        <v>Выходной</v>
      </c>
      <c r="X44" s="127" t="str">
        <f t="shared" si="11"/>
        <v>Выходной</v>
      </c>
      <c r="Y44" s="127" t="str">
        <f t="shared" si="11"/>
        <v>Выходной</v>
      </c>
      <c r="Z44" s="109" t="str">
        <f t="shared" si="11"/>
        <v>Выходной</v>
      </c>
      <c r="AA44" s="109" t="str">
        <f t="shared" si="11"/>
        <v>Работал</v>
      </c>
      <c r="AB44" s="109" t="str">
        <f t="shared" si="11"/>
        <v>Работал</v>
      </c>
      <c r="AC44" s="109" t="str">
        <f t="shared" si="11"/>
        <v>Работал</v>
      </c>
      <c r="AD44" s="109" t="str">
        <f t="shared" si="11"/>
        <v>Работал</v>
      </c>
      <c r="AE44" s="127" t="str">
        <f t="shared" si="11"/>
        <v/>
      </c>
      <c r="AF44" s="127" t="str">
        <f t="shared" si="11"/>
        <v/>
      </c>
      <c r="AG44" s="109" t="str">
        <f t="shared" si="11"/>
        <v>Работал</v>
      </c>
      <c r="AH44" s="109" t="str">
        <f t="shared" si="11"/>
        <v/>
      </c>
      <c r="AI44" s="109" t="str">
        <f t="shared" si="11"/>
        <v/>
      </c>
      <c r="AJ44" s="109" t="str">
        <f t="shared" si="11"/>
        <v/>
      </c>
    </row>
    <row r="45" spans="1:36" x14ac:dyDescent="0.3">
      <c r="A45" s="102">
        <v>54</v>
      </c>
      <c r="B45" s="107" t="str">
        <f>VLOOKUP($A45,Сотрудники!$A$3:$L$1206,2,0)</f>
        <v>Закрацкий Станислав</v>
      </c>
      <c r="C45" s="107" t="str">
        <f>VLOOKUP($A45,Сотрудники!$A$3:$L$1206,8,0)</f>
        <v>Москва</v>
      </c>
      <c r="D45" s="127" t="str">
        <f t="shared" si="11"/>
        <v/>
      </c>
      <c r="E45" s="109" t="str">
        <f t="shared" si="11"/>
        <v>Работал</v>
      </c>
      <c r="F45" s="109" t="str">
        <f t="shared" si="11"/>
        <v>Работал</v>
      </c>
      <c r="G45" s="127" t="str">
        <f t="shared" si="11"/>
        <v/>
      </c>
      <c r="H45" s="109" t="str">
        <f t="shared" si="11"/>
        <v>Работал</v>
      </c>
      <c r="I45" s="109" t="str">
        <f t="shared" si="11"/>
        <v>Работал</v>
      </c>
      <c r="J45" s="127" t="str">
        <f t="shared" si="11"/>
        <v/>
      </c>
      <c r="K45" s="127" t="str">
        <f t="shared" si="11"/>
        <v/>
      </c>
      <c r="L45" s="109" t="str">
        <f t="shared" si="11"/>
        <v>Работал</v>
      </c>
      <c r="M45" s="109" t="str">
        <f t="shared" si="11"/>
        <v>Работал</v>
      </c>
      <c r="N45" s="109" t="str">
        <f t="shared" si="11"/>
        <v>Работал</v>
      </c>
      <c r="O45" s="109" t="str">
        <f t="shared" si="11"/>
        <v>Работал</v>
      </c>
      <c r="P45" s="109" t="str">
        <f t="shared" si="11"/>
        <v>Работал</v>
      </c>
      <c r="Q45" s="127" t="str">
        <f t="shared" si="11"/>
        <v/>
      </c>
      <c r="R45" s="127" t="str">
        <f t="shared" si="11"/>
        <v/>
      </c>
      <c r="S45" s="109" t="str">
        <f t="shared" si="11"/>
        <v>Работал</v>
      </c>
      <c r="T45" s="109" t="str">
        <f t="shared" si="11"/>
        <v>Работал</v>
      </c>
      <c r="U45" s="109" t="str">
        <f t="shared" si="11"/>
        <v>Работал</v>
      </c>
      <c r="V45" s="109" t="str">
        <f t="shared" si="11"/>
        <v>Работал</v>
      </c>
      <c r="W45" s="109" t="str">
        <f t="shared" si="11"/>
        <v>Работал</v>
      </c>
      <c r="X45" s="127" t="str">
        <f t="shared" si="11"/>
        <v/>
      </c>
      <c r="Y45" s="127" t="str">
        <f t="shared" si="11"/>
        <v/>
      </c>
      <c r="Z45" s="109" t="str">
        <f t="shared" si="11"/>
        <v>Работал</v>
      </c>
      <c r="AA45" s="109" t="str">
        <f t="shared" si="11"/>
        <v>Работал</v>
      </c>
      <c r="AB45" s="109" t="str">
        <f t="shared" si="11"/>
        <v>Работал</v>
      </c>
      <c r="AC45" s="109" t="str">
        <f t="shared" si="11"/>
        <v>Работал</v>
      </c>
      <c r="AD45" s="109" t="str">
        <f t="shared" si="11"/>
        <v>Работал</v>
      </c>
      <c r="AE45" s="127" t="str">
        <f t="shared" si="11"/>
        <v/>
      </c>
      <c r="AF45" s="127" t="str">
        <f t="shared" si="11"/>
        <v/>
      </c>
      <c r="AG45" s="109" t="str">
        <f t="shared" si="11"/>
        <v>Работал</v>
      </c>
      <c r="AH45" s="109" t="str">
        <f t="shared" si="11"/>
        <v/>
      </c>
      <c r="AI45" s="109" t="str">
        <f t="shared" si="11"/>
        <v/>
      </c>
      <c r="AJ45" s="109" t="str">
        <f t="shared" si="11"/>
        <v/>
      </c>
    </row>
    <row r="46" spans="1:36" x14ac:dyDescent="0.3">
      <c r="A46" s="102">
        <v>55</v>
      </c>
      <c r="B46" s="107" t="str">
        <f>VLOOKUP($A46,Сотрудники!$A$3:$L$1206,2,0)</f>
        <v>Секисов Константин</v>
      </c>
      <c r="C46" s="107" t="str">
        <f>VLOOKUP($A46,Сотрудники!$A$3:$L$1206,8,0)</f>
        <v>Курган</v>
      </c>
      <c r="D46" s="127" t="str">
        <f t="shared" si="11"/>
        <v/>
      </c>
      <c r="E46" s="109" t="str">
        <f t="shared" si="11"/>
        <v>Работал</v>
      </c>
      <c r="F46" s="109" t="str">
        <f t="shared" si="11"/>
        <v>Работал</v>
      </c>
      <c r="G46" s="127" t="str">
        <f t="shared" si="11"/>
        <v/>
      </c>
      <c r="H46" s="109" t="str">
        <f t="shared" si="11"/>
        <v>Работал</v>
      </c>
      <c r="I46" s="109" t="str">
        <f t="shared" si="11"/>
        <v>Работал</v>
      </c>
      <c r="J46" s="127" t="str">
        <f t="shared" si="11"/>
        <v/>
      </c>
      <c r="K46" s="127" t="str">
        <f t="shared" si="11"/>
        <v/>
      </c>
      <c r="L46" s="109" t="str">
        <f t="shared" si="11"/>
        <v>Работал</v>
      </c>
      <c r="M46" s="109" t="str">
        <f t="shared" si="11"/>
        <v>Работал</v>
      </c>
      <c r="N46" s="109" t="str">
        <f t="shared" si="11"/>
        <v>Работал</v>
      </c>
      <c r="O46" s="109" t="str">
        <f t="shared" si="11"/>
        <v>Работал</v>
      </c>
      <c r="P46" s="109" t="str">
        <f t="shared" si="11"/>
        <v>Работал</v>
      </c>
      <c r="Q46" s="127" t="str">
        <f t="shared" si="11"/>
        <v/>
      </c>
      <c r="R46" s="127" t="str">
        <f t="shared" si="11"/>
        <v/>
      </c>
      <c r="S46" s="109" t="str">
        <f t="shared" si="11"/>
        <v>Работал</v>
      </c>
      <c r="T46" s="109" t="str">
        <f t="shared" si="11"/>
        <v>Работал</v>
      </c>
      <c r="U46" s="109" t="str">
        <f t="shared" si="11"/>
        <v>Работал</v>
      </c>
      <c r="V46" s="109" t="str">
        <f t="shared" si="11"/>
        <v>Работал</v>
      </c>
      <c r="W46" s="109" t="str">
        <f t="shared" si="11"/>
        <v>Работал</v>
      </c>
      <c r="X46" s="127" t="str">
        <f t="shared" si="11"/>
        <v/>
      </c>
      <c r="Y46" s="127" t="str">
        <f t="shared" si="11"/>
        <v/>
      </c>
      <c r="Z46" s="109" t="str">
        <f t="shared" si="11"/>
        <v>Работал</v>
      </c>
      <c r="AA46" s="109" t="str">
        <f t="shared" si="11"/>
        <v>Работал</v>
      </c>
      <c r="AB46" s="109" t="str">
        <f t="shared" si="11"/>
        <v>Работал</v>
      </c>
      <c r="AC46" s="109" t="str">
        <f t="shared" si="11"/>
        <v>Работал</v>
      </c>
      <c r="AD46" s="109" t="str">
        <f t="shared" si="11"/>
        <v>Работал</v>
      </c>
      <c r="AE46" s="127" t="str">
        <f t="shared" si="11"/>
        <v/>
      </c>
      <c r="AF46" s="127" t="str">
        <f t="shared" si="11"/>
        <v/>
      </c>
      <c r="AG46" s="109" t="str">
        <f t="shared" si="11"/>
        <v>Работал</v>
      </c>
      <c r="AH46" s="109" t="str">
        <f t="shared" si="11"/>
        <v/>
      </c>
      <c r="AI46" s="109" t="str">
        <f t="shared" si="11"/>
        <v/>
      </c>
      <c r="AJ46" s="109" t="str">
        <f t="shared" si="11"/>
        <v/>
      </c>
    </row>
    <row r="47" spans="1:36" x14ac:dyDescent="0.3">
      <c r="A47" s="102">
        <v>56</v>
      </c>
      <c r="B47" s="107" t="str">
        <f>VLOOKUP($A47,Сотрудники!$A$3:$L$1206,2,0)</f>
        <v>Русинов Михаил</v>
      </c>
      <c r="C47" s="107" t="str">
        <f>VLOOKUP($A47,Сотрудники!$A$3:$L$1206,8,0)</f>
        <v>Москва</v>
      </c>
      <c r="D47" s="127" t="str">
        <f t="shared" si="11"/>
        <v/>
      </c>
      <c r="E47" s="109" t="str">
        <f t="shared" si="11"/>
        <v>Работал</v>
      </c>
      <c r="F47" s="109" t="str">
        <f t="shared" si="11"/>
        <v>Работал</v>
      </c>
      <c r="G47" s="127" t="str">
        <f t="shared" si="11"/>
        <v/>
      </c>
      <c r="H47" s="109" t="str">
        <f t="shared" si="11"/>
        <v>Работал</v>
      </c>
      <c r="I47" s="109" t="str">
        <f t="shared" si="11"/>
        <v>Работал</v>
      </c>
      <c r="J47" s="127" t="str">
        <f t="shared" si="11"/>
        <v/>
      </c>
      <c r="K47" s="127" t="str">
        <f t="shared" si="11"/>
        <v/>
      </c>
      <c r="L47" s="109" t="str">
        <f t="shared" si="11"/>
        <v>Работал</v>
      </c>
      <c r="M47" s="109" t="str">
        <f t="shared" si="11"/>
        <v>Работал</v>
      </c>
      <c r="N47" s="109" t="str">
        <f t="shared" si="11"/>
        <v>Работал</v>
      </c>
      <c r="O47" s="109" t="str">
        <f t="shared" si="11"/>
        <v>Работал</v>
      </c>
      <c r="P47" s="109" t="str">
        <f t="shared" si="11"/>
        <v>Работал</v>
      </c>
      <c r="Q47" s="127" t="str">
        <f t="shared" si="11"/>
        <v/>
      </c>
      <c r="R47" s="127" t="str">
        <f t="shared" si="11"/>
        <v/>
      </c>
      <c r="S47" s="109" t="str">
        <f t="shared" si="11"/>
        <v>Работал</v>
      </c>
      <c r="T47" s="109" t="str">
        <f t="shared" si="11"/>
        <v>Работал</v>
      </c>
      <c r="U47" s="109" t="str">
        <f t="shared" si="11"/>
        <v>Работал</v>
      </c>
      <c r="V47" s="109" t="str">
        <f t="shared" si="11"/>
        <v>Работал</v>
      </c>
      <c r="W47" s="109" t="str">
        <f t="shared" si="11"/>
        <v>Работал</v>
      </c>
      <c r="X47" s="127" t="str">
        <f t="shared" si="11"/>
        <v/>
      </c>
      <c r="Y47" s="127" t="str">
        <f t="shared" si="11"/>
        <v/>
      </c>
      <c r="Z47" s="109" t="str">
        <f t="shared" si="11"/>
        <v>Работал</v>
      </c>
      <c r="AA47" s="109" t="str">
        <f t="shared" si="11"/>
        <v>Работал</v>
      </c>
      <c r="AB47" s="109" t="str">
        <f t="shared" si="11"/>
        <v>Работал</v>
      </c>
      <c r="AC47" s="109" t="str">
        <f t="shared" si="11"/>
        <v>Работал</v>
      </c>
      <c r="AD47" s="109" t="str">
        <f t="shared" si="11"/>
        <v>Работал</v>
      </c>
      <c r="AE47" s="127" t="str">
        <f t="shared" si="11"/>
        <v/>
      </c>
      <c r="AF47" s="127" t="str">
        <f t="shared" si="11"/>
        <v/>
      </c>
      <c r="AG47" s="109" t="str">
        <f t="shared" si="11"/>
        <v>Работал</v>
      </c>
      <c r="AH47" s="109" t="str">
        <f t="shared" si="11"/>
        <v/>
      </c>
      <c r="AI47" s="109" t="str">
        <f t="shared" si="11"/>
        <v/>
      </c>
      <c r="AJ47" s="109" t="str">
        <f t="shared" si="11"/>
        <v/>
      </c>
    </row>
    <row r="48" spans="1:36" x14ac:dyDescent="0.3">
      <c r="A48" s="102">
        <v>57</v>
      </c>
      <c r="B48" s="107" t="str">
        <f>VLOOKUP($A48,Сотрудники!$A$3:$L$1206,2,0)</f>
        <v>Кузякина Ирина</v>
      </c>
      <c r="C48" s="107" t="str">
        <f>VLOOKUP($A48,Сотрудники!$A$3:$L$1206,8,0)</f>
        <v>Москва</v>
      </c>
      <c r="D48" s="127" t="str">
        <f t="shared" si="11"/>
        <v/>
      </c>
      <c r="E48" s="109" t="str">
        <f t="shared" si="11"/>
        <v>Работал</v>
      </c>
      <c r="F48" s="109" t="str">
        <f t="shared" si="11"/>
        <v>Работал</v>
      </c>
      <c r="G48" s="127" t="str">
        <f t="shared" si="11"/>
        <v/>
      </c>
      <c r="H48" s="109" t="str">
        <f t="shared" si="11"/>
        <v>Работал</v>
      </c>
      <c r="I48" s="109" t="str">
        <f t="shared" si="11"/>
        <v>Работал</v>
      </c>
      <c r="J48" s="127" t="str">
        <f t="shared" si="11"/>
        <v/>
      </c>
      <c r="K48" s="127" t="str">
        <f t="shared" si="11"/>
        <v/>
      </c>
      <c r="L48" s="109" t="str">
        <f t="shared" si="11"/>
        <v>Работал</v>
      </c>
      <c r="M48" s="109" t="str">
        <f t="shared" si="11"/>
        <v>Работал</v>
      </c>
      <c r="N48" s="109" t="str">
        <f t="shared" si="11"/>
        <v>Работал</v>
      </c>
      <c r="O48" s="109" t="str">
        <f t="shared" si="11"/>
        <v>Работал</v>
      </c>
      <c r="P48" s="109" t="str">
        <f t="shared" si="11"/>
        <v>Работал</v>
      </c>
      <c r="Q48" s="127" t="str">
        <f t="shared" si="11"/>
        <v/>
      </c>
      <c r="R48" s="127" t="str">
        <f t="shared" si="11"/>
        <v/>
      </c>
      <c r="S48" s="109" t="str">
        <f t="shared" si="11"/>
        <v>Работал</v>
      </c>
      <c r="T48" s="109" t="str">
        <f t="shared" si="11"/>
        <v>Работал</v>
      </c>
      <c r="U48" s="109" t="str">
        <f t="shared" si="11"/>
        <v>Работал</v>
      </c>
      <c r="V48" s="109" t="str">
        <f t="shared" si="11"/>
        <v>Работал</v>
      </c>
      <c r="W48" s="109" t="str">
        <f t="shared" si="11"/>
        <v>Работал</v>
      </c>
      <c r="X48" s="127" t="str">
        <f t="shared" si="11"/>
        <v/>
      </c>
      <c r="Y48" s="127" t="str">
        <f t="shared" si="11"/>
        <v/>
      </c>
      <c r="Z48" s="109" t="str">
        <f t="shared" si="11"/>
        <v>Работал</v>
      </c>
      <c r="AA48" s="109" t="str">
        <f t="shared" si="11"/>
        <v>Работал</v>
      </c>
      <c r="AB48" s="109" t="str">
        <f t="shared" si="11"/>
        <v>Работал</v>
      </c>
      <c r="AC48" s="109" t="str">
        <f t="shared" si="11"/>
        <v>Работал</v>
      </c>
      <c r="AD48" s="109" t="str">
        <f t="shared" si="11"/>
        <v>Работал</v>
      </c>
      <c r="AE48" s="127" t="str">
        <f t="shared" si="11"/>
        <v/>
      </c>
      <c r="AF48" s="127" t="str">
        <f t="shared" si="11"/>
        <v/>
      </c>
      <c r="AG48" s="109" t="str">
        <f t="shared" si="11"/>
        <v>Работал</v>
      </c>
      <c r="AH48" s="109" t="str">
        <f t="shared" si="11"/>
        <v/>
      </c>
      <c r="AI48" s="109" t="str">
        <f t="shared" si="11"/>
        <v/>
      </c>
      <c r="AJ48" s="109" t="str">
        <f t="shared" si="11"/>
        <v/>
      </c>
    </row>
    <row r="49" spans="1:36" x14ac:dyDescent="0.3">
      <c r="A49" s="102">
        <v>58</v>
      </c>
      <c r="B49" s="107" t="str">
        <f>VLOOKUP($A49,Сотрудники!$A$3:$L$1206,2,0)</f>
        <v>Нгуен Дмитрий</v>
      </c>
      <c r="C49" s="107" t="str">
        <f>VLOOKUP($A49,Сотрудники!$A$3:$L$1206,8,0)</f>
        <v>СПБ</v>
      </c>
      <c r="D49" s="127" t="str">
        <f t="shared" si="11"/>
        <v/>
      </c>
      <c r="E49" s="109" t="str">
        <f t="shared" si="11"/>
        <v>Работал</v>
      </c>
      <c r="F49" s="109" t="str">
        <f t="shared" si="11"/>
        <v>Работал</v>
      </c>
      <c r="G49" s="127" t="str">
        <f t="shared" si="11"/>
        <v/>
      </c>
      <c r="H49" s="109" t="str">
        <f t="shared" si="11"/>
        <v>Работал</v>
      </c>
      <c r="I49" s="109" t="str">
        <f t="shared" si="11"/>
        <v>Работал</v>
      </c>
      <c r="J49" s="127" t="str">
        <f t="shared" si="11"/>
        <v/>
      </c>
      <c r="K49" s="127" t="str">
        <f t="shared" si="11"/>
        <v/>
      </c>
      <c r="L49" s="109" t="str">
        <f t="shared" si="11"/>
        <v>Работал</v>
      </c>
      <c r="M49" s="109" t="str">
        <f t="shared" si="11"/>
        <v>Работал</v>
      </c>
      <c r="N49" s="109" t="str">
        <f t="shared" si="11"/>
        <v>Работал</v>
      </c>
      <c r="O49" s="109" t="str">
        <f t="shared" si="11"/>
        <v>Работал</v>
      </c>
      <c r="P49" s="109" t="str">
        <f t="shared" si="11"/>
        <v>Работал</v>
      </c>
      <c r="Q49" s="127" t="str">
        <f t="shared" si="11"/>
        <v/>
      </c>
      <c r="R49" s="127" t="str">
        <f t="shared" si="11"/>
        <v/>
      </c>
      <c r="S49" s="109" t="str">
        <f t="shared" si="11"/>
        <v>Работал</v>
      </c>
      <c r="T49" s="109" t="str">
        <f t="shared" si="11"/>
        <v>Работал</v>
      </c>
      <c r="U49" s="109" t="str">
        <f t="shared" si="11"/>
        <v>Работал</v>
      </c>
      <c r="V49" s="109" t="str">
        <f t="shared" si="11"/>
        <v>Работал</v>
      </c>
      <c r="W49" s="109" t="str">
        <f t="shared" si="11"/>
        <v>Работал</v>
      </c>
      <c r="X49" s="127" t="str">
        <f t="shared" si="11"/>
        <v/>
      </c>
      <c r="Y49" s="127" t="str">
        <f t="shared" si="11"/>
        <v/>
      </c>
      <c r="Z49" s="109" t="str">
        <f t="shared" si="11"/>
        <v>Работал</v>
      </c>
      <c r="AA49" s="109" t="str">
        <f t="shared" si="11"/>
        <v>Работал</v>
      </c>
      <c r="AB49" s="109" t="str">
        <f t="shared" si="11"/>
        <v>Работал</v>
      </c>
      <c r="AC49" s="109" t="str">
        <f t="shared" si="11"/>
        <v>Работал</v>
      </c>
      <c r="AD49" s="109" t="str">
        <f t="shared" si="11"/>
        <v>Работал</v>
      </c>
      <c r="AE49" s="127" t="str">
        <f t="shared" si="11"/>
        <v/>
      </c>
      <c r="AF49" s="127" t="str">
        <f t="shared" si="11"/>
        <v/>
      </c>
      <c r="AG49" s="109" t="str">
        <f t="shared" si="11"/>
        <v>Работал</v>
      </c>
      <c r="AH49" s="109" t="str">
        <f t="shared" si="11"/>
        <v/>
      </c>
      <c r="AI49" s="109" t="str">
        <f t="shared" si="11"/>
        <v/>
      </c>
      <c r="AJ49" s="109" t="str">
        <f t="shared" si="11"/>
        <v/>
      </c>
    </row>
    <row r="50" spans="1:36" x14ac:dyDescent="0.3">
      <c r="A50" s="102">
        <v>59</v>
      </c>
      <c r="B50" s="107" t="str">
        <f>VLOOKUP($A50,Сотрудники!$A$3:$L$1206,2,0)</f>
        <v>Зырянов Николай</v>
      </c>
      <c r="C50" s="107" t="str">
        <f>VLOOKUP($A50,Сотрудники!$A$3:$L$1206,8,0)</f>
        <v>СПБ</v>
      </c>
      <c r="D50" s="127" t="str">
        <f t="shared" si="11"/>
        <v/>
      </c>
      <c r="E50" s="109" t="str">
        <f t="shared" si="11"/>
        <v>Работал</v>
      </c>
      <c r="F50" s="109" t="str">
        <f t="shared" si="11"/>
        <v>Работал</v>
      </c>
      <c r="G50" s="127" t="str">
        <f t="shared" si="11"/>
        <v/>
      </c>
      <c r="H50" s="109" t="str">
        <f t="shared" si="11"/>
        <v>Работал</v>
      </c>
      <c r="I50" s="109" t="str">
        <f t="shared" si="11"/>
        <v>Работал</v>
      </c>
      <c r="J50" s="127" t="str">
        <f t="shared" si="11"/>
        <v/>
      </c>
      <c r="K50" s="127" t="str">
        <f t="shared" si="11"/>
        <v/>
      </c>
      <c r="L50" s="109" t="str">
        <f t="shared" si="11"/>
        <v>Работал</v>
      </c>
      <c r="M50" s="109" t="str">
        <f t="shared" si="11"/>
        <v>Работал</v>
      </c>
      <c r="N50" s="109" t="str">
        <f t="shared" si="11"/>
        <v>Работал</v>
      </c>
      <c r="O50" s="109" t="str">
        <f t="shared" si="11"/>
        <v>Работал</v>
      </c>
      <c r="P50" s="109" t="str">
        <f t="shared" si="11"/>
        <v>Работал</v>
      </c>
      <c r="Q50" s="127" t="str">
        <f t="shared" si="11"/>
        <v/>
      </c>
      <c r="R50" s="127" t="str">
        <f t="shared" si="11"/>
        <v/>
      </c>
      <c r="S50" s="109" t="str">
        <f t="shared" si="11"/>
        <v>Работал</v>
      </c>
      <c r="T50" s="109" t="str">
        <f t="shared" si="11"/>
        <v>Работал</v>
      </c>
      <c r="U50" s="109" t="str">
        <f t="shared" si="11"/>
        <v>Работал</v>
      </c>
      <c r="V50" s="109" t="str">
        <f t="shared" si="11"/>
        <v>Работал</v>
      </c>
      <c r="W50" s="109" t="str">
        <f t="shared" si="11"/>
        <v>Работал</v>
      </c>
      <c r="X50" s="127" t="str">
        <f t="shared" si="11"/>
        <v/>
      </c>
      <c r="Y50" s="127" t="str">
        <f t="shared" si="11"/>
        <v/>
      </c>
      <c r="Z50" s="109" t="str">
        <f t="shared" si="11"/>
        <v>Работал</v>
      </c>
      <c r="AA50" s="109" t="str">
        <f t="shared" si="11"/>
        <v>Работал</v>
      </c>
      <c r="AB50" s="109" t="str">
        <f t="shared" ref="AB50:AJ50" si="12">IF(ISBLANK(AB128),"",IF(AB128=0,"Выходной",IF(AB128&lt;&gt;0,"Работал","")))</f>
        <v>Работал</v>
      </c>
      <c r="AC50" s="109" t="str">
        <f t="shared" si="12"/>
        <v>Работал</v>
      </c>
      <c r="AD50" s="109" t="str">
        <f t="shared" si="12"/>
        <v>Работал</v>
      </c>
      <c r="AE50" s="127" t="str">
        <f t="shared" si="12"/>
        <v/>
      </c>
      <c r="AF50" s="127" t="str">
        <f t="shared" si="12"/>
        <v/>
      </c>
      <c r="AG50" s="109" t="str">
        <f t="shared" si="12"/>
        <v>Работал</v>
      </c>
      <c r="AH50" s="109" t="str">
        <f t="shared" si="12"/>
        <v/>
      </c>
      <c r="AI50" s="109" t="str">
        <f t="shared" si="12"/>
        <v/>
      </c>
      <c r="AJ50" s="109" t="str">
        <f t="shared" si="12"/>
        <v/>
      </c>
    </row>
    <row r="51" spans="1:36" x14ac:dyDescent="0.3">
      <c r="A51" s="102">
        <v>60</v>
      </c>
      <c r="B51" s="107" t="str">
        <f>VLOOKUP($A51,Сотрудники!$A$3:$L$1206,2,0)</f>
        <v>Гнусов Алексей</v>
      </c>
      <c r="C51" s="107" t="str">
        <f>VLOOKUP($A51,Сотрудники!$A$3:$L$1206,8,0)</f>
        <v>Москва</v>
      </c>
      <c r="D51" s="127" t="str">
        <f t="shared" ref="D51:AJ77" si="13">IF(ISBLANK(D129),"",IF(D129=0,"Выходной",IF(D129&lt;&gt;0,"Работал","")))</f>
        <v/>
      </c>
      <c r="E51" s="109" t="str">
        <f t="shared" si="13"/>
        <v>Работал</v>
      </c>
      <c r="F51" s="109" t="str">
        <f t="shared" si="13"/>
        <v>Работал</v>
      </c>
      <c r="G51" s="127" t="str">
        <f t="shared" si="13"/>
        <v/>
      </c>
      <c r="H51" s="109" t="str">
        <f t="shared" si="13"/>
        <v>Работал</v>
      </c>
      <c r="I51" s="109" t="str">
        <f t="shared" si="13"/>
        <v>Работал</v>
      </c>
      <c r="J51" s="127" t="str">
        <f t="shared" si="13"/>
        <v/>
      </c>
      <c r="K51" s="127" t="str">
        <f t="shared" si="13"/>
        <v/>
      </c>
      <c r="L51" s="109" t="str">
        <f t="shared" si="13"/>
        <v>Работал</v>
      </c>
      <c r="M51" s="109" t="str">
        <f t="shared" si="13"/>
        <v>Работал</v>
      </c>
      <c r="N51" s="109" t="str">
        <f t="shared" si="13"/>
        <v>Работал</v>
      </c>
      <c r="O51" s="109" t="str">
        <f t="shared" si="13"/>
        <v>Работал</v>
      </c>
      <c r="P51" s="109" t="str">
        <f t="shared" si="13"/>
        <v>Работал</v>
      </c>
      <c r="Q51" s="127" t="str">
        <f t="shared" si="13"/>
        <v/>
      </c>
      <c r="R51" s="127" t="str">
        <f t="shared" si="13"/>
        <v/>
      </c>
      <c r="S51" s="109" t="str">
        <f t="shared" si="13"/>
        <v>Работал</v>
      </c>
      <c r="T51" s="109" t="str">
        <f t="shared" si="13"/>
        <v>Работал</v>
      </c>
      <c r="U51" s="109" t="str">
        <f t="shared" si="13"/>
        <v>Работал</v>
      </c>
      <c r="V51" s="109" t="str">
        <f t="shared" si="13"/>
        <v>Работал</v>
      </c>
      <c r="W51" s="109" t="str">
        <f t="shared" si="13"/>
        <v>Работал</v>
      </c>
      <c r="X51" s="127" t="str">
        <f t="shared" si="13"/>
        <v/>
      </c>
      <c r="Y51" s="127" t="str">
        <f t="shared" si="13"/>
        <v/>
      </c>
      <c r="Z51" s="109" t="str">
        <f t="shared" si="13"/>
        <v>Работал</v>
      </c>
      <c r="AA51" s="109" t="str">
        <f t="shared" si="13"/>
        <v>Работал</v>
      </c>
      <c r="AB51" s="109" t="str">
        <f t="shared" si="13"/>
        <v>Работал</v>
      </c>
      <c r="AC51" s="109" t="str">
        <f t="shared" si="13"/>
        <v>Работал</v>
      </c>
      <c r="AD51" s="109" t="str">
        <f t="shared" si="13"/>
        <v>Работал</v>
      </c>
      <c r="AE51" s="127" t="str">
        <f t="shared" si="13"/>
        <v/>
      </c>
      <c r="AF51" s="127" t="str">
        <f t="shared" si="13"/>
        <v/>
      </c>
      <c r="AG51" s="109" t="str">
        <f t="shared" si="13"/>
        <v>Работал</v>
      </c>
      <c r="AH51" s="109" t="str">
        <f t="shared" si="13"/>
        <v/>
      </c>
      <c r="AI51" s="109" t="str">
        <f t="shared" si="13"/>
        <v/>
      </c>
      <c r="AJ51" s="109" t="str">
        <f t="shared" si="13"/>
        <v/>
      </c>
    </row>
    <row r="52" spans="1:36" x14ac:dyDescent="0.3">
      <c r="A52" s="102">
        <v>61</v>
      </c>
      <c r="B52" s="107" t="str">
        <f>VLOOKUP($A52,Сотрудники!$A$3:$L$1206,2,0)</f>
        <v>Ушаков Сергей</v>
      </c>
      <c r="C52" s="107" t="str">
        <f>VLOOKUP($A52,Сотрудники!$A$3:$L$1206,8,0)</f>
        <v>Москва</v>
      </c>
      <c r="D52" s="127" t="str">
        <f t="shared" si="13"/>
        <v/>
      </c>
      <c r="E52" s="109" t="str">
        <f t="shared" si="13"/>
        <v>Работал</v>
      </c>
      <c r="F52" s="109" t="str">
        <f t="shared" si="13"/>
        <v>Работал</v>
      </c>
      <c r="G52" s="127" t="str">
        <f t="shared" si="13"/>
        <v/>
      </c>
      <c r="H52" s="109" t="str">
        <f t="shared" si="13"/>
        <v>Работал</v>
      </c>
      <c r="I52" s="109" t="str">
        <f t="shared" si="13"/>
        <v>Работал</v>
      </c>
      <c r="J52" s="127" t="str">
        <f t="shared" si="13"/>
        <v/>
      </c>
      <c r="K52" s="127" t="str">
        <f t="shared" si="13"/>
        <v/>
      </c>
      <c r="L52" s="109" t="str">
        <f t="shared" si="13"/>
        <v>Работал</v>
      </c>
      <c r="M52" s="109" t="str">
        <f t="shared" si="13"/>
        <v>Работал</v>
      </c>
      <c r="N52" s="109" t="str">
        <f t="shared" si="13"/>
        <v>Работал</v>
      </c>
      <c r="O52" s="109" t="str">
        <f t="shared" si="13"/>
        <v>Работал</v>
      </c>
      <c r="P52" s="109" t="str">
        <f t="shared" si="13"/>
        <v>Работал</v>
      </c>
      <c r="Q52" s="127" t="str">
        <f t="shared" si="13"/>
        <v/>
      </c>
      <c r="R52" s="127" t="str">
        <f t="shared" si="13"/>
        <v/>
      </c>
      <c r="S52" s="109" t="str">
        <f t="shared" si="13"/>
        <v>Работал</v>
      </c>
      <c r="T52" s="109" t="str">
        <f t="shared" si="13"/>
        <v>Работал</v>
      </c>
      <c r="U52" s="109" t="str">
        <f t="shared" si="13"/>
        <v>Работал</v>
      </c>
      <c r="V52" s="109" t="str">
        <f t="shared" si="13"/>
        <v>Работал</v>
      </c>
      <c r="W52" s="109" t="str">
        <f t="shared" si="13"/>
        <v>Работал</v>
      </c>
      <c r="X52" s="127" t="str">
        <f t="shared" si="13"/>
        <v/>
      </c>
      <c r="Y52" s="127" t="str">
        <f t="shared" si="13"/>
        <v/>
      </c>
      <c r="Z52" s="109" t="str">
        <f t="shared" si="13"/>
        <v>Работал</v>
      </c>
      <c r="AA52" s="109" t="str">
        <f t="shared" si="13"/>
        <v>Работал</v>
      </c>
      <c r="AB52" s="109" t="str">
        <f t="shared" si="13"/>
        <v>Работал</v>
      </c>
      <c r="AC52" s="109" t="str">
        <f t="shared" si="13"/>
        <v>Работал</v>
      </c>
      <c r="AD52" s="109" t="str">
        <f t="shared" si="13"/>
        <v>Работал</v>
      </c>
      <c r="AE52" s="127" t="str">
        <f t="shared" si="13"/>
        <v/>
      </c>
      <c r="AF52" s="127" t="str">
        <f t="shared" si="13"/>
        <v/>
      </c>
      <c r="AG52" s="109" t="str">
        <f t="shared" si="13"/>
        <v>Работал</v>
      </c>
      <c r="AH52" s="109" t="str">
        <f t="shared" si="13"/>
        <v/>
      </c>
      <c r="AI52" s="109" t="str">
        <f t="shared" si="13"/>
        <v/>
      </c>
      <c r="AJ52" s="109" t="str">
        <f t="shared" si="13"/>
        <v/>
      </c>
    </row>
    <row r="53" spans="1:36" x14ac:dyDescent="0.3">
      <c r="A53" s="102">
        <v>62</v>
      </c>
      <c r="B53" s="107" t="str">
        <f>VLOOKUP($A53,Сотрудники!$A$3:$L$1206,2,0)</f>
        <v>Горьков Алексей</v>
      </c>
      <c r="C53" s="107" t="str">
        <f>VLOOKUP($A53,Сотрудники!$A$3:$L$1206,8,0)</f>
        <v>Москва</v>
      </c>
      <c r="D53" s="127" t="str">
        <f t="shared" si="13"/>
        <v/>
      </c>
      <c r="E53" s="109" t="str">
        <f t="shared" si="13"/>
        <v>Выходной</v>
      </c>
      <c r="F53" s="109" t="str">
        <f t="shared" si="13"/>
        <v>Выходной</v>
      </c>
      <c r="G53" s="127" t="str">
        <f t="shared" si="13"/>
        <v>Выходной</v>
      </c>
      <c r="H53" s="109" t="str">
        <f t="shared" si="13"/>
        <v>Выходной</v>
      </c>
      <c r="I53" s="109" t="str">
        <f t="shared" si="13"/>
        <v>Выходной</v>
      </c>
      <c r="J53" s="127" t="str">
        <f t="shared" si="13"/>
        <v>Выходной</v>
      </c>
      <c r="K53" s="127" t="str">
        <f t="shared" si="13"/>
        <v>Выходной</v>
      </c>
      <c r="L53" s="109" t="str">
        <f t="shared" si="13"/>
        <v>Выходной</v>
      </c>
      <c r="M53" s="109" t="str">
        <f t="shared" si="13"/>
        <v>Выходной</v>
      </c>
      <c r="N53" s="109" t="str">
        <f t="shared" si="13"/>
        <v>Выходной</v>
      </c>
      <c r="O53" s="109" t="str">
        <f t="shared" si="13"/>
        <v>Выходной</v>
      </c>
      <c r="P53" s="109" t="str">
        <f t="shared" si="13"/>
        <v>Выходной</v>
      </c>
      <c r="Q53" s="127" t="str">
        <f t="shared" si="13"/>
        <v>Выходной</v>
      </c>
      <c r="R53" s="127" t="str">
        <f t="shared" si="13"/>
        <v>Выходной</v>
      </c>
      <c r="S53" s="109" t="str">
        <f t="shared" si="13"/>
        <v>Работал</v>
      </c>
      <c r="T53" s="109" t="str">
        <f t="shared" si="13"/>
        <v>Работал</v>
      </c>
      <c r="U53" s="109" t="str">
        <f t="shared" si="13"/>
        <v>Работал</v>
      </c>
      <c r="V53" s="109" t="str">
        <f t="shared" si="13"/>
        <v>Работал</v>
      </c>
      <c r="W53" s="109" t="str">
        <f t="shared" si="13"/>
        <v>Работал</v>
      </c>
      <c r="X53" s="127" t="str">
        <f t="shared" si="13"/>
        <v/>
      </c>
      <c r="Y53" s="127" t="str">
        <f t="shared" si="13"/>
        <v/>
      </c>
      <c r="Z53" s="109" t="str">
        <f t="shared" si="13"/>
        <v>Работал</v>
      </c>
      <c r="AA53" s="109" t="str">
        <f t="shared" si="13"/>
        <v>Работал</v>
      </c>
      <c r="AB53" s="109" t="str">
        <f t="shared" si="13"/>
        <v>Работал</v>
      </c>
      <c r="AC53" s="109" t="str">
        <f t="shared" si="13"/>
        <v>Работал</v>
      </c>
      <c r="AD53" s="109" t="str">
        <f t="shared" si="13"/>
        <v>Работал</v>
      </c>
      <c r="AE53" s="127" t="str">
        <f t="shared" si="13"/>
        <v/>
      </c>
      <c r="AF53" s="127" t="str">
        <f t="shared" si="13"/>
        <v/>
      </c>
      <c r="AG53" s="109" t="str">
        <f t="shared" si="13"/>
        <v>Работал</v>
      </c>
      <c r="AH53" s="109" t="str">
        <f t="shared" si="13"/>
        <v/>
      </c>
      <c r="AI53" s="109" t="str">
        <f t="shared" si="13"/>
        <v/>
      </c>
      <c r="AJ53" s="109" t="str">
        <f t="shared" si="13"/>
        <v/>
      </c>
    </row>
    <row r="54" spans="1:36" x14ac:dyDescent="0.3">
      <c r="A54" s="102">
        <v>63</v>
      </c>
      <c r="B54" s="107" t="str">
        <f>VLOOKUP($A54,Сотрудники!$A$3:$L$1206,2,0)</f>
        <v>Ненякина Анастасия</v>
      </c>
      <c r="C54" s="107" t="str">
        <f>VLOOKUP($A54,Сотрудники!$A$3:$L$1206,8,0)</f>
        <v>Москва</v>
      </c>
      <c r="D54" s="127" t="str">
        <f t="shared" si="13"/>
        <v/>
      </c>
      <c r="E54" s="109" t="str">
        <f t="shared" ref="E54:AJ66" si="14">IF(ISBLANK(E132),"",IF(E132=0,"Выходной",IF(E132&lt;&gt;0,"Работал","")))</f>
        <v>Работал</v>
      </c>
      <c r="F54" s="109" t="str">
        <f t="shared" si="14"/>
        <v>Работал</v>
      </c>
      <c r="G54" s="127" t="str">
        <f t="shared" si="14"/>
        <v/>
      </c>
      <c r="H54" s="109" t="str">
        <f t="shared" si="14"/>
        <v>Работал</v>
      </c>
      <c r="I54" s="109" t="str">
        <f t="shared" si="14"/>
        <v>Работал</v>
      </c>
      <c r="J54" s="127" t="str">
        <f t="shared" si="14"/>
        <v/>
      </c>
      <c r="K54" s="127" t="str">
        <f t="shared" si="14"/>
        <v/>
      </c>
      <c r="L54" s="109" t="str">
        <f t="shared" si="14"/>
        <v>Работал</v>
      </c>
      <c r="M54" s="109" t="str">
        <f t="shared" si="14"/>
        <v>Работал</v>
      </c>
      <c r="N54" s="109" t="str">
        <f t="shared" si="14"/>
        <v>Работал</v>
      </c>
      <c r="O54" s="109" t="str">
        <f t="shared" si="14"/>
        <v>Работал</v>
      </c>
      <c r="P54" s="109" t="str">
        <f t="shared" si="14"/>
        <v>Работал</v>
      </c>
      <c r="Q54" s="127" t="str">
        <f t="shared" si="14"/>
        <v/>
      </c>
      <c r="R54" s="127" t="str">
        <f t="shared" si="14"/>
        <v/>
      </c>
      <c r="S54" s="109" t="str">
        <f t="shared" si="14"/>
        <v>Работал</v>
      </c>
      <c r="T54" s="109" t="str">
        <f t="shared" si="14"/>
        <v>Работал</v>
      </c>
      <c r="U54" s="109" t="str">
        <f t="shared" si="14"/>
        <v>Работал</v>
      </c>
      <c r="V54" s="109" t="str">
        <f t="shared" si="14"/>
        <v>Работал</v>
      </c>
      <c r="W54" s="109" t="str">
        <f t="shared" si="14"/>
        <v>Работал</v>
      </c>
      <c r="X54" s="127" t="str">
        <f t="shared" si="14"/>
        <v/>
      </c>
      <c r="Y54" s="127" t="str">
        <f t="shared" si="14"/>
        <v/>
      </c>
      <c r="Z54" s="109" t="str">
        <f t="shared" si="14"/>
        <v>Работал</v>
      </c>
      <c r="AA54" s="109" t="str">
        <f t="shared" si="14"/>
        <v>Выходной</v>
      </c>
      <c r="AB54" s="109" t="str">
        <f t="shared" si="14"/>
        <v>Выходной</v>
      </c>
      <c r="AC54" s="109" t="str">
        <f t="shared" si="14"/>
        <v>Выходной</v>
      </c>
      <c r="AD54" s="109" t="str">
        <f t="shared" si="14"/>
        <v>Выходной</v>
      </c>
      <c r="AE54" s="127" t="str">
        <f t="shared" si="14"/>
        <v/>
      </c>
      <c r="AF54" s="127" t="str">
        <f t="shared" si="14"/>
        <v/>
      </c>
      <c r="AG54" s="109" t="str">
        <f t="shared" si="14"/>
        <v>Выходной</v>
      </c>
      <c r="AH54" s="109" t="str">
        <f t="shared" si="14"/>
        <v/>
      </c>
      <c r="AI54" s="109" t="str">
        <f t="shared" si="14"/>
        <v/>
      </c>
      <c r="AJ54" s="109" t="str">
        <f t="shared" si="14"/>
        <v/>
      </c>
    </row>
    <row r="55" spans="1:36" x14ac:dyDescent="0.3">
      <c r="A55" s="102">
        <v>83</v>
      </c>
      <c r="B55" s="107" t="str">
        <f>VLOOKUP($A55,Сотрудники!$A$3:$L$1206,2,0)</f>
        <v>Жердева Екатерина</v>
      </c>
      <c r="C55" s="107" t="str">
        <f>VLOOKUP($A55,Сотрудники!$A$3:$L$1206,8,0)</f>
        <v>Архангельск</v>
      </c>
      <c r="D55" s="127" t="str">
        <f t="shared" si="13"/>
        <v/>
      </c>
      <c r="E55" s="109" t="str">
        <f t="shared" si="14"/>
        <v>Работал</v>
      </c>
      <c r="F55" s="109" t="str">
        <f t="shared" si="14"/>
        <v>Работал</v>
      </c>
      <c r="G55" s="127" t="str">
        <f t="shared" si="14"/>
        <v/>
      </c>
      <c r="H55" s="109" t="str">
        <f t="shared" si="14"/>
        <v>Работал</v>
      </c>
      <c r="I55" s="109" t="str">
        <f t="shared" si="14"/>
        <v>Работал</v>
      </c>
      <c r="J55" s="127" t="str">
        <f t="shared" si="14"/>
        <v/>
      </c>
      <c r="K55" s="127" t="str">
        <f t="shared" si="14"/>
        <v/>
      </c>
      <c r="L55" s="109" t="str">
        <f t="shared" si="14"/>
        <v>Работал</v>
      </c>
      <c r="M55" s="109" t="str">
        <f t="shared" si="14"/>
        <v>Работал</v>
      </c>
      <c r="N55" s="109" t="str">
        <f t="shared" si="14"/>
        <v>Работал</v>
      </c>
      <c r="O55" s="109" t="str">
        <f t="shared" si="14"/>
        <v>Работал</v>
      </c>
      <c r="P55" s="109" t="str">
        <f t="shared" si="14"/>
        <v>Работал</v>
      </c>
      <c r="Q55" s="127" t="str">
        <f t="shared" si="14"/>
        <v/>
      </c>
      <c r="R55" s="127" t="str">
        <f t="shared" si="14"/>
        <v/>
      </c>
      <c r="S55" s="109" t="str">
        <f t="shared" si="14"/>
        <v>Работал</v>
      </c>
      <c r="T55" s="109" t="str">
        <f t="shared" si="14"/>
        <v>Работал</v>
      </c>
      <c r="U55" s="109" t="str">
        <f t="shared" si="14"/>
        <v>Работал</v>
      </c>
      <c r="V55" s="109" t="str">
        <f t="shared" si="14"/>
        <v>Работал</v>
      </c>
      <c r="W55" s="109" t="str">
        <f t="shared" si="14"/>
        <v>Работал</v>
      </c>
      <c r="X55" s="127"/>
      <c r="Y55" s="127"/>
      <c r="Z55" s="109" t="str">
        <f t="shared" ref="Z55:AG77" si="15">IF(ISBLANK(Z133),"",IF(Z133=0,"Выходной",IF(Z133&lt;&gt;0,"Работал","")))</f>
        <v>Работал</v>
      </c>
      <c r="AA55" s="109" t="str">
        <f t="shared" si="15"/>
        <v>Работал</v>
      </c>
      <c r="AB55" s="109" t="str">
        <f t="shared" si="15"/>
        <v>Работал</v>
      </c>
      <c r="AC55" s="109" t="str">
        <f t="shared" si="15"/>
        <v>Работал</v>
      </c>
      <c r="AD55" s="109" t="str">
        <f t="shared" si="15"/>
        <v>Работал</v>
      </c>
      <c r="AE55" s="127" t="str">
        <f t="shared" si="15"/>
        <v/>
      </c>
      <c r="AF55" s="127" t="str">
        <f t="shared" si="15"/>
        <v/>
      </c>
      <c r="AG55" s="109" t="str">
        <f t="shared" si="15"/>
        <v>Работал</v>
      </c>
      <c r="AH55" s="109"/>
      <c r="AI55" s="109"/>
      <c r="AJ55" s="109"/>
    </row>
    <row r="56" spans="1:36" x14ac:dyDescent="0.3">
      <c r="A56" s="102">
        <v>64</v>
      </c>
      <c r="B56" s="107" t="str">
        <f>VLOOKUP($A56,Сотрудники!$A$3:$L$1206,2,0)</f>
        <v>Павлов Роман</v>
      </c>
      <c r="C56" s="107" t="str">
        <f>VLOOKUP($A56,Сотрудники!$A$3:$L$1206,8,0)</f>
        <v>Москва</v>
      </c>
      <c r="D56" s="127" t="str">
        <f t="shared" si="13"/>
        <v/>
      </c>
      <c r="E56" s="109" t="str">
        <f t="shared" si="14"/>
        <v>Работал</v>
      </c>
      <c r="F56" s="109" t="str">
        <f t="shared" si="14"/>
        <v>Работал</v>
      </c>
      <c r="G56" s="127" t="str">
        <f t="shared" si="14"/>
        <v/>
      </c>
      <c r="H56" s="109" t="str">
        <f t="shared" si="14"/>
        <v>Работал</v>
      </c>
      <c r="I56" s="109" t="str">
        <f t="shared" si="14"/>
        <v>Работал</v>
      </c>
      <c r="J56" s="127" t="str">
        <f t="shared" si="14"/>
        <v/>
      </c>
      <c r="K56" s="127" t="str">
        <f t="shared" si="14"/>
        <v/>
      </c>
      <c r="L56" s="109" t="str">
        <f t="shared" si="14"/>
        <v>Работал</v>
      </c>
      <c r="M56" s="109" t="str">
        <f t="shared" si="14"/>
        <v>Работал</v>
      </c>
      <c r="N56" s="109" t="str">
        <f t="shared" si="14"/>
        <v>Работал</v>
      </c>
      <c r="O56" s="109" t="str">
        <f t="shared" si="14"/>
        <v>Работал</v>
      </c>
      <c r="P56" s="109" t="str">
        <f t="shared" si="14"/>
        <v>Работал</v>
      </c>
      <c r="Q56" s="127" t="str">
        <f t="shared" si="14"/>
        <v/>
      </c>
      <c r="R56" s="127" t="str">
        <f t="shared" si="14"/>
        <v/>
      </c>
      <c r="S56" s="109" t="str">
        <f t="shared" si="14"/>
        <v>Работал</v>
      </c>
      <c r="T56" s="109" t="str">
        <f t="shared" si="14"/>
        <v>Работал</v>
      </c>
      <c r="U56" s="109" t="str">
        <f t="shared" si="14"/>
        <v>Работал</v>
      </c>
      <c r="V56" s="109" t="str">
        <f t="shared" si="14"/>
        <v>Работал</v>
      </c>
      <c r="W56" s="109" t="str">
        <f t="shared" si="14"/>
        <v>Работал</v>
      </c>
      <c r="X56" s="127"/>
      <c r="Y56" s="127"/>
      <c r="Z56" s="109" t="str">
        <f t="shared" si="15"/>
        <v>Работал</v>
      </c>
      <c r="AA56" s="109" t="str">
        <f t="shared" si="15"/>
        <v>Работал</v>
      </c>
      <c r="AB56" s="109" t="str">
        <f t="shared" si="15"/>
        <v>Работал</v>
      </c>
      <c r="AC56" s="109" t="str">
        <f t="shared" si="15"/>
        <v>Работал</v>
      </c>
      <c r="AD56" s="109" t="str">
        <f t="shared" si="15"/>
        <v>Работал</v>
      </c>
      <c r="AE56" s="127" t="str">
        <f t="shared" si="15"/>
        <v/>
      </c>
      <c r="AF56" s="127" t="str">
        <f t="shared" si="15"/>
        <v/>
      </c>
      <c r="AG56" s="109" t="str">
        <f t="shared" si="15"/>
        <v>Работал</v>
      </c>
      <c r="AH56" s="109"/>
      <c r="AI56" s="109"/>
      <c r="AJ56" s="109"/>
    </row>
    <row r="57" spans="1:36" x14ac:dyDescent="0.3">
      <c r="A57" s="102">
        <v>66</v>
      </c>
      <c r="B57" s="107" t="str">
        <f>VLOOKUP($A57,Сотрудники!$A$3:$L$1206,2,0)</f>
        <v>Лукьянов Станислав</v>
      </c>
      <c r="C57" s="107" t="str">
        <f>VLOOKUP($A57,Сотрудники!$A$3:$L$1206,8,0)</f>
        <v>Екатеринбург</v>
      </c>
      <c r="D57" s="127" t="str">
        <f t="shared" si="13"/>
        <v/>
      </c>
      <c r="E57" s="109" t="str">
        <f t="shared" si="14"/>
        <v>Работал</v>
      </c>
      <c r="F57" s="109" t="str">
        <f t="shared" si="14"/>
        <v>Работал</v>
      </c>
      <c r="G57" s="127" t="str">
        <f t="shared" si="14"/>
        <v/>
      </c>
      <c r="H57" s="109" t="str">
        <f t="shared" si="14"/>
        <v>Работал</v>
      </c>
      <c r="I57" s="109" t="str">
        <f t="shared" si="14"/>
        <v>Работал</v>
      </c>
      <c r="J57" s="127" t="str">
        <f t="shared" si="14"/>
        <v/>
      </c>
      <c r="K57" s="127" t="str">
        <f t="shared" si="14"/>
        <v/>
      </c>
      <c r="L57" s="109" t="str">
        <f t="shared" si="14"/>
        <v>Работал</v>
      </c>
      <c r="M57" s="109" t="str">
        <f t="shared" si="14"/>
        <v>Работал</v>
      </c>
      <c r="N57" s="109" t="str">
        <f t="shared" si="14"/>
        <v>Работал</v>
      </c>
      <c r="O57" s="109" t="str">
        <f t="shared" si="14"/>
        <v>Работал</v>
      </c>
      <c r="P57" s="109" t="str">
        <f t="shared" si="14"/>
        <v>Работал</v>
      </c>
      <c r="Q57" s="127" t="str">
        <f t="shared" si="14"/>
        <v/>
      </c>
      <c r="R57" s="127" t="str">
        <f t="shared" si="14"/>
        <v/>
      </c>
      <c r="S57" s="109" t="str">
        <f t="shared" si="14"/>
        <v>Работал</v>
      </c>
      <c r="T57" s="109" t="str">
        <f t="shared" si="14"/>
        <v>Работал</v>
      </c>
      <c r="U57" s="109" t="str">
        <f t="shared" si="14"/>
        <v>Работал</v>
      </c>
      <c r="V57" s="109" t="str">
        <f t="shared" si="14"/>
        <v>Работал</v>
      </c>
      <c r="W57" s="109" t="str">
        <f t="shared" si="14"/>
        <v>Работал</v>
      </c>
      <c r="X57" s="127"/>
      <c r="Y57" s="127"/>
      <c r="Z57" s="109" t="str">
        <f t="shared" si="15"/>
        <v>Работал</v>
      </c>
      <c r="AA57" s="109" t="str">
        <f t="shared" si="15"/>
        <v>Работал</v>
      </c>
      <c r="AB57" s="109" t="str">
        <f t="shared" si="15"/>
        <v>Работал</v>
      </c>
      <c r="AC57" s="109" t="str">
        <f t="shared" si="15"/>
        <v>Работал</v>
      </c>
      <c r="AD57" s="109" t="str">
        <f t="shared" si="15"/>
        <v>Работал</v>
      </c>
      <c r="AE57" s="127" t="str">
        <f t="shared" si="15"/>
        <v/>
      </c>
      <c r="AF57" s="127" t="str">
        <f t="shared" si="15"/>
        <v/>
      </c>
      <c r="AG57" s="109" t="str">
        <f t="shared" si="15"/>
        <v>Работал</v>
      </c>
      <c r="AH57" s="109"/>
      <c r="AI57" s="109"/>
      <c r="AJ57" s="109"/>
    </row>
    <row r="58" spans="1:36" x14ac:dyDescent="0.3">
      <c r="A58" s="102">
        <v>67</v>
      </c>
      <c r="B58" s="107" t="str">
        <f>VLOOKUP($A58,Сотрудники!$A$3:$L$1206,2,0)</f>
        <v>Киле Егор</v>
      </c>
      <c r="C58" s="107" t="str">
        <f>VLOOKUP($A58,Сотрудники!$A$3:$L$1206,8,0)</f>
        <v>СПБ</v>
      </c>
      <c r="D58" s="127" t="str">
        <f t="shared" si="13"/>
        <v/>
      </c>
      <c r="E58" s="109" t="str">
        <f t="shared" si="14"/>
        <v>Работал</v>
      </c>
      <c r="F58" s="109" t="str">
        <f t="shared" si="14"/>
        <v>Работал</v>
      </c>
      <c r="G58" s="127" t="str">
        <f t="shared" si="14"/>
        <v/>
      </c>
      <c r="H58" s="109" t="str">
        <f t="shared" si="14"/>
        <v>Работал</v>
      </c>
      <c r="I58" s="109" t="str">
        <f t="shared" si="14"/>
        <v>Работал</v>
      </c>
      <c r="J58" s="127" t="str">
        <f t="shared" si="14"/>
        <v/>
      </c>
      <c r="K58" s="127" t="str">
        <f t="shared" si="14"/>
        <v/>
      </c>
      <c r="L58" s="109" t="str">
        <f t="shared" si="14"/>
        <v>Работал</v>
      </c>
      <c r="M58" s="109" t="str">
        <f t="shared" si="14"/>
        <v>Работал</v>
      </c>
      <c r="N58" s="109" t="str">
        <f t="shared" si="14"/>
        <v>Работал</v>
      </c>
      <c r="O58" s="109" t="str">
        <f t="shared" si="14"/>
        <v>Работал</v>
      </c>
      <c r="P58" s="109" t="str">
        <f t="shared" si="14"/>
        <v>Работал</v>
      </c>
      <c r="Q58" s="127" t="str">
        <f t="shared" si="14"/>
        <v/>
      </c>
      <c r="R58" s="127" t="str">
        <f t="shared" si="14"/>
        <v/>
      </c>
      <c r="S58" s="109" t="str">
        <f t="shared" si="14"/>
        <v>Работал</v>
      </c>
      <c r="T58" s="109" t="str">
        <f t="shared" si="14"/>
        <v>Работал</v>
      </c>
      <c r="U58" s="109" t="str">
        <f t="shared" si="14"/>
        <v>Работал</v>
      </c>
      <c r="V58" s="109" t="str">
        <f t="shared" si="14"/>
        <v>Работал</v>
      </c>
      <c r="W58" s="109" t="str">
        <f t="shared" si="14"/>
        <v>Работал</v>
      </c>
      <c r="X58" s="127"/>
      <c r="Y58" s="127"/>
      <c r="Z58" s="109" t="str">
        <f t="shared" si="15"/>
        <v>Работал</v>
      </c>
      <c r="AA58" s="109" t="str">
        <f t="shared" si="15"/>
        <v>Работал</v>
      </c>
      <c r="AB58" s="109" t="str">
        <f t="shared" si="15"/>
        <v>Работал</v>
      </c>
      <c r="AC58" s="109" t="str">
        <f t="shared" si="15"/>
        <v>Работал</v>
      </c>
      <c r="AD58" s="109" t="str">
        <f t="shared" si="15"/>
        <v>Работал</v>
      </c>
      <c r="AE58" s="127" t="str">
        <f t="shared" si="15"/>
        <v/>
      </c>
      <c r="AF58" s="127" t="str">
        <f t="shared" si="15"/>
        <v/>
      </c>
      <c r="AG58" s="109" t="str">
        <f t="shared" si="15"/>
        <v>Работал</v>
      </c>
      <c r="AH58" s="109"/>
      <c r="AI58" s="109"/>
      <c r="AJ58" s="109"/>
    </row>
    <row r="59" spans="1:36" x14ac:dyDescent="0.3">
      <c r="A59" s="102">
        <v>69</v>
      </c>
      <c r="B59" s="107" t="str">
        <f>VLOOKUP($A59,Сотрудники!$A$3:$L$1206,2,0)</f>
        <v>Егоров Валерий</v>
      </c>
      <c r="C59" s="107" t="str">
        <f>VLOOKUP($A59,Сотрудники!$A$3:$L$1206,8,0)</f>
        <v>Рязань</v>
      </c>
      <c r="D59" s="127" t="str">
        <f t="shared" si="13"/>
        <v/>
      </c>
      <c r="E59" s="109" t="str">
        <f t="shared" si="14"/>
        <v>Работал</v>
      </c>
      <c r="F59" s="109" t="str">
        <f t="shared" si="14"/>
        <v>Работал</v>
      </c>
      <c r="G59" s="127" t="str">
        <f t="shared" si="14"/>
        <v/>
      </c>
      <c r="H59" s="109" t="str">
        <f t="shared" si="14"/>
        <v>Работал</v>
      </c>
      <c r="I59" s="109" t="str">
        <f t="shared" si="14"/>
        <v>Работал</v>
      </c>
      <c r="J59" s="127" t="str">
        <f t="shared" si="14"/>
        <v/>
      </c>
      <c r="K59" s="127" t="str">
        <f t="shared" si="14"/>
        <v/>
      </c>
      <c r="L59" s="109" t="str">
        <f t="shared" si="14"/>
        <v>Работал</v>
      </c>
      <c r="M59" s="109" t="str">
        <f t="shared" si="14"/>
        <v>Работал</v>
      </c>
      <c r="N59" s="109" t="str">
        <f t="shared" si="14"/>
        <v>Работал</v>
      </c>
      <c r="O59" s="109" t="str">
        <f t="shared" si="14"/>
        <v>Работал</v>
      </c>
      <c r="P59" s="109" t="str">
        <f t="shared" si="14"/>
        <v>Работал</v>
      </c>
      <c r="Q59" s="127" t="str">
        <f t="shared" si="14"/>
        <v/>
      </c>
      <c r="R59" s="127" t="str">
        <f t="shared" si="14"/>
        <v/>
      </c>
      <c r="S59" s="109" t="str">
        <f t="shared" si="14"/>
        <v>Работал</v>
      </c>
      <c r="T59" s="109" t="str">
        <f t="shared" si="14"/>
        <v>Работал</v>
      </c>
      <c r="U59" s="109" t="str">
        <f t="shared" si="14"/>
        <v>Работал</v>
      </c>
      <c r="V59" s="109" t="str">
        <f t="shared" si="14"/>
        <v>Работал</v>
      </c>
      <c r="W59" s="109" t="str">
        <f t="shared" si="14"/>
        <v>Работал</v>
      </c>
      <c r="X59" s="127"/>
      <c r="Y59" s="127"/>
      <c r="Z59" s="109" t="str">
        <f t="shared" si="15"/>
        <v>Работал</v>
      </c>
      <c r="AA59" s="109" t="str">
        <f t="shared" si="15"/>
        <v>Работал</v>
      </c>
      <c r="AB59" s="109" t="str">
        <f t="shared" si="15"/>
        <v>Работал</v>
      </c>
      <c r="AC59" s="109" t="str">
        <f t="shared" si="15"/>
        <v>Работал</v>
      </c>
      <c r="AD59" s="109" t="str">
        <f t="shared" si="15"/>
        <v>Работал</v>
      </c>
      <c r="AE59" s="127" t="str">
        <f t="shared" si="15"/>
        <v/>
      </c>
      <c r="AF59" s="127" t="str">
        <f t="shared" si="15"/>
        <v/>
      </c>
      <c r="AG59" s="109" t="str">
        <f t="shared" si="15"/>
        <v>Работал</v>
      </c>
      <c r="AH59" s="109"/>
      <c r="AI59" s="109"/>
      <c r="AJ59" s="109"/>
    </row>
    <row r="60" spans="1:36" x14ac:dyDescent="0.3">
      <c r="A60" s="102">
        <v>70</v>
      </c>
      <c r="B60" s="107" t="str">
        <f>VLOOKUP($A60,Сотрудники!$A$3:$L$1206,2,0)</f>
        <v>Балагушкин Артем</v>
      </c>
      <c r="C60" s="107" t="str">
        <f>VLOOKUP($A60,Сотрудники!$A$3:$L$1206,8,0)</f>
        <v>Москва</v>
      </c>
      <c r="D60" s="127" t="str">
        <f t="shared" si="13"/>
        <v/>
      </c>
      <c r="E60" s="109" t="str">
        <f t="shared" si="14"/>
        <v>Работал</v>
      </c>
      <c r="F60" s="109" t="str">
        <f t="shared" si="14"/>
        <v>Работал</v>
      </c>
      <c r="G60" s="127" t="str">
        <f t="shared" si="14"/>
        <v/>
      </c>
      <c r="H60" s="109" t="str">
        <f t="shared" si="14"/>
        <v>Работал</v>
      </c>
      <c r="I60" s="109" t="str">
        <f t="shared" si="14"/>
        <v>Работал</v>
      </c>
      <c r="J60" s="127" t="str">
        <f t="shared" si="14"/>
        <v/>
      </c>
      <c r="K60" s="127" t="str">
        <f t="shared" si="14"/>
        <v/>
      </c>
      <c r="L60" s="109" t="str">
        <f t="shared" si="14"/>
        <v>Работал</v>
      </c>
      <c r="M60" s="109" t="str">
        <f t="shared" si="14"/>
        <v>Работал</v>
      </c>
      <c r="N60" s="109" t="str">
        <f t="shared" si="14"/>
        <v>Работал</v>
      </c>
      <c r="O60" s="109" t="str">
        <f t="shared" si="14"/>
        <v>Работал</v>
      </c>
      <c r="P60" s="109" t="str">
        <f t="shared" si="14"/>
        <v>Работал</v>
      </c>
      <c r="Q60" s="127" t="str">
        <f t="shared" si="14"/>
        <v/>
      </c>
      <c r="R60" s="127" t="str">
        <f t="shared" si="14"/>
        <v/>
      </c>
      <c r="S60" s="109" t="str">
        <f t="shared" si="14"/>
        <v>Работал</v>
      </c>
      <c r="T60" s="109" t="str">
        <f t="shared" si="14"/>
        <v>Работал</v>
      </c>
      <c r="U60" s="109" t="str">
        <f t="shared" si="14"/>
        <v>Работал</v>
      </c>
      <c r="V60" s="109" t="str">
        <f t="shared" si="14"/>
        <v>Работал</v>
      </c>
      <c r="W60" s="109" t="str">
        <f t="shared" si="14"/>
        <v>Работал</v>
      </c>
      <c r="X60" s="127"/>
      <c r="Y60" s="127"/>
      <c r="Z60" s="109" t="str">
        <f t="shared" si="15"/>
        <v>Работал</v>
      </c>
      <c r="AA60" s="109" t="str">
        <f t="shared" si="15"/>
        <v>Работал</v>
      </c>
      <c r="AB60" s="109" t="str">
        <f t="shared" si="15"/>
        <v>Работал</v>
      </c>
      <c r="AC60" s="109" t="str">
        <f t="shared" si="15"/>
        <v>Работал</v>
      </c>
      <c r="AD60" s="109" t="str">
        <f t="shared" si="15"/>
        <v>Работал</v>
      </c>
      <c r="AE60" s="127" t="str">
        <f t="shared" si="15"/>
        <v/>
      </c>
      <c r="AF60" s="127" t="str">
        <f t="shared" si="15"/>
        <v/>
      </c>
      <c r="AG60" s="109" t="str">
        <f t="shared" si="15"/>
        <v>Работал</v>
      </c>
      <c r="AH60" s="109"/>
      <c r="AI60" s="109"/>
      <c r="AJ60" s="109"/>
    </row>
    <row r="61" spans="1:36" x14ac:dyDescent="0.3">
      <c r="A61" s="102">
        <v>71</v>
      </c>
      <c r="B61" s="107" t="str">
        <f>VLOOKUP($A61,Сотрудники!$A$3:$L$1206,2,0)</f>
        <v>Чермашенцев Илья</v>
      </c>
      <c r="C61" s="107" t="str">
        <f>VLOOKUP($A61,Сотрудники!$A$3:$L$1206,8,0)</f>
        <v>Москва</v>
      </c>
      <c r="D61" s="127" t="str">
        <f t="shared" si="13"/>
        <v/>
      </c>
      <c r="E61" s="109" t="str">
        <f t="shared" si="14"/>
        <v>Работал</v>
      </c>
      <c r="F61" s="109" t="str">
        <f t="shared" si="14"/>
        <v>Работал</v>
      </c>
      <c r="G61" s="127" t="str">
        <f t="shared" si="14"/>
        <v/>
      </c>
      <c r="H61" s="109" t="str">
        <f t="shared" si="14"/>
        <v>Работал</v>
      </c>
      <c r="I61" s="109" t="str">
        <f t="shared" si="14"/>
        <v>Работал</v>
      </c>
      <c r="J61" s="127" t="str">
        <f t="shared" si="14"/>
        <v/>
      </c>
      <c r="K61" s="127" t="str">
        <f t="shared" si="14"/>
        <v/>
      </c>
      <c r="L61" s="109" t="str">
        <f t="shared" si="14"/>
        <v>Работал</v>
      </c>
      <c r="M61" s="109" t="str">
        <f t="shared" si="14"/>
        <v>Работал</v>
      </c>
      <c r="N61" s="109" t="str">
        <f t="shared" si="14"/>
        <v>Работал</v>
      </c>
      <c r="O61" s="109" t="str">
        <f t="shared" si="14"/>
        <v>Работал</v>
      </c>
      <c r="P61" s="109" t="str">
        <f t="shared" si="14"/>
        <v>Работал</v>
      </c>
      <c r="Q61" s="127" t="str">
        <f t="shared" si="14"/>
        <v/>
      </c>
      <c r="R61" s="127" t="str">
        <f t="shared" si="14"/>
        <v/>
      </c>
      <c r="S61" s="109" t="str">
        <f t="shared" si="14"/>
        <v>Работал</v>
      </c>
      <c r="T61" s="109" t="str">
        <f t="shared" si="14"/>
        <v>Работал</v>
      </c>
      <c r="U61" s="109" t="str">
        <f t="shared" si="14"/>
        <v>Работал</v>
      </c>
      <c r="V61" s="109" t="str">
        <f t="shared" si="14"/>
        <v>Работал</v>
      </c>
      <c r="W61" s="109" t="str">
        <f t="shared" si="14"/>
        <v>Работал</v>
      </c>
      <c r="X61" s="127"/>
      <c r="Y61" s="127"/>
      <c r="Z61" s="109" t="str">
        <f t="shared" si="15"/>
        <v>Работал</v>
      </c>
      <c r="AA61" s="109" t="str">
        <f t="shared" si="15"/>
        <v>Работал</v>
      </c>
      <c r="AB61" s="109" t="str">
        <f t="shared" si="15"/>
        <v>Работал</v>
      </c>
      <c r="AC61" s="109" t="str">
        <f t="shared" si="15"/>
        <v>Работал</v>
      </c>
      <c r="AD61" s="109" t="str">
        <f t="shared" si="15"/>
        <v>Работал</v>
      </c>
      <c r="AE61" s="127" t="str">
        <f t="shared" si="15"/>
        <v/>
      </c>
      <c r="AF61" s="127" t="str">
        <f t="shared" si="15"/>
        <v/>
      </c>
      <c r="AG61" s="109" t="str">
        <f t="shared" si="15"/>
        <v>Работал</v>
      </c>
      <c r="AH61" s="109"/>
      <c r="AI61" s="109"/>
      <c r="AJ61" s="109"/>
    </row>
    <row r="62" spans="1:36" x14ac:dyDescent="0.3">
      <c r="A62" s="102">
        <v>72</v>
      </c>
      <c r="B62" s="107" t="str">
        <f>VLOOKUP($A62,Сотрудники!$A$3:$L$1206,2,0)</f>
        <v>Градосельская Наталья</v>
      </c>
      <c r="C62" s="107" t="str">
        <f>VLOOKUP($A62,Сотрудники!$A$3:$L$1206,8,0)</f>
        <v>Москва</v>
      </c>
      <c r="D62" s="127" t="str">
        <f t="shared" si="13"/>
        <v/>
      </c>
      <c r="E62" s="109" t="str">
        <f t="shared" si="14"/>
        <v>Работал</v>
      </c>
      <c r="F62" s="109" t="str">
        <f t="shared" si="14"/>
        <v>Работал</v>
      </c>
      <c r="G62" s="127" t="str">
        <f t="shared" si="14"/>
        <v/>
      </c>
      <c r="H62" s="109" t="str">
        <f t="shared" si="14"/>
        <v>Работал</v>
      </c>
      <c r="I62" s="109" t="str">
        <f t="shared" si="14"/>
        <v>Работал</v>
      </c>
      <c r="J62" s="127" t="str">
        <f t="shared" si="14"/>
        <v/>
      </c>
      <c r="K62" s="127" t="str">
        <f t="shared" si="14"/>
        <v/>
      </c>
      <c r="L62" s="109" t="str">
        <f t="shared" si="14"/>
        <v>Работал</v>
      </c>
      <c r="M62" s="109" t="str">
        <f t="shared" si="14"/>
        <v>Работал</v>
      </c>
      <c r="N62" s="109" t="str">
        <f t="shared" si="14"/>
        <v>Работал</v>
      </c>
      <c r="O62" s="109" t="str">
        <f t="shared" si="14"/>
        <v>Работал</v>
      </c>
      <c r="P62" s="109" t="str">
        <f t="shared" si="14"/>
        <v>Работал</v>
      </c>
      <c r="Q62" s="127" t="str">
        <f t="shared" si="14"/>
        <v/>
      </c>
      <c r="R62" s="127" t="str">
        <f t="shared" si="14"/>
        <v/>
      </c>
      <c r="S62" s="109" t="str">
        <f t="shared" si="14"/>
        <v>Работал</v>
      </c>
      <c r="T62" s="109" t="str">
        <f t="shared" si="14"/>
        <v>Работал</v>
      </c>
      <c r="U62" s="109" t="str">
        <f t="shared" si="14"/>
        <v>Работал</v>
      </c>
      <c r="V62" s="109" t="str">
        <f t="shared" si="14"/>
        <v>Работал</v>
      </c>
      <c r="W62" s="109" t="str">
        <f t="shared" si="14"/>
        <v>Работал</v>
      </c>
      <c r="X62" s="127"/>
      <c r="Y62" s="127"/>
      <c r="Z62" s="109" t="str">
        <f t="shared" si="15"/>
        <v>Работал</v>
      </c>
      <c r="AA62" s="109" t="str">
        <f t="shared" si="15"/>
        <v>Работал</v>
      </c>
      <c r="AB62" s="109" t="str">
        <f t="shared" si="15"/>
        <v>Работал</v>
      </c>
      <c r="AC62" s="109" t="str">
        <f t="shared" si="15"/>
        <v>Работал</v>
      </c>
      <c r="AD62" s="109" t="str">
        <f t="shared" si="15"/>
        <v>Работал</v>
      </c>
      <c r="AE62" s="127" t="str">
        <f t="shared" si="15"/>
        <v/>
      </c>
      <c r="AF62" s="127" t="str">
        <f t="shared" si="15"/>
        <v/>
      </c>
      <c r="AG62" s="109" t="str">
        <f t="shared" si="15"/>
        <v>Работал</v>
      </c>
      <c r="AH62" s="109"/>
      <c r="AI62" s="109"/>
      <c r="AJ62" s="109"/>
    </row>
    <row r="63" spans="1:36" x14ac:dyDescent="0.3">
      <c r="A63" s="102">
        <v>73</v>
      </c>
      <c r="B63" s="107" t="str">
        <f>VLOOKUP($A63,Сотрудники!$A$3:$L$1206,2,0)</f>
        <v>Шарапов Артем</v>
      </c>
      <c r="C63" s="107" t="str">
        <f>VLOOKUP($A63,Сотрудники!$A$3:$L$1206,8,0)</f>
        <v>Барнаул</v>
      </c>
      <c r="D63" s="127" t="str">
        <f t="shared" si="13"/>
        <v/>
      </c>
      <c r="E63" s="109" t="str">
        <f t="shared" si="14"/>
        <v>Работал</v>
      </c>
      <c r="F63" s="109" t="str">
        <f t="shared" si="14"/>
        <v>Работал</v>
      </c>
      <c r="G63" s="127" t="str">
        <f t="shared" si="14"/>
        <v/>
      </c>
      <c r="H63" s="109" t="str">
        <f t="shared" si="14"/>
        <v>Работал</v>
      </c>
      <c r="I63" s="109" t="str">
        <f t="shared" si="14"/>
        <v>Работал</v>
      </c>
      <c r="J63" s="127" t="str">
        <f t="shared" si="14"/>
        <v/>
      </c>
      <c r="K63" s="127" t="str">
        <f t="shared" si="14"/>
        <v/>
      </c>
      <c r="L63" s="109" t="str">
        <f t="shared" si="14"/>
        <v>Работал</v>
      </c>
      <c r="M63" s="109" t="str">
        <f t="shared" si="14"/>
        <v>Работал</v>
      </c>
      <c r="N63" s="109" t="str">
        <f t="shared" si="14"/>
        <v>Работал</v>
      </c>
      <c r="O63" s="109" t="str">
        <f t="shared" si="14"/>
        <v>Работал</v>
      </c>
      <c r="P63" s="109" t="str">
        <f t="shared" si="14"/>
        <v>Работал</v>
      </c>
      <c r="Q63" s="127" t="str">
        <f t="shared" si="14"/>
        <v/>
      </c>
      <c r="R63" s="127" t="str">
        <f t="shared" si="14"/>
        <v/>
      </c>
      <c r="S63" s="109" t="str">
        <f t="shared" si="14"/>
        <v>Работал</v>
      </c>
      <c r="T63" s="109" t="str">
        <f t="shared" si="14"/>
        <v>Работал</v>
      </c>
      <c r="U63" s="109" t="str">
        <f t="shared" si="14"/>
        <v>Работал</v>
      </c>
      <c r="V63" s="109" t="str">
        <f t="shared" si="14"/>
        <v>Работал</v>
      </c>
      <c r="W63" s="109" t="str">
        <f t="shared" si="14"/>
        <v>Работал</v>
      </c>
      <c r="X63" s="127"/>
      <c r="Y63" s="127"/>
      <c r="Z63" s="109" t="str">
        <f t="shared" si="15"/>
        <v>Работал</v>
      </c>
      <c r="AA63" s="109" t="str">
        <f t="shared" si="15"/>
        <v>Работал</v>
      </c>
      <c r="AB63" s="109" t="str">
        <f t="shared" si="15"/>
        <v>Работал</v>
      </c>
      <c r="AC63" s="109" t="str">
        <f t="shared" si="15"/>
        <v>Работал</v>
      </c>
      <c r="AD63" s="109" t="str">
        <f t="shared" si="15"/>
        <v>Работал</v>
      </c>
      <c r="AE63" s="127" t="str">
        <f t="shared" si="15"/>
        <v/>
      </c>
      <c r="AF63" s="127" t="str">
        <f t="shared" si="15"/>
        <v/>
      </c>
      <c r="AG63" s="109" t="str">
        <f t="shared" si="15"/>
        <v>Работал</v>
      </c>
      <c r="AH63" s="109"/>
      <c r="AI63" s="109"/>
      <c r="AJ63" s="109"/>
    </row>
    <row r="64" spans="1:36" x14ac:dyDescent="0.3">
      <c r="A64" s="102">
        <v>74</v>
      </c>
      <c r="B64" s="107" t="str">
        <f>VLOOKUP($A64,Сотрудники!$A$3:$L$1206,2,0)</f>
        <v>Родионов Всеволод</v>
      </c>
      <c r="C64" s="107" t="str">
        <f>VLOOKUP($A64,Сотрудники!$A$3:$L$1206,8,0)</f>
        <v>Москва</v>
      </c>
      <c r="D64" s="127" t="str">
        <f t="shared" si="13"/>
        <v/>
      </c>
      <c r="E64" s="109" t="str">
        <f t="shared" si="14"/>
        <v>Работал</v>
      </c>
      <c r="F64" s="109" t="str">
        <f t="shared" si="14"/>
        <v>Работал</v>
      </c>
      <c r="G64" s="127" t="str">
        <f t="shared" si="14"/>
        <v/>
      </c>
      <c r="H64" s="109" t="str">
        <f t="shared" si="14"/>
        <v>Работал</v>
      </c>
      <c r="I64" s="109" t="str">
        <f t="shared" si="14"/>
        <v>Работал</v>
      </c>
      <c r="J64" s="127" t="str">
        <f t="shared" si="14"/>
        <v/>
      </c>
      <c r="K64" s="127" t="str">
        <f t="shared" si="14"/>
        <v/>
      </c>
      <c r="L64" s="109" t="str">
        <f t="shared" si="14"/>
        <v>Работал</v>
      </c>
      <c r="M64" s="109" t="str">
        <f t="shared" si="14"/>
        <v>Работал</v>
      </c>
      <c r="N64" s="109" t="str">
        <f t="shared" si="14"/>
        <v>Работал</v>
      </c>
      <c r="O64" s="109" t="str">
        <f t="shared" si="14"/>
        <v>Работал</v>
      </c>
      <c r="P64" s="109" t="str">
        <f t="shared" si="14"/>
        <v>Работал</v>
      </c>
      <c r="Q64" s="127" t="str">
        <f t="shared" si="14"/>
        <v/>
      </c>
      <c r="R64" s="127" t="str">
        <f t="shared" si="14"/>
        <v/>
      </c>
      <c r="S64" s="109" t="str">
        <f t="shared" si="14"/>
        <v>Работал</v>
      </c>
      <c r="T64" s="109" t="str">
        <f t="shared" si="14"/>
        <v>Работал</v>
      </c>
      <c r="U64" s="109" t="str">
        <f t="shared" si="14"/>
        <v>Работал</v>
      </c>
      <c r="V64" s="109" t="str">
        <f t="shared" si="14"/>
        <v>Работал</v>
      </c>
      <c r="W64" s="109" t="str">
        <f t="shared" si="14"/>
        <v>Работал</v>
      </c>
      <c r="X64" s="127"/>
      <c r="Y64" s="127"/>
      <c r="Z64" s="109" t="str">
        <f t="shared" si="15"/>
        <v>Работал</v>
      </c>
      <c r="AA64" s="109" t="str">
        <f t="shared" si="15"/>
        <v>Работал</v>
      </c>
      <c r="AB64" s="109" t="str">
        <f t="shared" si="15"/>
        <v>Работал</v>
      </c>
      <c r="AC64" s="109" t="str">
        <f t="shared" si="15"/>
        <v>Работал</v>
      </c>
      <c r="AD64" s="109" t="str">
        <f t="shared" si="15"/>
        <v>Работал</v>
      </c>
      <c r="AE64" s="127" t="str">
        <f t="shared" si="15"/>
        <v/>
      </c>
      <c r="AF64" s="127" t="str">
        <f t="shared" si="15"/>
        <v/>
      </c>
      <c r="AG64" s="109" t="str">
        <f t="shared" si="15"/>
        <v>Работал</v>
      </c>
      <c r="AH64" s="109"/>
      <c r="AI64" s="109"/>
      <c r="AJ64" s="109"/>
    </row>
    <row r="65" spans="1:37" x14ac:dyDescent="0.3">
      <c r="A65" s="102">
        <v>75</v>
      </c>
      <c r="B65" s="107" t="str">
        <f>VLOOKUP($A65,Сотрудники!$A$3:$L$1206,2,0)</f>
        <v>Лашкуль Александра</v>
      </c>
      <c r="C65" s="107" t="str">
        <f>VLOOKUP($A65,Сотрудники!$A$3:$L$1206,8,0)</f>
        <v>СПБ</v>
      </c>
      <c r="D65" s="127" t="str">
        <f t="shared" si="13"/>
        <v/>
      </c>
      <c r="E65" s="109" t="str">
        <f t="shared" si="14"/>
        <v>Работал</v>
      </c>
      <c r="F65" s="109" t="str">
        <f t="shared" si="14"/>
        <v>Работал</v>
      </c>
      <c r="G65" s="127" t="str">
        <f t="shared" si="14"/>
        <v/>
      </c>
      <c r="H65" s="109" t="str">
        <f t="shared" si="14"/>
        <v>Работал</v>
      </c>
      <c r="I65" s="109" t="str">
        <f t="shared" si="14"/>
        <v>Работал</v>
      </c>
      <c r="J65" s="127" t="str">
        <f t="shared" si="14"/>
        <v/>
      </c>
      <c r="K65" s="127" t="str">
        <f t="shared" si="14"/>
        <v/>
      </c>
      <c r="L65" s="109" t="str">
        <f t="shared" si="14"/>
        <v>Работал</v>
      </c>
      <c r="M65" s="109" t="str">
        <f t="shared" si="14"/>
        <v>Работал</v>
      </c>
      <c r="N65" s="109" t="str">
        <f t="shared" si="14"/>
        <v>Работал</v>
      </c>
      <c r="O65" s="109" t="str">
        <f t="shared" si="14"/>
        <v>Работал</v>
      </c>
      <c r="P65" s="109" t="str">
        <f t="shared" si="14"/>
        <v>Работал</v>
      </c>
      <c r="Q65" s="127" t="str">
        <f t="shared" si="14"/>
        <v/>
      </c>
      <c r="R65" s="127" t="str">
        <f t="shared" si="14"/>
        <v/>
      </c>
      <c r="S65" s="109" t="str">
        <f t="shared" si="14"/>
        <v>Работал</v>
      </c>
      <c r="T65" s="109" t="str">
        <f t="shared" si="14"/>
        <v>Работал</v>
      </c>
      <c r="U65" s="109" t="str">
        <f t="shared" si="14"/>
        <v>Работал</v>
      </c>
      <c r="V65" s="109" t="str">
        <f t="shared" si="14"/>
        <v>Работал</v>
      </c>
      <c r="W65" s="109" t="str">
        <f t="shared" si="14"/>
        <v>Работал</v>
      </c>
      <c r="X65" s="127"/>
      <c r="Y65" s="127"/>
      <c r="Z65" s="109" t="str">
        <f t="shared" si="15"/>
        <v>Работал</v>
      </c>
      <c r="AA65" s="109" t="str">
        <f t="shared" si="15"/>
        <v>Работал</v>
      </c>
      <c r="AB65" s="109" t="str">
        <f t="shared" si="15"/>
        <v>Работал</v>
      </c>
      <c r="AC65" s="109" t="str">
        <f t="shared" si="15"/>
        <v>Работал</v>
      </c>
      <c r="AD65" s="109" t="str">
        <f t="shared" si="15"/>
        <v>Работал</v>
      </c>
      <c r="AE65" s="127" t="str">
        <f t="shared" si="15"/>
        <v/>
      </c>
      <c r="AF65" s="127" t="str">
        <f t="shared" si="15"/>
        <v/>
      </c>
      <c r="AG65" s="109" t="str">
        <f t="shared" si="15"/>
        <v>Работал</v>
      </c>
      <c r="AH65" s="109"/>
      <c r="AI65" s="109"/>
      <c r="AJ65" s="109"/>
    </row>
    <row r="66" spans="1:37" x14ac:dyDescent="0.3">
      <c r="A66" s="102">
        <v>76</v>
      </c>
      <c r="B66" s="107" t="str">
        <f>VLOOKUP($A66,Сотрудники!$A$3:$L$1206,2,0)</f>
        <v>Мокрова Анастасия</v>
      </c>
      <c r="C66" s="107" t="str">
        <f>VLOOKUP($A66,Сотрудники!$A$3:$L$1206,8,0)</f>
        <v>СПБ</v>
      </c>
      <c r="D66" s="127" t="str">
        <f t="shared" si="13"/>
        <v/>
      </c>
      <c r="E66" s="109" t="str">
        <f t="shared" si="14"/>
        <v>Работал</v>
      </c>
      <c r="F66" s="109" t="str">
        <f t="shared" si="14"/>
        <v>Работал</v>
      </c>
      <c r="G66" s="127" t="str">
        <f t="shared" si="14"/>
        <v/>
      </c>
      <c r="H66" s="109" t="str">
        <f t="shared" si="14"/>
        <v>Работал</v>
      </c>
      <c r="I66" s="109" t="str">
        <f t="shared" si="14"/>
        <v>Работал</v>
      </c>
      <c r="J66" s="127" t="str">
        <f t="shared" si="14"/>
        <v/>
      </c>
      <c r="K66" s="127" t="str">
        <f t="shared" si="14"/>
        <v/>
      </c>
      <c r="L66" s="109" t="str">
        <f t="shared" si="14"/>
        <v>Работал</v>
      </c>
      <c r="M66" s="109" t="str">
        <f t="shared" si="14"/>
        <v>Работал</v>
      </c>
      <c r="N66" s="109" t="str">
        <f t="shared" si="14"/>
        <v>Работал</v>
      </c>
      <c r="O66" s="109" t="str">
        <f t="shared" si="14"/>
        <v>Работал</v>
      </c>
      <c r="P66" s="109" t="str">
        <f t="shared" si="14"/>
        <v>Работал</v>
      </c>
      <c r="Q66" s="127" t="str">
        <f t="shared" si="14"/>
        <v/>
      </c>
      <c r="R66" s="127" t="str">
        <f t="shared" si="14"/>
        <v/>
      </c>
      <c r="S66" s="109" t="str">
        <f t="shared" ref="E66:W72" si="16">IF(ISBLANK(S144),"",IF(S144=0,"Выходной",IF(S144&lt;&gt;0,"Работал","")))</f>
        <v>Работал</v>
      </c>
      <c r="T66" s="109" t="str">
        <f t="shared" si="16"/>
        <v>Работал</v>
      </c>
      <c r="U66" s="109" t="str">
        <f t="shared" si="16"/>
        <v>Работал</v>
      </c>
      <c r="V66" s="109" t="str">
        <f t="shared" si="16"/>
        <v>Работал</v>
      </c>
      <c r="W66" s="109" t="str">
        <f t="shared" si="16"/>
        <v>Работал</v>
      </c>
      <c r="X66" s="127"/>
      <c r="Y66" s="127"/>
      <c r="Z66" s="109" t="str">
        <f t="shared" si="15"/>
        <v>Работал</v>
      </c>
      <c r="AA66" s="109" t="str">
        <f t="shared" si="15"/>
        <v>Работал</v>
      </c>
      <c r="AB66" s="109" t="str">
        <f t="shared" si="15"/>
        <v>Работал</v>
      </c>
      <c r="AC66" s="109" t="str">
        <f t="shared" si="15"/>
        <v>Работал</v>
      </c>
      <c r="AD66" s="109" t="str">
        <f t="shared" si="15"/>
        <v>Работал</v>
      </c>
      <c r="AE66" s="127" t="str">
        <f t="shared" si="15"/>
        <v/>
      </c>
      <c r="AF66" s="127" t="str">
        <f t="shared" si="15"/>
        <v/>
      </c>
      <c r="AG66" s="109" t="str">
        <f t="shared" si="15"/>
        <v>Работал</v>
      </c>
      <c r="AH66" s="109"/>
      <c r="AI66" s="109"/>
      <c r="AJ66" s="109"/>
    </row>
    <row r="67" spans="1:37" x14ac:dyDescent="0.3">
      <c r="A67" s="102">
        <v>77</v>
      </c>
      <c r="B67" s="107" t="str">
        <f>VLOOKUP($A67,Сотрудники!$A$3:$L$1206,2,0)</f>
        <v>Волотов Илья</v>
      </c>
      <c r="C67" s="107" t="str">
        <f>VLOOKUP($A67,Сотрудники!$A$3:$L$1206,8,0)</f>
        <v>Москва</v>
      </c>
      <c r="D67" s="127" t="str">
        <f t="shared" si="13"/>
        <v/>
      </c>
      <c r="E67" s="109" t="str">
        <f t="shared" si="16"/>
        <v>Работал</v>
      </c>
      <c r="F67" s="109" t="str">
        <f t="shared" si="16"/>
        <v>Работал</v>
      </c>
      <c r="G67" s="127" t="str">
        <f t="shared" si="16"/>
        <v/>
      </c>
      <c r="H67" s="109" t="str">
        <f t="shared" si="16"/>
        <v>Работал</v>
      </c>
      <c r="I67" s="109" t="str">
        <f t="shared" si="16"/>
        <v>Работал</v>
      </c>
      <c r="J67" s="127" t="str">
        <f t="shared" si="16"/>
        <v/>
      </c>
      <c r="K67" s="127" t="str">
        <f t="shared" si="16"/>
        <v/>
      </c>
      <c r="L67" s="109" t="str">
        <f t="shared" si="16"/>
        <v>Работал</v>
      </c>
      <c r="M67" s="109" t="str">
        <f t="shared" si="16"/>
        <v>Работал</v>
      </c>
      <c r="N67" s="109" t="str">
        <f t="shared" si="16"/>
        <v>Работал</v>
      </c>
      <c r="O67" s="109" t="str">
        <f t="shared" si="16"/>
        <v>Работал</v>
      </c>
      <c r="P67" s="109" t="str">
        <f t="shared" si="16"/>
        <v>Работал</v>
      </c>
      <c r="Q67" s="127" t="str">
        <f t="shared" si="16"/>
        <v/>
      </c>
      <c r="R67" s="127" t="str">
        <f t="shared" si="16"/>
        <v/>
      </c>
      <c r="S67" s="109" t="str">
        <f t="shared" si="16"/>
        <v>Работал</v>
      </c>
      <c r="T67" s="109" t="str">
        <f t="shared" si="16"/>
        <v>Работал</v>
      </c>
      <c r="U67" s="109" t="str">
        <f t="shared" si="16"/>
        <v>Работал</v>
      </c>
      <c r="V67" s="109" t="str">
        <f t="shared" si="16"/>
        <v>Работал</v>
      </c>
      <c r="W67" s="109" t="str">
        <f t="shared" si="16"/>
        <v>Работал</v>
      </c>
      <c r="X67" s="127"/>
      <c r="Y67" s="127"/>
      <c r="Z67" s="109" t="str">
        <f t="shared" si="15"/>
        <v>Работал</v>
      </c>
      <c r="AA67" s="109" t="str">
        <f t="shared" si="15"/>
        <v>Работал</v>
      </c>
      <c r="AB67" s="109" t="str">
        <f t="shared" si="15"/>
        <v>Работал</v>
      </c>
      <c r="AC67" s="109" t="str">
        <f t="shared" si="15"/>
        <v>Работал</v>
      </c>
      <c r="AD67" s="109" t="str">
        <f t="shared" si="15"/>
        <v>Работал</v>
      </c>
      <c r="AE67" s="127" t="str">
        <f t="shared" si="15"/>
        <v/>
      </c>
      <c r="AF67" s="127" t="str">
        <f t="shared" si="15"/>
        <v/>
      </c>
      <c r="AG67" s="109" t="str">
        <f t="shared" si="15"/>
        <v>Работал</v>
      </c>
      <c r="AH67" s="109"/>
      <c r="AI67" s="109"/>
      <c r="AJ67" s="109"/>
    </row>
    <row r="68" spans="1:37" x14ac:dyDescent="0.3">
      <c r="A68" s="102">
        <v>78</v>
      </c>
      <c r="B68" s="107" t="str">
        <f>VLOOKUP($A68,Сотрудники!$A$3:$L$1206,2,0)</f>
        <v>Гаврилова Екатерина</v>
      </c>
      <c r="C68" s="107" t="str">
        <f>VLOOKUP($A68,Сотрудники!$A$3:$L$1206,8,0)</f>
        <v>Чебоксары</v>
      </c>
      <c r="D68" s="127" t="str">
        <f t="shared" si="13"/>
        <v/>
      </c>
      <c r="E68" s="109" t="str">
        <f t="shared" si="16"/>
        <v>Работал</v>
      </c>
      <c r="F68" s="109" t="str">
        <f t="shared" si="16"/>
        <v>Работал</v>
      </c>
      <c r="G68" s="127" t="str">
        <f t="shared" si="16"/>
        <v/>
      </c>
      <c r="H68" s="109" t="str">
        <f t="shared" si="16"/>
        <v>Работал</v>
      </c>
      <c r="I68" s="109" t="str">
        <f t="shared" si="16"/>
        <v>Работал</v>
      </c>
      <c r="J68" s="127" t="str">
        <f t="shared" si="16"/>
        <v/>
      </c>
      <c r="K68" s="127" t="str">
        <f t="shared" si="16"/>
        <v/>
      </c>
      <c r="L68" s="109" t="str">
        <f t="shared" si="16"/>
        <v>Работал</v>
      </c>
      <c r="M68" s="109" t="str">
        <f t="shared" si="16"/>
        <v>Работал</v>
      </c>
      <c r="N68" s="109" t="str">
        <f t="shared" si="16"/>
        <v>Работал</v>
      </c>
      <c r="O68" s="109" t="str">
        <f t="shared" si="16"/>
        <v>Работал</v>
      </c>
      <c r="P68" s="109" t="str">
        <f t="shared" si="16"/>
        <v>Работал</v>
      </c>
      <c r="Q68" s="127" t="str">
        <f t="shared" si="16"/>
        <v/>
      </c>
      <c r="R68" s="127" t="str">
        <f t="shared" si="16"/>
        <v/>
      </c>
      <c r="S68" s="109" t="str">
        <f t="shared" si="16"/>
        <v>Работал</v>
      </c>
      <c r="T68" s="109" t="str">
        <f t="shared" si="16"/>
        <v>Работал</v>
      </c>
      <c r="U68" s="109" t="str">
        <f t="shared" si="16"/>
        <v>Работал</v>
      </c>
      <c r="V68" s="109" t="str">
        <f t="shared" si="16"/>
        <v>Работал</v>
      </c>
      <c r="W68" s="109" t="str">
        <f t="shared" si="16"/>
        <v>Работал</v>
      </c>
      <c r="X68" s="127"/>
      <c r="Y68" s="127"/>
      <c r="Z68" s="109" t="str">
        <f t="shared" si="15"/>
        <v>Работал</v>
      </c>
      <c r="AA68" s="109" t="str">
        <f t="shared" si="15"/>
        <v>Работал</v>
      </c>
      <c r="AB68" s="109" t="str">
        <f t="shared" si="15"/>
        <v>Работал</v>
      </c>
      <c r="AC68" s="109" t="str">
        <f t="shared" si="15"/>
        <v>Работал</v>
      </c>
      <c r="AD68" s="109" t="str">
        <f t="shared" si="15"/>
        <v>Работал</v>
      </c>
      <c r="AE68" s="127" t="str">
        <f t="shared" si="15"/>
        <v/>
      </c>
      <c r="AF68" s="127" t="str">
        <f t="shared" si="15"/>
        <v/>
      </c>
      <c r="AG68" s="109" t="str">
        <f t="shared" si="15"/>
        <v>Работал</v>
      </c>
      <c r="AH68" s="109"/>
      <c r="AI68" s="109"/>
      <c r="AJ68" s="109"/>
    </row>
    <row r="69" spans="1:37" x14ac:dyDescent="0.3">
      <c r="A69" s="102">
        <v>79</v>
      </c>
      <c r="B69" s="107" t="str">
        <f>VLOOKUP($A69,Сотрудники!$A$3:$L$1206,2,0)</f>
        <v>Шакиров Вадим</v>
      </c>
      <c r="C69" s="107" t="str">
        <f>VLOOKUP($A69,Сотрудники!$A$3:$L$1206,8,0)</f>
        <v>Иннополис</v>
      </c>
      <c r="D69" s="127" t="str">
        <f t="shared" si="13"/>
        <v/>
      </c>
      <c r="E69" s="109" t="str">
        <f t="shared" si="16"/>
        <v>Работал</v>
      </c>
      <c r="F69" s="109" t="str">
        <f t="shared" si="16"/>
        <v>Работал</v>
      </c>
      <c r="G69" s="127" t="str">
        <f t="shared" si="16"/>
        <v/>
      </c>
      <c r="H69" s="109" t="str">
        <f t="shared" si="16"/>
        <v>Работал</v>
      </c>
      <c r="I69" s="109" t="str">
        <f t="shared" si="16"/>
        <v>Работал</v>
      </c>
      <c r="J69" s="127" t="str">
        <f t="shared" si="16"/>
        <v/>
      </c>
      <c r="K69" s="127" t="str">
        <f t="shared" si="16"/>
        <v/>
      </c>
      <c r="L69" s="109" t="str">
        <f t="shared" si="16"/>
        <v>Работал</v>
      </c>
      <c r="M69" s="109" t="str">
        <f t="shared" si="16"/>
        <v>Работал</v>
      </c>
      <c r="N69" s="109" t="str">
        <f t="shared" si="16"/>
        <v>Работал</v>
      </c>
      <c r="O69" s="109" t="str">
        <f t="shared" si="16"/>
        <v>Работал</v>
      </c>
      <c r="P69" s="109" t="str">
        <f t="shared" si="16"/>
        <v>Работал</v>
      </c>
      <c r="Q69" s="127" t="str">
        <f t="shared" si="16"/>
        <v/>
      </c>
      <c r="R69" s="127" t="str">
        <f t="shared" si="16"/>
        <v/>
      </c>
      <c r="S69" s="109" t="str">
        <f t="shared" si="16"/>
        <v>Работал</v>
      </c>
      <c r="T69" s="109" t="str">
        <f t="shared" si="16"/>
        <v>Работал</v>
      </c>
      <c r="U69" s="109" t="str">
        <f t="shared" si="16"/>
        <v>Работал</v>
      </c>
      <c r="V69" s="109" t="str">
        <f t="shared" si="16"/>
        <v>Работал</v>
      </c>
      <c r="W69" s="109" t="str">
        <f t="shared" si="16"/>
        <v>Работал</v>
      </c>
      <c r="X69" s="127"/>
      <c r="Y69" s="127"/>
      <c r="Z69" s="109" t="str">
        <f t="shared" si="15"/>
        <v>Работал</v>
      </c>
      <c r="AA69" s="109" t="str">
        <f t="shared" si="15"/>
        <v>Работал</v>
      </c>
      <c r="AB69" s="109" t="str">
        <f t="shared" si="15"/>
        <v>Работал</v>
      </c>
      <c r="AC69" s="109" t="str">
        <f t="shared" si="15"/>
        <v>Работал</v>
      </c>
      <c r="AD69" s="109" t="str">
        <f t="shared" si="15"/>
        <v>Работал</v>
      </c>
      <c r="AE69" s="127" t="str">
        <f t="shared" si="15"/>
        <v/>
      </c>
      <c r="AF69" s="127" t="str">
        <f t="shared" si="15"/>
        <v/>
      </c>
      <c r="AG69" s="109" t="str">
        <f t="shared" si="15"/>
        <v>Работал</v>
      </c>
      <c r="AH69" s="109"/>
      <c r="AI69" s="109"/>
      <c r="AJ69" s="109"/>
    </row>
    <row r="70" spans="1:37" x14ac:dyDescent="0.3">
      <c r="A70" s="102">
        <v>80</v>
      </c>
      <c r="B70" s="107" t="str">
        <f>VLOOKUP($A70,Сотрудники!$A$3:$L$1206,2,0)</f>
        <v>Павлов Никита</v>
      </c>
      <c r="C70" s="107" t="str">
        <f>VLOOKUP($A70,Сотрудники!$A$3:$L$1206,8,0)</f>
        <v>Москва</v>
      </c>
      <c r="D70" s="127" t="str">
        <f t="shared" si="13"/>
        <v/>
      </c>
      <c r="E70" s="109" t="str">
        <f t="shared" si="16"/>
        <v>Работал</v>
      </c>
      <c r="F70" s="109" t="str">
        <f t="shared" si="16"/>
        <v>Работал</v>
      </c>
      <c r="G70" s="127" t="str">
        <f t="shared" si="16"/>
        <v/>
      </c>
      <c r="H70" s="109" t="str">
        <f t="shared" si="16"/>
        <v>Работал</v>
      </c>
      <c r="I70" s="109" t="str">
        <f t="shared" si="16"/>
        <v>Работал</v>
      </c>
      <c r="J70" s="127" t="str">
        <f t="shared" si="16"/>
        <v/>
      </c>
      <c r="K70" s="127" t="str">
        <f t="shared" si="16"/>
        <v/>
      </c>
      <c r="L70" s="109" t="str">
        <f t="shared" si="16"/>
        <v>Работал</v>
      </c>
      <c r="M70" s="109" t="str">
        <f t="shared" si="16"/>
        <v>Работал</v>
      </c>
      <c r="N70" s="109" t="str">
        <f t="shared" si="16"/>
        <v>Работал</v>
      </c>
      <c r="O70" s="109" t="str">
        <f t="shared" si="16"/>
        <v>Работал</v>
      </c>
      <c r="P70" s="109" t="str">
        <f t="shared" si="16"/>
        <v>Работал</v>
      </c>
      <c r="Q70" s="127" t="str">
        <f t="shared" si="16"/>
        <v/>
      </c>
      <c r="R70" s="127" t="str">
        <f t="shared" si="16"/>
        <v/>
      </c>
      <c r="S70" s="109" t="str">
        <f t="shared" si="16"/>
        <v>Работал</v>
      </c>
      <c r="T70" s="109" t="str">
        <f t="shared" si="16"/>
        <v>Работал</v>
      </c>
      <c r="U70" s="109" t="str">
        <f t="shared" si="16"/>
        <v>Работал</v>
      </c>
      <c r="V70" s="109" t="str">
        <f t="shared" si="16"/>
        <v>Работал</v>
      </c>
      <c r="W70" s="109" t="str">
        <f t="shared" si="16"/>
        <v>Работал</v>
      </c>
      <c r="X70" s="127"/>
      <c r="Y70" s="127"/>
      <c r="Z70" s="109" t="str">
        <f t="shared" si="15"/>
        <v>Работал</v>
      </c>
      <c r="AA70" s="109" t="str">
        <f t="shared" si="15"/>
        <v>Работал</v>
      </c>
      <c r="AB70" s="109" t="str">
        <f t="shared" si="15"/>
        <v>Работал</v>
      </c>
      <c r="AC70" s="109" t="str">
        <f t="shared" si="15"/>
        <v>Работал</v>
      </c>
      <c r="AD70" s="109" t="str">
        <f t="shared" si="15"/>
        <v>Работал</v>
      </c>
      <c r="AE70" s="127" t="str">
        <f t="shared" si="15"/>
        <v/>
      </c>
      <c r="AF70" s="127" t="str">
        <f t="shared" si="15"/>
        <v/>
      </c>
      <c r="AG70" s="109" t="str">
        <f t="shared" si="15"/>
        <v>Работал</v>
      </c>
      <c r="AH70" s="109"/>
      <c r="AI70" s="109"/>
      <c r="AJ70" s="109"/>
    </row>
    <row r="71" spans="1:37" x14ac:dyDescent="0.3">
      <c r="A71" s="102">
        <v>81</v>
      </c>
      <c r="B71" s="107" t="str">
        <f>VLOOKUP($A71,Сотрудники!$A$3:$L$1206,2,0)</f>
        <v>Александрова Кристина</v>
      </c>
      <c r="C71" s="107" t="str">
        <f>VLOOKUP($A71,Сотрудники!$A$3:$L$1206,8,0)</f>
        <v>Москва</v>
      </c>
      <c r="D71" s="127" t="str">
        <f t="shared" si="13"/>
        <v/>
      </c>
      <c r="E71" s="109" t="str">
        <f t="shared" si="16"/>
        <v>Работал</v>
      </c>
      <c r="F71" s="109" t="str">
        <f t="shared" si="16"/>
        <v>Работал</v>
      </c>
      <c r="G71" s="127" t="str">
        <f t="shared" si="16"/>
        <v/>
      </c>
      <c r="H71" s="109" t="str">
        <f t="shared" si="16"/>
        <v>Работал</v>
      </c>
      <c r="I71" s="109" t="str">
        <f t="shared" si="16"/>
        <v>Работал</v>
      </c>
      <c r="J71" s="127" t="str">
        <f t="shared" si="16"/>
        <v/>
      </c>
      <c r="K71" s="127" t="str">
        <f t="shared" si="16"/>
        <v/>
      </c>
      <c r="L71" s="109" t="str">
        <f t="shared" si="16"/>
        <v>Работал</v>
      </c>
      <c r="M71" s="109" t="str">
        <f t="shared" si="16"/>
        <v>Работал</v>
      </c>
      <c r="N71" s="109" t="str">
        <f t="shared" si="16"/>
        <v>Работал</v>
      </c>
      <c r="O71" s="109" t="str">
        <f t="shared" si="16"/>
        <v>Работал</v>
      </c>
      <c r="P71" s="109" t="str">
        <f t="shared" si="16"/>
        <v>Работал</v>
      </c>
      <c r="Q71" s="127" t="str">
        <f t="shared" si="16"/>
        <v/>
      </c>
      <c r="R71" s="127" t="str">
        <f t="shared" si="16"/>
        <v/>
      </c>
      <c r="S71" s="109" t="str">
        <f t="shared" si="16"/>
        <v>Работал</v>
      </c>
      <c r="T71" s="109" t="str">
        <f t="shared" si="16"/>
        <v>Работал</v>
      </c>
      <c r="U71" s="109" t="str">
        <f t="shared" si="16"/>
        <v>Работал</v>
      </c>
      <c r="V71" s="109" t="str">
        <f t="shared" si="16"/>
        <v>Работал</v>
      </c>
      <c r="W71" s="109" t="str">
        <f t="shared" si="16"/>
        <v>Работал</v>
      </c>
      <c r="X71" s="127"/>
      <c r="Y71" s="127"/>
      <c r="Z71" s="109" t="str">
        <f t="shared" si="15"/>
        <v>Работал</v>
      </c>
      <c r="AA71" s="109" t="str">
        <f t="shared" si="15"/>
        <v>Работал</v>
      </c>
      <c r="AB71" s="109" t="str">
        <f t="shared" si="15"/>
        <v>Работал</v>
      </c>
      <c r="AC71" s="109" t="str">
        <f t="shared" si="15"/>
        <v>Работал</v>
      </c>
      <c r="AD71" s="109" t="str">
        <f t="shared" si="15"/>
        <v>Работал</v>
      </c>
      <c r="AE71" s="127" t="str">
        <f t="shared" si="15"/>
        <v/>
      </c>
      <c r="AF71" s="127" t="str">
        <f t="shared" si="15"/>
        <v/>
      </c>
      <c r="AG71" s="109" t="str">
        <f t="shared" si="15"/>
        <v>Работал</v>
      </c>
      <c r="AH71" s="109"/>
      <c r="AI71" s="109"/>
      <c r="AJ71" s="109"/>
    </row>
    <row r="72" spans="1:37" x14ac:dyDescent="0.3">
      <c r="A72" s="102">
        <v>82</v>
      </c>
      <c r="B72" s="107" t="str">
        <f>VLOOKUP($A72,Сотрудники!$A$3:$L$1206,2,0)</f>
        <v>Крапивин Сергей</v>
      </c>
      <c r="C72" s="107" t="str">
        <f>VLOOKUP($A72,Сотрудники!$A$3:$L$1206,8,0)</f>
        <v>Краснодар</v>
      </c>
      <c r="D72" s="127" t="str">
        <f t="shared" si="13"/>
        <v/>
      </c>
      <c r="E72" s="109" t="str">
        <f t="shared" si="16"/>
        <v>Работал</v>
      </c>
      <c r="F72" s="109" t="str">
        <f t="shared" si="16"/>
        <v>Работал</v>
      </c>
      <c r="G72" s="127" t="str">
        <f t="shared" si="16"/>
        <v/>
      </c>
      <c r="H72" s="109" t="str">
        <f t="shared" si="16"/>
        <v>Работал</v>
      </c>
      <c r="I72" s="109" t="str">
        <f t="shared" si="16"/>
        <v>Работал</v>
      </c>
      <c r="J72" s="127" t="str">
        <f t="shared" si="16"/>
        <v/>
      </c>
      <c r="K72" s="127" t="str">
        <f t="shared" si="16"/>
        <v/>
      </c>
      <c r="L72" s="109" t="str">
        <f t="shared" si="16"/>
        <v>Работал</v>
      </c>
      <c r="M72" s="109" t="str">
        <f t="shared" si="16"/>
        <v>Работал</v>
      </c>
      <c r="N72" s="109" t="str">
        <f t="shared" si="16"/>
        <v>Работал</v>
      </c>
      <c r="O72" s="109" t="str">
        <f t="shared" si="16"/>
        <v>Работал</v>
      </c>
      <c r="P72" s="109" t="str">
        <f t="shared" si="16"/>
        <v>Работал</v>
      </c>
      <c r="Q72" s="127" t="str">
        <f t="shared" si="16"/>
        <v/>
      </c>
      <c r="R72" s="127" t="str">
        <f t="shared" si="16"/>
        <v/>
      </c>
      <c r="S72" s="109" t="str">
        <f t="shared" si="16"/>
        <v>Работал</v>
      </c>
      <c r="T72" s="109" t="str">
        <f t="shared" si="16"/>
        <v>Работал</v>
      </c>
      <c r="U72" s="109" t="str">
        <f t="shared" si="16"/>
        <v>Работал</v>
      </c>
      <c r="V72" s="109" t="str">
        <f t="shared" si="16"/>
        <v>Работал</v>
      </c>
      <c r="W72" s="109" t="str">
        <f t="shared" si="16"/>
        <v>Работал</v>
      </c>
      <c r="X72" s="127"/>
      <c r="Y72" s="127"/>
      <c r="Z72" s="109" t="str">
        <f t="shared" si="15"/>
        <v>Работал</v>
      </c>
      <c r="AA72" s="109" t="str">
        <f t="shared" si="15"/>
        <v>Работал</v>
      </c>
      <c r="AB72" s="109" t="str">
        <f t="shared" si="15"/>
        <v>Работал</v>
      </c>
      <c r="AC72" s="109" t="str">
        <f t="shared" si="15"/>
        <v>Работал</v>
      </c>
      <c r="AD72" s="109" t="str">
        <f t="shared" si="15"/>
        <v>Работал</v>
      </c>
      <c r="AE72" s="127" t="str">
        <f t="shared" si="15"/>
        <v/>
      </c>
      <c r="AF72" s="127" t="str">
        <f t="shared" si="15"/>
        <v/>
      </c>
      <c r="AG72" s="109" t="str">
        <f t="shared" si="15"/>
        <v>Работал</v>
      </c>
      <c r="AH72" s="109"/>
      <c r="AI72" s="109"/>
      <c r="AJ72" s="109"/>
    </row>
    <row r="73" spans="1:37" x14ac:dyDescent="0.3">
      <c r="A73" s="102">
        <v>84</v>
      </c>
      <c r="B73" s="107" t="str">
        <f>VLOOKUP($A73,Сотрудники!$A$3:$L$1206,2,0)</f>
        <v>Сабиров Артур</v>
      </c>
      <c r="C73" s="107" t="str">
        <f>VLOOKUP($A73,Сотрудники!$A$3:$L$1206,8,0)</f>
        <v>Казань</v>
      </c>
      <c r="D73" s="127" t="str">
        <f t="shared" si="13"/>
        <v/>
      </c>
      <c r="E73" s="109" t="str">
        <f t="shared" si="13"/>
        <v>Работал</v>
      </c>
      <c r="F73" s="109" t="str">
        <f t="shared" si="13"/>
        <v>Работал</v>
      </c>
      <c r="G73" s="127" t="str">
        <f t="shared" si="13"/>
        <v/>
      </c>
      <c r="H73" s="109" t="str">
        <f t="shared" si="13"/>
        <v>Работал</v>
      </c>
      <c r="I73" s="109" t="str">
        <f t="shared" si="13"/>
        <v>Работал</v>
      </c>
      <c r="J73" s="127" t="str">
        <f t="shared" si="13"/>
        <v/>
      </c>
      <c r="K73" s="127" t="str">
        <f t="shared" si="13"/>
        <v/>
      </c>
      <c r="L73" s="109" t="str">
        <f t="shared" si="13"/>
        <v>Работал</v>
      </c>
      <c r="M73" s="109" t="str">
        <f t="shared" si="13"/>
        <v>Работал</v>
      </c>
      <c r="N73" s="109" t="str">
        <f t="shared" si="13"/>
        <v>Работал</v>
      </c>
      <c r="O73" s="109" t="str">
        <f t="shared" si="13"/>
        <v>Работал</v>
      </c>
      <c r="P73" s="109" t="str">
        <f t="shared" si="13"/>
        <v>Работал</v>
      </c>
      <c r="Q73" s="127" t="str">
        <f t="shared" si="13"/>
        <v/>
      </c>
      <c r="R73" s="127" t="str">
        <f t="shared" si="13"/>
        <v/>
      </c>
      <c r="S73" s="109" t="str">
        <f t="shared" si="13"/>
        <v>Работал</v>
      </c>
      <c r="T73" s="109" t="str">
        <f t="shared" ref="T73:W73" si="17">IF(ISBLANK(T151),"",IF(T151=0,"Выходной",IF(T151&lt;&gt;0,"Работал","")))</f>
        <v>Работал</v>
      </c>
      <c r="U73" s="109" t="str">
        <f t="shared" si="17"/>
        <v>Работал</v>
      </c>
      <c r="V73" s="109" t="str">
        <f t="shared" si="17"/>
        <v>Работал</v>
      </c>
      <c r="W73" s="109" t="str">
        <f t="shared" si="17"/>
        <v>Работал</v>
      </c>
      <c r="X73" s="127"/>
      <c r="Y73" s="127"/>
      <c r="Z73" s="109" t="str">
        <f t="shared" si="15"/>
        <v>Работал</v>
      </c>
      <c r="AA73" s="109" t="str">
        <f t="shared" si="15"/>
        <v>Работал</v>
      </c>
      <c r="AB73" s="109" t="str">
        <f t="shared" si="15"/>
        <v>Работал</v>
      </c>
      <c r="AC73" s="109" t="str">
        <f t="shared" si="15"/>
        <v>Работал</v>
      </c>
      <c r="AD73" s="109" t="str">
        <f t="shared" si="15"/>
        <v>Работал</v>
      </c>
      <c r="AE73" s="127" t="str">
        <f t="shared" si="15"/>
        <v/>
      </c>
      <c r="AF73" s="127" t="str">
        <f t="shared" si="15"/>
        <v/>
      </c>
      <c r="AG73" s="109" t="str">
        <f t="shared" si="15"/>
        <v>Работал</v>
      </c>
      <c r="AH73" s="109"/>
      <c r="AI73" s="109"/>
      <c r="AJ73" s="109"/>
    </row>
    <row r="74" spans="1:37" x14ac:dyDescent="0.3">
      <c r="A74" s="102">
        <v>85</v>
      </c>
      <c r="B74" s="107" t="str">
        <f>VLOOKUP($A74,Сотрудники!$A$3:$L$1206,2,0)</f>
        <v>Рудаков Сергей</v>
      </c>
      <c r="C74" s="107" t="str">
        <f>VLOOKUP($A74,Сотрудники!$A$3:$L$1206,8,0)</f>
        <v>Москва</v>
      </c>
      <c r="D74" s="127" t="str">
        <f t="shared" si="13"/>
        <v/>
      </c>
      <c r="E74" s="109" t="str">
        <f t="shared" si="13"/>
        <v>Работал</v>
      </c>
      <c r="F74" s="109" t="str">
        <f t="shared" si="13"/>
        <v>Работал</v>
      </c>
      <c r="G74" s="127" t="str">
        <f t="shared" si="13"/>
        <v/>
      </c>
      <c r="H74" s="109" t="str">
        <f t="shared" si="13"/>
        <v>Работал</v>
      </c>
      <c r="I74" s="109" t="str">
        <f t="shared" si="13"/>
        <v>Работал</v>
      </c>
      <c r="J74" s="127" t="str">
        <f t="shared" si="13"/>
        <v/>
      </c>
      <c r="K74" s="127" t="str">
        <f t="shared" si="13"/>
        <v/>
      </c>
      <c r="L74" s="109" t="str">
        <f t="shared" si="13"/>
        <v>Работал</v>
      </c>
      <c r="M74" s="109" t="str">
        <f t="shared" si="13"/>
        <v>Работал</v>
      </c>
      <c r="N74" s="109" t="str">
        <f t="shared" si="13"/>
        <v>Работал</v>
      </c>
      <c r="O74" s="109" t="str">
        <f t="shared" si="13"/>
        <v>Работал</v>
      </c>
      <c r="P74" s="109" t="str">
        <f t="shared" si="13"/>
        <v>Работал</v>
      </c>
      <c r="Q74" s="127" t="str">
        <f t="shared" si="13"/>
        <v/>
      </c>
      <c r="R74" s="127" t="str">
        <f t="shared" si="13"/>
        <v/>
      </c>
      <c r="S74" s="109" t="str">
        <f t="shared" si="13"/>
        <v>Работал</v>
      </c>
      <c r="T74" s="109" t="str">
        <f t="shared" si="13"/>
        <v>Работал</v>
      </c>
      <c r="U74" s="109" t="str">
        <f t="shared" si="13"/>
        <v>Работал</v>
      </c>
      <c r="V74" s="109" t="str">
        <f t="shared" si="13"/>
        <v>Работал</v>
      </c>
      <c r="W74" s="109" t="str">
        <f t="shared" si="13"/>
        <v>Работал</v>
      </c>
      <c r="X74" s="127"/>
      <c r="Y74" s="127"/>
      <c r="Z74" s="109" t="str">
        <f t="shared" si="15"/>
        <v>Работал</v>
      </c>
      <c r="AA74" s="109" t="str">
        <f t="shared" si="15"/>
        <v>Работал</v>
      </c>
      <c r="AB74" s="109" t="str">
        <f t="shared" si="15"/>
        <v>Работал</v>
      </c>
      <c r="AC74" s="109" t="str">
        <f t="shared" si="15"/>
        <v>Работал</v>
      </c>
      <c r="AD74" s="109" t="str">
        <f t="shared" si="15"/>
        <v>Работал</v>
      </c>
      <c r="AE74" s="127" t="str">
        <f t="shared" si="15"/>
        <v/>
      </c>
      <c r="AF74" s="127" t="str">
        <f t="shared" si="15"/>
        <v/>
      </c>
      <c r="AG74" s="109" t="str">
        <f t="shared" si="15"/>
        <v>Работал</v>
      </c>
      <c r="AH74" s="109"/>
      <c r="AI74" s="109"/>
      <c r="AJ74" s="109"/>
    </row>
    <row r="75" spans="1:37" x14ac:dyDescent="0.3">
      <c r="A75" s="102">
        <v>86</v>
      </c>
      <c r="B75" s="107" t="str">
        <f>VLOOKUP($A75,Сотрудники!$A$3:$L$1206,2,0)</f>
        <v>Михеев Дмитрий</v>
      </c>
      <c r="C75" s="107" t="str">
        <f>VLOOKUP($A75,Сотрудники!$A$3:$L$1206,8,0)</f>
        <v>СПБ</v>
      </c>
      <c r="D75" s="127" t="str">
        <f t="shared" si="13"/>
        <v/>
      </c>
      <c r="E75" s="109" t="str">
        <f t="shared" si="13"/>
        <v/>
      </c>
      <c r="F75" s="109" t="str">
        <f t="shared" si="13"/>
        <v/>
      </c>
      <c r="G75" s="127" t="str">
        <f t="shared" si="13"/>
        <v/>
      </c>
      <c r="H75" s="109" t="str">
        <f t="shared" si="13"/>
        <v>Работал</v>
      </c>
      <c r="I75" s="109" t="str">
        <f t="shared" si="13"/>
        <v>Работал</v>
      </c>
      <c r="J75" s="127" t="str">
        <f t="shared" si="13"/>
        <v/>
      </c>
      <c r="K75" s="127" t="str">
        <f t="shared" si="13"/>
        <v/>
      </c>
      <c r="L75" s="109" t="str">
        <f t="shared" si="13"/>
        <v>Работал</v>
      </c>
      <c r="M75" s="109" t="str">
        <f t="shared" si="13"/>
        <v>Работал</v>
      </c>
      <c r="N75" s="109" t="str">
        <f t="shared" si="13"/>
        <v>Работал</v>
      </c>
      <c r="O75" s="109" t="str">
        <f t="shared" si="13"/>
        <v>Работал</v>
      </c>
      <c r="P75" s="109" t="str">
        <f t="shared" si="13"/>
        <v>Работал</v>
      </c>
      <c r="Q75" s="127" t="str">
        <f t="shared" si="13"/>
        <v/>
      </c>
      <c r="R75" s="127" t="str">
        <f t="shared" si="13"/>
        <v/>
      </c>
      <c r="S75" s="109" t="str">
        <f t="shared" si="13"/>
        <v>Работал</v>
      </c>
      <c r="T75" s="109" t="str">
        <f t="shared" si="13"/>
        <v>Работал</v>
      </c>
      <c r="U75" s="109" t="str">
        <f t="shared" si="13"/>
        <v>Работал</v>
      </c>
      <c r="V75" s="109" t="str">
        <f t="shared" si="13"/>
        <v>Работал</v>
      </c>
      <c r="W75" s="109" t="str">
        <f t="shared" si="13"/>
        <v>Работал</v>
      </c>
      <c r="X75" s="127"/>
      <c r="Y75" s="127"/>
      <c r="Z75" s="109" t="str">
        <f t="shared" si="15"/>
        <v>Работал</v>
      </c>
      <c r="AA75" s="109" t="str">
        <f t="shared" si="15"/>
        <v>Работал</v>
      </c>
      <c r="AB75" s="109" t="str">
        <f t="shared" si="15"/>
        <v>Работал</v>
      </c>
      <c r="AC75" s="109" t="str">
        <f t="shared" si="15"/>
        <v>Работал</v>
      </c>
      <c r="AD75" s="109" t="str">
        <f t="shared" si="15"/>
        <v>Работал</v>
      </c>
      <c r="AE75" s="127" t="str">
        <f t="shared" si="15"/>
        <v/>
      </c>
      <c r="AF75" s="127" t="str">
        <f t="shared" si="15"/>
        <v/>
      </c>
      <c r="AG75" s="109" t="str">
        <f t="shared" si="15"/>
        <v>Работал</v>
      </c>
      <c r="AH75" s="109"/>
      <c r="AI75" s="109"/>
      <c r="AJ75" s="109"/>
    </row>
    <row r="76" spans="1:37" x14ac:dyDescent="0.3">
      <c r="A76" s="102">
        <v>87</v>
      </c>
      <c r="B76" s="107" t="str">
        <f>VLOOKUP($A76,Сотрудники!$A$3:$L$1206,2,0)</f>
        <v>Борисова Алёна</v>
      </c>
      <c r="C76" s="107" t="str">
        <f>VLOOKUP($A76,Сотрудники!$A$3:$L$1206,8,0)</f>
        <v>Екатеринбург</v>
      </c>
      <c r="D76" s="127" t="str">
        <f t="shared" si="13"/>
        <v/>
      </c>
      <c r="E76" s="109" t="str">
        <f t="shared" si="13"/>
        <v/>
      </c>
      <c r="F76" s="109" t="str">
        <f t="shared" si="13"/>
        <v/>
      </c>
      <c r="G76" s="127" t="str">
        <f t="shared" si="13"/>
        <v/>
      </c>
      <c r="H76" s="109" t="str">
        <f t="shared" si="13"/>
        <v/>
      </c>
      <c r="I76" s="109" t="str">
        <f t="shared" si="13"/>
        <v/>
      </c>
      <c r="J76" s="127" t="str">
        <f t="shared" si="13"/>
        <v/>
      </c>
      <c r="K76" s="127" t="str">
        <f t="shared" si="13"/>
        <v/>
      </c>
      <c r="L76" s="109" t="str">
        <f t="shared" si="13"/>
        <v>Работал</v>
      </c>
      <c r="M76" s="109" t="str">
        <f t="shared" si="13"/>
        <v>Работал</v>
      </c>
      <c r="N76" s="109" t="str">
        <f t="shared" si="13"/>
        <v>Работал</v>
      </c>
      <c r="O76" s="109" t="str">
        <f t="shared" si="13"/>
        <v>Работал</v>
      </c>
      <c r="P76" s="109" t="str">
        <f t="shared" si="13"/>
        <v>Работал</v>
      </c>
      <c r="Q76" s="127" t="str">
        <f t="shared" si="13"/>
        <v/>
      </c>
      <c r="R76" s="127" t="str">
        <f t="shared" si="13"/>
        <v/>
      </c>
      <c r="S76" s="109" t="str">
        <f t="shared" si="13"/>
        <v>Работал</v>
      </c>
      <c r="T76" s="109" t="str">
        <f t="shared" si="13"/>
        <v>Работал</v>
      </c>
      <c r="U76" s="109" t="str">
        <f t="shared" si="13"/>
        <v>Работал</v>
      </c>
      <c r="V76" s="109" t="str">
        <f t="shared" si="13"/>
        <v>Работал</v>
      </c>
      <c r="W76" s="109" t="str">
        <f t="shared" si="13"/>
        <v>Работал</v>
      </c>
      <c r="X76" s="127"/>
      <c r="Y76" s="127"/>
      <c r="Z76" s="109" t="str">
        <f t="shared" si="15"/>
        <v>Работал</v>
      </c>
      <c r="AA76" s="109" t="str">
        <f t="shared" si="15"/>
        <v>Работал</v>
      </c>
      <c r="AB76" s="109" t="str">
        <f t="shared" si="15"/>
        <v>Работал</v>
      </c>
      <c r="AC76" s="109" t="str">
        <f t="shared" si="15"/>
        <v>Работал</v>
      </c>
      <c r="AD76" s="109" t="str">
        <f t="shared" si="15"/>
        <v>Работал</v>
      </c>
      <c r="AE76" s="127" t="str">
        <f t="shared" si="15"/>
        <v/>
      </c>
      <c r="AF76" s="127" t="str">
        <f t="shared" si="15"/>
        <v/>
      </c>
      <c r="AG76" s="109" t="str">
        <f t="shared" si="15"/>
        <v>Работал</v>
      </c>
      <c r="AH76" s="109"/>
      <c r="AI76" s="109"/>
      <c r="AJ76" s="109"/>
    </row>
    <row r="77" spans="1:37" x14ac:dyDescent="0.3">
      <c r="A77" s="102">
        <v>88</v>
      </c>
      <c r="B77" s="107" t="str">
        <f>VLOOKUP($A77,Сотрудники!$A$3:$L$1206,2,0)</f>
        <v>Коурова Мария</v>
      </c>
      <c r="C77" s="107" t="str">
        <f>VLOOKUP($A77,Сотрудники!$A$3:$L$1206,8,0)</f>
        <v>Екатеринбург</v>
      </c>
      <c r="D77" s="127" t="str">
        <f t="shared" si="13"/>
        <v/>
      </c>
      <c r="E77" s="109" t="str">
        <f t="shared" si="13"/>
        <v/>
      </c>
      <c r="F77" s="109" t="str">
        <f t="shared" si="13"/>
        <v/>
      </c>
      <c r="G77" s="127" t="str">
        <f t="shared" si="13"/>
        <v/>
      </c>
      <c r="H77" s="109" t="str">
        <f t="shared" si="13"/>
        <v/>
      </c>
      <c r="I77" s="109" t="str">
        <f t="shared" si="13"/>
        <v/>
      </c>
      <c r="J77" s="127" t="str">
        <f t="shared" si="13"/>
        <v/>
      </c>
      <c r="K77" s="127" t="str">
        <f t="shared" si="13"/>
        <v/>
      </c>
      <c r="L77" s="109" t="str">
        <f t="shared" si="13"/>
        <v/>
      </c>
      <c r="M77" s="109" t="str">
        <f t="shared" si="13"/>
        <v/>
      </c>
      <c r="N77" s="109" t="str">
        <f t="shared" si="13"/>
        <v/>
      </c>
      <c r="O77" s="109" t="str">
        <f t="shared" si="13"/>
        <v/>
      </c>
      <c r="P77" s="109" t="str">
        <f t="shared" si="13"/>
        <v/>
      </c>
      <c r="Q77" s="127" t="str">
        <f t="shared" si="13"/>
        <v/>
      </c>
      <c r="R77" s="127" t="str">
        <f t="shared" si="13"/>
        <v/>
      </c>
      <c r="S77" s="109" t="str">
        <f t="shared" si="13"/>
        <v/>
      </c>
      <c r="T77" s="109" t="str">
        <f t="shared" si="13"/>
        <v/>
      </c>
      <c r="U77" s="109" t="str">
        <f t="shared" si="13"/>
        <v/>
      </c>
      <c r="V77" s="109" t="str">
        <f t="shared" si="13"/>
        <v/>
      </c>
      <c r="W77" s="109" t="str">
        <f t="shared" si="13"/>
        <v/>
      </c>
      <c r="X77" s="127"/>
      <c r="Y77" s="127"/>
      <c r="Z77" s="109" t="str">
        <f t="shared" si="15"/>
        <v>Работал</v>
      </c>
      <c r="AA77" s="109" t="str">
        <f t="shared" si="15"/>
        <v>Работал</v>
      </c>
      <c r="AB77" s="109" t="str">
        <f t="shared" si="15"/>
        <v>Работал</v>
      </c>
      <c r="AC77" s="109" t="str">
        <f t="shared" si="15"/>
        <v>Работал</v>
      </c>
      <c r="AD77" s="109" t="str">
        <f t="shared" si="15"/>
        <v>Работал</v>
      </c>
      <c r="AE77" s="127" t="str">
        <f t="shared" si="15"/>
        <v/>
      </c>
      <c r="AF77" s="127" t="str">
        <f t="shared" si="15"/>
        <v/>
      </c>
      <c r="AG77" s="109" t="str">
        <f t="shared" si="15"/>
        <v>Работал</v>
      </c>
      <c r="AH77" s="109"/>
      <c r="AI77" s="109"/>
      <c r="AJ77" s="109"/>
    </row>
    <row r="78" spans="1:37" x14ac:dyDescent="0.3">
      <c r="B78" s="110" t="s">
        <v>642</v>
      </c>
    </row>
    <row r="79" spans="1:37" x14ac:dyDescent="0.3">
      <c r="B79" s="111" t="s">
        <v>643</v>
      </c>
      <c r="C79" s="111" t="s">
        <v>644</v>
      </c>
      <c r="D79" s="110" t="s">
        <v>645</v>
      </c>
    </row>
    <row r="80" spans="1:37" x14ac:dyDescent="0.3">
      <c r="B80" s="110"/>
      <c r="C80" s="112" t="s">
        <v>641</v>
      </c>
      <c r="AK80" s="110" t="s">
        <v>646</v>
      </c>
    </row>
    <row r="81" spans="1:37" x14ac:dyDescent="0.3">
      <c r="A81" s="107">
        <v>1</v>
      </c>
      <c r="B81" s="107" t="str">
        <f>VLOOKUP($A81,Сотрудники!$A$3:$L$1206,2,0)</f>
        <v>Кузьмин Антон</v>
      </c>
      <c r="C81" s="107" t="str">
        <f>VLOOKUP($A81,Сотрудники!$A$3:$L$1206,8,0)</f>
        <v>Москва</v>
      </c>
      <c r="D81" s="127"/>
      <c r="E81" s="109">
        <v>8</v>
      </c>
      <c r="F81" s="109">
        <v>7</v>
      </c>
      <c r="G81" s="127"/>
      <c r="H81" s="109">
        <v>8</v>
      </c>
      <c r="I81" s="109">
        <v>8</v>
      </c>
      <c r="J81" s="127"/>
      <c r="K81" s="127"/>
      <c r="L81" s="109">
        <v>8</v>
      </c>
      <c r="M81" s="109">
        <v>8</v>
      </c>
      <c r="N81" s="109">
        <v>8</v>
      </c>
      <c r="O81" s="109">
        <v>8</v>
      </c>
      <c r="P81" s="109">
        <v>8</v>
      </c>
      <c r="Q81" s="127"/>
      <c r="R81" s="127"/>
      <c r="S81" s="109">
        <v>8</v>
      </c>
      <c r="T81" s="109">
        <v>8</v>
      </c>
      <c r="U81" s="109">
        <v>8</v>
      </c>
      <c r="V81" s="109">
        <v>8</v>
      </c>
      <c r="W81" s="109">
        <v>8</v>
      </c>
      <c r="X81" s="127"/>
      <c r="Y81" s="127"/>
      <c r="Z81" s="109">
        <v>8</v>
      </c>
      <c r="AA81" s="109">
        <v>8</v>
      </c>
      <c r="AB81" s="109">
        <v>8</v>
      </c>
      <c r="AC81" s="109">
        <v>8</v>
      </c>
      <c r="AD81" s="109">
        <v>8</v>
      </c>
      <c r="AE81" s="127"/>
      <c r="AF81" s="127"/>
      <c r="AG81" s="109">
        <v>8</v>
      </c>
      <c r="AH81" s="109"/>
      <c r="AI81" s="109"/>
      <c r="AJ81" s="109"/>
      <c r="AK81" s="110">
        <f t="shared" ref="AK81:AK144" si="18">SUM(D81:AJ81)</f>
        <v>159</v>
      </c>
    </row>
    <row r="82" spans="1:37" x14ac:dyDescent="0.3">
      <c r="A82" s="107">
        <v>2</v>
      </c>
      <c r="B82" s="107" t="str">
        <f>VLOOKUP($A82,Сотрудники!$A$3:$L$1206,2,0)</f>
        <v xml:space="preserve">Крейнделин Борис </v>
      </c>
      <c r="C82" s="107" t="str">
        <f>VLOOKUP($A82,Сотрудники!$A$3:$L$1206,8,0)</f>
        <v>Москва</v>
      </c>
      <c r="D82" s="127"/>
      <c r="E82" s="109">
        <v>8</v>
      </c>
      <c r="F82" s="109">
        <v>7</v>
      </c>
      <c r="G82" s="127"/>
      <c r="H82" s="109">
        <v>8</v>
      </c>
      <c r="I82" s="109">
        <v>8</v>
      </c>
      <c r="J82" s="127"/>
      <c r="K82" s="127"/>
      <c r="L82" s="109">
        <v>8</v>
      </c>
      <c r="M82" s="109">
        <v>8</v>
      </c>
      <c r="N82" s="109">
        <v>8</v>
      </c>
      <c r="O82" s="109">
        <v>8</v>
      </c>
      <c r="P82" s="109">
        <v>8</v>
      </c>
      <c r="Q82" s="127"/>
      <c r="R82" s="127"/>
      <c r="S82" s="109">
        <v>8</v>
      </c>
      <c r="T82" s="109">
        <v>8</v>
      </c>
      <c r="U82" s="109">
        <v>8</v>
      </c>
      <c r="V82" s="109">
        <v>8</v>
      </c>
      <c r="W82" s="109">
        <v>8</v>
      </c>
      <c r="X82" s="127"/>
      <c r="Y82" s="127"/>
      <c r="Z82" s="109">
        <v>8</v>
      </c>
      <c r="AA82" s="109">
        <v>8</v>
      </c>
      <c r="AB82" s="109">
        <v>8</v>
      </c>
      <c r="AC82" s="109">
        <v>8</v>
      </c>
      <c r="AD82" s="109">
        <v>8</v>
      </c>
      <c r="AE82" s="127"/>
      <c r="AF82" s="127"/>
      <c r="AG82" s="109">
        <v>8</v>
      </c>
      <c r="AH82" s="109"/>
      <c r="AI82" s="109"/>
      <c r="AJ82" s="109"/>
      <c r="AK82" s="110">
        <f t="shared" si="18"/>
        <v>159</v>
      </c>
    </row>
    <row r="83" spans="1:37" x14ac:dyDescent="0.3">
      <c r="A83" s="107">
        <v>3</v>
      </c>
      <c r="B83" s="107" t="str">
        <f>VLOOKUP($A83,Сотрудники!$A$3:$L$1206,2,0)</f>
        <v>Асеев Феофан</v>
      </c>
      <c r="C83" s="107" t="str">
        <f>VLOOKUP($A83,Сотрудники!$A$3:$L$1206,8,0)</f>
        <v>Москва</v>
      </c>
      <c r="D83" s="127"/>
      <c r="E83" s="109">
        <v>8</v>
      </c>
      <c r="F83" s="109">
        <v>7</v>
      </c>
      <c r="G83" s="127"/>
      <c r="H83" s="109">
        <v>8</v>
      </c>
      <c r="I83" s="109">
        <v>8</v>
      </c>
      <c r="J83" s="127"/>
      <c r="K83" s="127"/>
      <c r="L83" s="109">
        <v>8</v>
      </c>
      <c r="M83" s="109">
        <v>8</v>
      </c>
      <c r="N83" s="109">
        <v>8</v>
      </c>
      <c r="O83" s="109">
        <v>8</v>
      </c>
      <c r="P83" s="109">
        <v>8</v>
      </c>
      <c r="Q83" s="127"/>
      <c r="R83" s="127"/>
      <c r="S83" s="109">
        <v>8</v>
      </c>
      <c r="T83" s="109">
        <v>8</v>
      </c>
      <c r="U83" s="109">
        <v>8</v>
      </c>
      <c r="V83" s="109">
        <v>8</v>
      </c>
      <c r="W83" s="109">
        <v>8</v>
      </c>
      <c r="X83" s="127"/>
      <c r="Y83" s="127"/>
      <c r="Z83" s="109">
        <v>8</v>
      </c>
      <c r="AA83" s="109">
        <v>8</v>
      </c>
      <c r="AB83" s="109">
        <v>8</v>
      </c>
      <c r="AC83" s="109">
        <v>8</v>
      </c>
      <c r="AD83" s="109">
        <v>8</v>
      </c>
      <c r="AE83" s="127"/>
      <c r="AF83" s="127"/>
      <c r="AG83" s="109">
        <v>8</v>
      </c>
      <c r="AH83" s="109"/>
      <c r="AI83" s="109"/>
      <c r="AJ83" s="109"/>
      <c r="AK83" s="110">
        <f t="shared" si="18"/>
        <v>159</v>
      </c>
    </row>
    <row r="84" spans="1:37" x14ac:dyDescent="0.3">
      <c r="A84" s="102">
        <v>5</v>
      </c>
      <c r="B84" s="107" t="str">
        <f>VLOOKUP($A84,Сотрудники!$A$3:$L$1206,2,0)</f>
        <v>Яковлев Дмитрий</v>
      </c>
      <c r="C84" s="107" t="str">
        <f>VLOOKUP($A84,Сотрудники!$A$3:$L$1206,8,0)</f>
        <v>Москва</v>
      </c>
      <c r="D84" s="127"/>
      <c r="E84" s="109">
        <v>8</v>
      </c>
      <c r="F84" s="109">
        <v>7</v>
      </c>
      <c r="G84" s="127"/>
      <c r="H84" s="109">
        <v>8</v>
      </c>
      <c r="I84" s="109">
        <v>8</v>
      </c>
      <c r="J84" s="127"/>
      <c r="K84" s="127"/>
      <c r="L84" s="109">
        <v>8</v>
      </c>
      <c r="M84" s="109">
        <v>8</v>
      </c>
      <c r="N84" s="109">
        <v>8</v>
      </c>
      <c r="O84" s="109">
        <v>8</v>
      </c>
      <c r="P84" s="109">
        <v>8</v>
      </c>
      <c r="Q84" s="127"/>
      <c r="R84" s="127"/>
      <c r="S84" s="109">
        <v>8</v>
      </c>
      <c r="T84" s="109">
        <v>8</v>
      </c>
      <c r="U84" s="109">
        <v>8</v>
      </c>
      <c r="V84" s="109">
        <v>8</v>
      </c>
      <c r="W84" s="109">
        <v>8</v>
      </c>
      <c r="X84" s="127"/>
      <c r="Y84" s="127"/>
      <c r="Z84" s="109">
        <v>8</v>
      </c>
      <c r="AA84" s="109">
        <v>8</v>
      </c>
      <c r="AB84" s="109">
        <v>8</v>
      </c>
      <c r="AC84" s="109">
        <v>8</v>
      </c>
      <c r="AD84" s="109">
        <v>8</v>
      </c>
      <c r="AE84" s="127"/>
      <c r="AF84" s="127"/>
      <c r="AG84" s="109">
        <v>8</v>
      </c>
      <c r="AH84" s="109"/>
      <c r="AI84" s="109"/>
      <c r="AJ84" s="109"/>
      <c r="AK84" s="110">
        <f t="shared" si="18"/>
        <v>159</v>
      </c>
    </row>
    <row r="85" spans="1:37" x14ac:dyDescent="0.3">
      <c r="A85" s="102">
        <v>8</v>
      </c>
      <c r="B85" s="107" t="str">
        <f>VLOOKUP($A85,Сотрудники!$A$3:$L$1206,2,0)</f>
        <v>Хохлова Крестина</v>
      </c>
      <c r="C85" s="107" t="str">
        <f>VLOOKUP($A85,Сотрудники!$A$3:$L$1206,8,0)</f>
        <v>Москва</v>
      </c>
      <c r="D85" s="127"/>
      <c r="E85" s="109">
        <v>8</v>
      </c>
      <c r="F85" s="109">
        <v>7</v>
      </c>
      <c r="G85" s="127"/>
      <c r="H85" s="109">
        <v>8</v>
      </c>
      <c r="I85" s="109">
        <v>8</v>
      </c>
      <c r="J85" s="127"/>
      <c r="K85" s="127"/>
      <c r="L85" s="109">
        <v>8</v>
      </c>
      <c r="M85" s="109">
        <v>8</v>
      </c>
      <c r="N85" s="109">
        <v>8</v>
      </c>
      <c r="O85" s="109">
        <v>8</v>
      </c>
      <c r="P85" s="109">
        <v>8</v>
      </c>
      <c r="Q85" s="127"/>
      <c r="R85" s="127"/>
      <c r="S85" s="109">
        <v>8</v>
      </c>
      <c r="T85" s="109">
        <v>8</v>
      </c>
      <c r="U85" s="109">
        <v>8</v>
      </c>
      <c r="V85" s="109">
        <v>8</v>
      </c>
      <c r="W85" s="109">
        <v>8</v>
      </c>
      <c r="X85" s="127"/>
      <c r="Y85" s="127"/>
      <c r="Z85" s="109">
        <v>8</v>
      </c>
      <c r="AA85" s="109">
        <v>8</v>
      </c>
      <c r="AB85" s="109">
        <v>8</v>
      </c>
      <c r="AC85" s="109">
        <v>8</v>
      </c>
      <c r="AD85" s="109">
        <v>8</v>
      </c>
      <c r="AE85" s="127"/>
      <c r="AF85" s="127"/>
      <c r="AG85" s="109">
        <v>8</v>
      </c>
      <c r="AH85" s="109"/>
      <c r="AI85" s="109"/>
      <c r="AJ85" s="109"/>
      <c r="AK85" s="110">
        <f t="shared" si="18"/>
        <v>159</v>
      </c>
    </row>
    <row r="86" spans="1:37" x14ac:dyDescent="0.3">
      <c r="A86" s="102">
        <v>9</v>
      </c>
      <c r="B86" s="107" t="str">
        <f>VLOOKUP($A86,Сотрудники!$A$3:$L$1206,2,0)</f>
        <v>Пойш Виталий</v>
      </c>
      <c r="C86" s="107" t="str">
        <f>VLOOKUP($A86,Сотрудники!$A$3:$L$1206,8,0)</f>
        <v>Екатеринбург</v>
      </c>
      <c r="D86" s="127"/>
      <c r="E86" s="109">
        <v>8</v>
      </c>
      <c r="F86" s="109">
        <v>7</v>
      </c>
      <c r="G86" s="127"/>
      <c r="H86" s="109">
        <v>8</v>
      </c>
      <c r="I86" s="109">
        <v>8</v>
      </c>
      <c r="J86" s="127"/>
      <c r="K86" s="127"/>
      <c r="L86" s="109">
        <v>8</v>
      </c>
      <c r="M86" s="109">
        <v>8</v>
      </c>
      <c r="N86" s="109">
        <v>8</v>
      </c>
      <c r="O86" s="109">
        <v>8</v>
      </c>
      <c r="P86" s="109">
        <v>8</v>
      </c>
      <c r="Q86" s="127"/>
      <c r="R86" s="127"/>
      <c r="S86" s="109">
        <v>8</v>
      </c>
      <c r="T86" s="109">
        <v>8</v>
      </c>
      <c r="U86" s="109">
        <v>8</v>
      </c>
      <c r="V86" s="109">
        <v>8</v>
      </c>
      <c r="W86" s="109">
        <v>8</v>
      </c>
      <c r="X86" s="127">
        <v>8</v>
      </c>
      <c r="Y86" s="127"/>
      <c r="Z86" s="109">
        <v>8</v>
      </c>
      <c r="AA86" s="109">
        <v>8</v>
      </c>
      <c r="AB86" s="109">
        <v>8</v>
      </c>
      <c r="AC86" s="109">
        <v>8</v>
      </c>
      <c r="AD86" s="109">
        <v>8</v>
      </c>
      <c r="AE86" s="127"/>
      <c r="AF86" s="127"/>
      <c r="AG86" s="109">
        <v>8</v>
      </c>
      <c r="AH86" s="109"/>
      <c r="AI86" s="107"/>
      <c r="AJ86" s="107"/>
      <c r="AK86" s="110">
        <f t="shared" si="18"/>
        <v>167</v>
      </c>
    </row>
    <row r="87" spans="1:37" x14ac:dyDescent="0.3">
      <c r="A87" s="102">
        <v>10</v>
      </c>
      <c r="B87" s="107" t="str">
        <f>VLOOKUP($A87,Сотрудники!$A$3:$L$1206,2,0)</f>
        <v>Офицеров Дмитрий</v>
      </c>
      <c r="C87" s="107" t="str">
        <f>VLOOKUP($A87,Сотрудники!$A$3:$L$1206,8,0)</f>
        <v>СПБ</v>
      </c>
      <c r="D87" s="127"/>
      <c r="E87" s="109">
        <v>8</v>
      </c>
      <c r="F87" s="109">
        <v>7</v>
      </c>
      <c r="G87" s="127"/>
      <c r="H87" s="109">
        <v>8</v>
      </c>
      <c r="I87" s="109">
        <v>8</v>
      </c>
      <c r="J87" s="127"/>
      <c r="K87" s="127"/>
      <c r="L87" s="109">
        <v>8</v>
      </c>
      <c r="M87" s="109">
        <v>8</v>
      </c>
      <c r="N87" s="109">
        <v>8</v>
      </c>
      <c r="O87" s="109">
        <v>8</v>
      </c>
      <c r="P87" s="109">
        <v>8</v>
      </c>
      <c r="Q87" s="127"/>
      <c r="R87" s="127"/>
      <c r="S87" s="109">
        <v>8</v>
      </c>
      <c r="T87" s="109">
        <v>8</v>
      </c>
      <c r="U87" s="109">
        <v>8</v>
      </c>
      <c r="V87" s="109">
        <v>8</v>
      </c>
      <c r="W87" s="109">
        <v>8</v>
      </c>
      <c r="X87" s="127"/>
      <c r="Y87" s="127"/>
      <c r="Z87" s="109">
        <v>8</v>
      </c>
      <c r="AA87" s="109">
        <v>8</v>
      </c>
      <c r="AB87" s="109">
        <v>8</v>
      </c>
      <c r="AC87" s="109">
        <v>8</v>
      </c>
      <c r="AD87" s="109">
        <v>8</v>
      </c>
      <c r="AE87" s="127"/>
      <c r="AF87" s="127"/>
      <c r="AG87" s="109">
        <v>8</v>
      </c>
      <c r="AH87" s="109"/>
      <c r="AI87" s="107"/>
      <c r="AJ87" s="107"/>
      <c r="AK87" s="110">
        <f t="shared" si="18"/>
        <v>159</v>
      </c>
    </row>
    <row r="88" spans="1:37" x14ac:dyDescent="0.3">
      <c r="A88" s="102">
        <v>11</v>
      </c>
      <c r="B88" s="107" t="str">
        <f>VLOOKUP($A88,Сотрудники!$A$3:$L$1206,2,0)</f>
        <v>Муштекенов Тимур</v>
      </c>
      <c r="C88" s="107" t="str">
        <f>VLOOKUP($A88,Сотрудники!$A$3:$L$1206,8,0)</f>
        <v>СПБ</v>
      </c>
      <c r="D88" s="127"/>
      <c r="E88" s="109">
        <v>8</v>
      </c>
      <c r="F88" s="109">
        <v>7</v>
      </c>
      <c r="G88" s="127"/>
      <c r="H88" s="109">
        <v>8</v>
      </c>
      <c r="I88" s="109">
        <v>8</v>
      </c>
      <c r="J88" s="127"/>
      <c r="K88" s="127"/>
      <c r="L88" s="109">
        <v>8</v>
      </c>
      <c r="M88" s="109">
        <v>8</v>
      </c>
      <c r="N88" s="109">
        <v>8</v>
      </c>
      <c r="O88" s="109">
        <v>8</v>
      </c>
      <c r="P88" s="109">
        <v>8</v>
      </c>
      <c r="Q88" s="109">
        <v>8</v>
      </c>
      <c r="R88" s="109">
        <v>8</v>
      </c>
      <c r="S88" s="109">
        <v>0</v>
      </c>
      <c r="T88" s="109">
        <v>0</v>
      </c>
      <c r="U88" s="109">
        <v>0</v>
      </c>
      <c r="V88" s="109">
        <v>0</v>
      </c>
      <c r="W88" s="109">
        <v>0</v>
      </c>
      <c r="X88" s="127"/>
      <c r="Y88" s="127"/>
      <c r="Z88" s="109">
        <v>0</v>
      </c>
      <c r="AA88" s="109">
        <v>0</v>
      </c>
      <c r="AB88" s="109">
        <v>0</v>
      </c>
      <c r="AC88" s="109">
        <v>0</v>
      </c>
      <c r="AD88" s="109">
        <v>0</v>
      </c>
      <c r="AE88" s="127"/>
      <c r="AF88" s="127"/>
      <c r="AG88" s="109">
        <v>0</v>
      </c>
      <c r="AH88" s="109"/>
      <c r="AI88" s="107"/>
      <c r="AJ88" s="107"/>
      <c r="AK88" s="110">
        <f t="shared" si="18"/>
        <v>87</v>
      </c>
    </row>
    <row r="89" spans="1:37" x14ac:dyDescent="0.3">
      <c r="A89" s="102">
        <v>13</v>
      </c>
      <c r="B89" s="107" t="str">
        <f>VLOOKUP($A89,Сотрудники!$A$3:$L$1206,2,0)</f>
        <v>Богданов Михаил</v>
      </c>
      <c r="C89" s="107" t="str">
        <f>VLOOKUP($A89,Сотрудники!$A$3:$L$1206,8,0)</f>
        <v>СПБ</v>
      </c>
      <c r="D89" s="127"/>
      <c r="E89" s="109">
        <v>8</v>
      </c>
      <c r="F89" s="109">
        <v>7</v>
      </c>
      <c r="G89" s="127"/>
      <c r="H89" s="109">
        <v>8</v>
      </c>
      <c r="I89" s="109">
        <v>8</v>
      </c>
      <c r="J89" s="127"/>
      <c r="K89" s="127"/>
      <c r="L89" s="109">
        <v>8</v>
      </c>
      <c r="M89" s="109">
        <v>8</v>
      </c>
      <c r="N89" s="109">
        <v>8</v>
      </c>
      <c r="O89" s="109">
        <v>8</v>
      </c>
      <c r="P89" s="109">
        <v>8</v>
      </c>
      <c r="Q89" s="127"/>
      <c r="R89" s="127"/>
      <c r="S89" s="109">
        <v>8</v>
      </c>
      <c r="T89" s="109">
        <v>8</v>
      </c>
      <c r="U89" s="109">
        <v>8</v>
      </c>
      <c r="V89" s="109">
        <v>8</v>
      </c>
      <c r="W89" s="109">
        <v>8</v>
      </c>
      <c r="X89" s="127"/>
      <c r="Y89" s="127"/>
      <c r="Z89" s="109">
        <v>8</v>
      </c>
      <c r="AA89" s="109">
        <v>8</v>
      </c>
      <c r="AB89" s="109">
        <v>8</v>
      </c>
      <c r="AC89" s="109">
        <v>8</v>
      </c>
      <c r="AD89" s="109">
        <v>8</v>
      </c>
      <c r="AE89" s="127"/>
      <c r="AF89" s="127"/>
      <c r="AG89" s="109">
        <v>8</v>
      </c>
      <c r="AH89" s="109"/>
      <c r="AI89" s="107"/>
      <c r="AJ89" s="107"/>
      <c r="AK89" s="110">
        <f t="shared" si="18"/>
        <v>159</v>
      </c>
    </row>
    <row r="90" spans="1:37" x14ac:dyDescent="0.3">
      <c r="A90" s="102">
        <v>14</v>
      </c>
      <c r="B90" s="107" t="str">
        <f>VLOOKUP($A90,Сотрудники!$A$3:$L$1206,2,0)</f>
        <v>Смирнова Екатерина</v>
      </c>
      <c r="C90" s="107" t="str">
        <f>VLOOKUP($A90,Сотрудники!$A$3:$L$1206,8,0)</f>
        <v>Москва</v>
      </c>
      <c r="D90" s="127">
        <v>0</v>
      </c>
      <c r="E90" s="109">
        <v>0</v>
      </c>
      <c r="F90" s="109">
        <v>0</v>
      </c>
      <c r="G90" s="127"/>
      <c r="H90" s="109">
        <v>8</v>
      </c>
      <c r="I90" s="109">
        <v>8</v>
      </c>
      <c r="J90" s="127"/>
      <c r="K90" s="127"/>
      <c r="L90" s="109">
        <v>8</v>
      </c>
      <c r="M90" s="109">
        <v>8</v>
      </c>
      <c r="N90" s="109">
        <v>8</v>
      </c>
      <c r="O90" s="109">
        <v>8</v>
      </c>
      <c r="P90" s="109">
        <v>8</v>
      </c>
      <c r="Q90" s="127"/>
      <c r="R90" s="127"/>
      <c r="S90" s="109">
        <v>8</v>
      </c>
      <c r="T90" s="109">
        <v>8</v>
      </c>
      <c r="U90" s="109">
        <v>8</v>
      </c>
      <c r="V90" s="109">
        <v>8</v>
      </c>
      <c r="W90" s="109">
        <v>8</v>
      </c>
      <c r="X90" s="127"/>
      <c r="Y90" s="127"/>
      <c r="Z90" s="109">
        <v>8</v>
      </c>
      <c r="AA90" s="109">
        <v>8</v>
      </c>
      <c r="AB90" s="109">
        <v>8</v>
      </c>
      <c r="AC90" s="109">
        <v>8</v>
      </c>
      <c r="AD90" s="109">
        <v>8</v>
      </c>
      <c r="AE90" s="127"/>
      <c r="AF90" s="127"/>
      <c r="AG90" s="109">
        <v>8</v>
      </c>
      <c r="AH90" s="109"/>
      <c r="AI90" s="107"/>
      <c r="AJ90" s="107"/>
      <c r="AK90" s="110">
        <f t="shared" si="18"/>
        <v>144</v>
      </c>
    </row>
    <row r="91" spans="1:37" x14ac:dyDescent="0.3">
      <c r="A91" s="102">
        <v>15</v>
      </c>
      <c r="B91" s="107" t="str">
        <f>VLOOKUP($A91,Сотрудники!$A$3:$L$1206,2,0)</f>
        <v>Герасимова Елизавета</v>
      </c>
      <c r="C91" s="107" t="str">
        <f>VLOOKUP($A91,Сотрудники!$A$3:$L$1206,8,0)</f>
        <v>Москва</v>
      </c>
      <c r="D91" s="127"/>
      <c r="E91" s="109">
        <v>8</v>
      </c>
      <c r="F91" s="109">
        <v>7</v>
      </c>
      <c r="G91" s="127"/>
      <c r="H91" s="109">
        <v>8</v>
      </c>
      <c r="I91" s="109">
        <v>8</v>
      </c>
      <c r="J91" s="127"/>
      <c r="K91" s="127"/>
      <c r="L91" s="109">
        <v>8</v>
      </c>
      <c r="M91" s="109">
        <v>8</v>
      </c>
      <c r="N91" s="109">
        <v>8</v>
      </c>
      <c r="O91" s="109">
        <v>8</v>
      </c>
      <c r="P91" s="109">
        <v>8</v>
      </c>
      <c r="Q91" s="127"/>
      <c r="R91" s="127"/>
      <c r="S91" s="109">
        <v>8</v>
      </c>
      <c r="T91" s="109">
        <v>8</v>
      </c>
      <c r="U91" s="109">
        <v>8</v>
      </c>
      <c r="V91" s="109">
        <v>8</v>
      </c>
      <c r="W91" s="109">
        <v>8</v>
      </c>
      <c r="X91" s="127"/>
      <c r="Y91" s="127"/>
      <c r="Z91" s="109">
        <v>8</v>
      </c>
      <c r="AA91" s="109">
        <v>8</v>
      </c>
      <c r="AB91" s="109">
        <v>8</v>
      </c>
      <c r="AC91" s="109">
        <v>8</v>
      </c>
      <c r="AD91" s="109">
        <v>8</v>
      </c>
      <c r="AE91" s="127"/>
      <c r="AF91" s="127"/>
      <c r="AG91" s="109">
        <v>8</v>
      </c>
      <c r="AH91" s="109"/>
      <c r="AI91" s="107"/>
      <c r="AJ91" s="107"/>
      <c r="AK91" s="110">
        <f t="shared" si="18"/>
        <v>159</v>
      </c>
    </row>
    <row r="92" spans="1:37" x14ac:dyDescent="0.3">
      <c r="A92" s="102">
        <v>16</v>
      </c>
      <c r="B92" s="107" t="str">
        <f>VLOOKUP($A92,Сотрудники!$A$3:$L$1206,2,0)</f>
        <v>Абдуллаева Анжелика</v>
      </c>
      <c r="C92" s="107" t="str">
        <f>VLOOKUP($A92,Сотрудники!$A$3:$L$1206,8,0)</f>
        <v>Москва</v>
      </c>
      <c r="D92" s="127"/>
      <c r="E92" s="109">
        <v>8</v>
      </c>
      <c r="F92" s="109">
        <v>7</v>
      </c>
      <c r="G92" s="127"/>
      <c r="H92" s="109">
        <v>8</v>
      </c>
      <c r="I92" s="109">
        <v>8</v>
      </c>
      <c r="J92" s="127"/>
      <c r="K92" s="127"/>
      <c r="L92" s="109">
        <v>8</v>
      </c>
      <c r="M92" s="109">
        <v>8</v>
      </c>
      <c r="N92" s="109">
        <v>8</v>
      </c>
      <c r="O92" s="109">
        <v>8</v>
      </c>
      <c r="P92" s="109">
        <v>8</v>
      </c>
      <c r="Q92" s="127"/>
      <c r="R92" s="127"/>
      <c r="S92" s="109">
        <v>8</v>
      </c>
      <c r="T92" s="109">
        <v>8</v>
      </c>
      <c r="U92" s="109">
        <v>8</v>
      </c>
      <c r="V92" s="109">
        <v>8</v>
      </c>
      <c r="W92" s="109">
        <v>8</v>
      </c>
      <c r="X92" s="127"/>
      <c r="Y92" s="127"/>
      <c r="Z92" s="109">
        <v>8</v>
      </c>
      <c r="AA92" s="109">
        <v>8</v>
      </c>
      <c r="AB92" s="109">
        <v>8</v>
      </c>
      <c r="AC92" s="109">
        <v>8</v>
      </c>
      <c r="AD92" s="109">
        <v>8</v>
      </c>
      <c r="AE92" s="127"/>
      <c r="AF92" s="127"/>
      <c r="AG92" s="109">
        <v>8</v>
      </c>
      <c r="AH92" s="109"/>
      <c r="AI92" s="107"/>
      <c r="AJ92" s="107"/>
      <c r="AK92" s="110">
        <f t="shared" si="18"/>
        <v>159</v>
      </c>
    </row>
    <row r="93" spans="1:37" x14ac:dyDescent="0.3">
      <c r="A93" s="102">
        <v>17</v>
      </c>
      <c r="B93" s="107" t="str">
        <f>VLOOKUP($A93,Сотрудники!$A$3:$L$1206,2,0)</f>
        <v>Наймушин Евгений</v>
      </c>
      <c r="C93" s="107" t="str">
        <f>VLOOKUP($A93,Сотрудники!$A$3:$L$1206,8,0)</f>
        <v>Екатеринбург</v>
      </c>
      <c r="D93" s="127"/>
      <c r="E93" s="109">
        <v>8</v>
      </c>
      <c r="F93" s="109">
        <v>7</v>
      </c>
      <c r="G93" s="127"/>
      <c r="H93" s="109">
        <v>8</v>
      </c>
      <c r="I93" s="109">
        <v>8</v>
      </c>
      <c r="J93" s="127"/>
      <c r="K93" s="127"/>
      <c r="L93" s="109">
        <v>8</v>
      </c>
      <c r="M93" s="109">
        <v>8</v>
      </c>
      <c r="N93" s="109">
        <v>8</v>
      </c>
      <c r="O93" s="109">
        <v>8</v>
      </c>
      <c r="P93" s="109">
        <v>8</v>
      </c>
      <c r="Q93" s="127"/>
      <c r="R93" s="127"/>
      <c r="S93" s="109">
        <v>8</v>
      </c>
      <c r="T93" s="109">
        <v>8</v>
      </c>
      <c r="U93" s="109">
        <v>8</v>
      </c>
      <c r="V93" s="109">
        <v>8</v>
      </c>
      <c r="W93" s="109">
        <v>8</v>
      </c>
      <c r="X93" s="127"/>
      <c r="Y93" s="127"/>
      <c r="Z93" s="109">
        <v>8</v>
      </c>
      <c r="AA93" s="109">
        <v>8</v>
      </c>
      <c r="AB93" s="109">
        <v>8</v>
      </c>
      <c r="AC93" s="109">
        <v>8</v>
      </c>
      <c r="AD93" s="109">
        <v>8</v>
      </c>
      <c r="AE93" s="127"/>
      <c r="AF93" s="127"/>
      <c r="AG93" s="109">
        <v>8</v>
      </c>
      <c r="AH93" s="109"/>
      <c r="AI93" s="107"/>
      <c r="AJ93" s="107"/>
      <c r="AK93" s="110">
        <f t="shared" si="18"/>
        <v>159</v>
      </c>
    </row>
    <row r="94" spans="1:37" x14ac:dyDescent="0.3">
      <c r="A94" s="102">
        <v>19</v>
      </c>
      <c r="B94" s="107" t="str">
        <f>VLOOKUP($A94,Сотрудники!$A$3:$L$1206,2,0)</f>
        <v>Лопатин Максим</v>
      </c>
      <c r="C94" s="107" t="str">
        <f>VLOOKUP($A94,Сотрудники!$A$3:$L$1206,8,0)</f>
        <v>Москва</v>
      </c>
      <c r="D94" s="127"/>
      <c r="E94" s="109">
        <v>8</v>
      </c>
      <c r="F94" s="109">
        <v>7</v>
      </c>
      <c r="G94" s="127"/>
      <c r="H94" s="109">
        <v>8</v>
      </c>
      <c r="I94" s="109">
        <v>8</v>
      </c>
      <c r="J94" s="127"/>
      <c r="K94" s="127"/>
      <c r="L94" s="109">
        <v>8</v>
      </c>
      <c r="M94" s="109">
        <v>8</v>
      </c>
      <c r="N94" s="109">
        <v>8</v>
      </c>
      <c r="O94" s="109">
        <v>8</v>
      </c>
      <c r="P94" s="109">
        <v>8</v>
      </c>
      <c r="Q94" s="127"/>
      <c r="R94" s="127"/>
      <c r="S94" s="109">
        <v>8</v>
      </c>
      <c r="T94" s="109">
        <v>8</v>
      </c>
      <c r="U94" s="109">
        <v>8</v>
      </c>
      <c r="V94" s="109">
        <v>8</v>
      </c>
      <c r="W94" s="109">
        <v>8</v>
      </c>
      <c r="X94" s="127"/>
      <c r="Y94" s="127"/>
      <c r="Z94" s="109">
        <v>8</v>
      </c>
      <c r="AA94" s="109">
        <v>8</v>
      </c>
      <c r="AB94" s="109">
        <v>8</v>
      </c>
      <c r="AC94" s="109">
        <v>8</v>
      </c>
      <c r="AD94" s="109">
        <v>8</v>
      </c>
      <c r="AE94" s="127"/>
      <c r="AF94" s="127"/>
      <c r="AG94" s="109">
        <v>8</v>
      </c>
      <c r="AH94" s="109"/>
      <c r="AI94" s="107"/>
      <c r="AJ94" s="107"/>
      <c r="AK94" s="110">
        <f t="shared" si="18"/>
        <v>159</v>
      </c>
    </row>
    <row r="95" spans="1:37" x14ac:dyDescent="0.3">
      <c r="A95" s="102">
        <v>21</v>
      </c>
      <c r="B95" s="107" t="str">
        <f>VLOOKUP($A95,Сотрудники!$A$3:$L$1206,2,0)</f>
        <v>Шимберев Борис</v>
      </c>
      <c r="C95" s="107" t="str">
        <f>VLOOKUP($A95,Сотрудники!$A$3:$L$1206,8,0)</f>
        <v>СПБ</v>
      </c>
      <c r="D95" s="127"/>
      <c r="E95" s="109">
        <v>8</v>
      </c>
      <c r="F95" s="109">
        <v>7</v>
      </c>
      <c r="G95" s="127"/>
      <c r="H95" s="109">
        <v>8</v>
      </c>
      <c r="I95" s="109">
        <v>8</v>
      </c>
      <c r="J95" s="127"/>
      <c r="K95" s="127"/>
      <c r="L95" s="109">
        <v>8</v>
      </c>
      <c r="M95" s="109">
        <v>8</v>
      </c>
      <c r="N95" s="109">
        <v>8</v>
      </c>
      <c r="O95" s="109">
        <v>8</v>
      </c>
      <c r="P95" s="109">
        <v>8</v>
      </c>
      <c r="Q95" s="127"/>
      <c r="R95" s="127"/>
      <c r="S95" s="109">
        <v>8</v>
      </c>
      <c r="T95" s="109">
        <v>8</v>
      </c>
      <c r="U95" s="109">
        <v>8</v>
      </c>
      <c r="V95" s="109">
        <v>8</v>
      </c>
      <c r="W95" s="109">
        <v>8</v>
      </c>
      <c r="X95" s="127"/>
      <c r="Y95" s="127"/>
      <c r="Z95" s="109">
        <v>8</v>
      </c>
      <c r="AA95" s="109">
        <v>8</v>
      </c>
      <c r="AB95" s="109">
        <v>8</v>
      </c>
      <c r="AC95" s="109">
        <v>8</v>
      </c>
      <c r="AD95" s="109">
        <v>8</v>
      </c>
      <c r="AE95" s="127"/>
      <c r="AF95" s="127"/>
      <c r="AG95" s="109">
        <v>8</v>
      </c>
      <c r="AH95" s="109"/>
      <c r="AI95" s="107"/>
      <c r="AJ95" s="107"/>
      <c r="AK95" s="110">
        <f t="shared" si="18"/>
        <v>159</v>
      </c>
    </row>
    <row r="96" spans="1:37" x14ac:dyDescent="0.3">
      <c r="A96" s="102">
        <v>22</v>
      </c>
      <c r="B96" s="107" t="str">
        <f>VLOOKUP($A96,Сотрудники!$A$3:$L$1206,2,0)</f>
        <v>Виштак Татьяна</v>
      </c>
      <c r="C96" s="107" t="str">
        <f>VLOOKUP($A96,Сотрудники!$A$3:$L$1206,8,0)</f>
        <v>Москва</v>
      </c>
      <c r="D96" s="127"/>
      <c r="E96" s="109">
        <v>8</v>
      </c>
      <c r="F96" s="109">
        <v>7</v>
      </c>
      <c r="G96" s="127"/>
      <c r="H96" s="109">
        <v>8</v>
      </c>
      <c r="I96" s="109">
        <v>8</v>
      </c>
      <c r="J96" s="127"/>
      <c r="K96" s="127"/>
      <c r="L96" s="109">
        <v>8</v>
      </c>
      <c r="M96" s="109">
        <v>8</v>
      </c>
      <c r="N96" s="109">
        <v>8</v>
      </c>
      <c r="O96" s="109">
        <v>8</v>
      </c>
      <c r="P96" s="109">
        <v>8</v>
      </c>
      <c r="Q96" s="127"/>
      <c r="R96" s="127"/>
      <c r="S96" s="109">
        <v>8</v>
      </c>
      <c r="T96" s="109">
        <v>8</v>
      </c>
      <c r="U96" s="109">
        <v>8</v>
      </c>
      <c r="V96" s="109">
        <v>8</v>
      </c>
      <c r="W96" s="109">
        <v>8</v>
      </c>
      <c r="X96" s="127"/>
      <c r="Y96" s="127"/>
      <c r="Z96" s="109">
        <v>8</v>
      </c>
      <c r="AA96" s="109">
        <v>8</v>
      </c>
      <c r="AB96" s="109">
        <v>8</v>
      </c>
      <c r="AC96" s="109">
        <v>8</v>
      </c>
      <c r="AD96" s="109">
        <v>8</v>
      </c>
      <c r="AE96" s="127"/>
      <c r="AF96" s="127"/>
      <c r="AG96" s="109">
        <v>8</v>
      </c>
      <c r="AH96" s="109"/>
      <c r="AI96" s="107"/>
      <c r="AJ96" s="107"/>
      <c r="AK96" s="110">
        <f t="shared" si="18"/>
        <v>159</v>
      </c>
    </row>
    <row r="97" spans="1:37" x14ac:dyDescent="0.3">
      <c r="A97" s="102">
        <v>23</v>
      </c>
      <c r="B97" s="107" t="str">
        <f>VLOOKUP($A97,Сотрудники!$A$3:$L$1206,2,0)</f>
        <v>Путилов Александр</v>
      </c>
      <c r="C97" s="107" t="str">
        <f>VLOOKUP($A97,Сотрудники!$A$3:$L$1206,8,0)</f>
        <v>Екатеринбург</v>
      </c>
      <c r="D97" s="127"/>
      <c r="E97" s="109">
        <v>8</v>
      </c>
      <c r="F97" s="109">
        <v>7</v>
      </c>
      <c r="G97" s="127"/>
      <c r="H97" s="109">
        <v>8</v>
      </c>
      <c r="I97" s="109">
        <v>8</v>
      </c>
      <c r="J97" s="127"/>
      <c r="K97" s="127"/>
      <c r="L97" s="109">
        <v>8</v>
      </c>
      <c r="M97" s="109">
        <v>8</v>
      </c>
      <c r="N97" s="109">
        <v>8</v>
      </c>
      <c r="O97" s="109">
        <v>8</v>
      </c>
      <c r="P97" s="109">
        <v>8</v>
      </c>
      <c r="Q97" s="127"/>
      <c r="R97" s="127"/>
      <c r="S97" s="109">
        <v>8</v>
      </c>
      <c r="T97" s="109">
        <v>8</v>
      </c>
      <c r="U97" s="109">
        <v>8</v>
      </c>
      <c r="V97" s="109">
        <v>8</v>
      </c>
      <c r="W97" s="109">
        <v>8</v>
      </c>
      <c r="X97" s="127"/>
      <c r="Y97" s="127"/>
      <c r="Z97" s="109">
        <v>8</v>
      </c>
      <c r="AA97" s="109">
        <v>8</v>
      </c>
      <c r="AB97" s="109">
        <v>8</v>
      </c>
      <c r="AC97" s="109">
        <v>8</v>
      </c>
      <c r="AD97" s="109">
        <v>8</v>
      </c>
      <c r="AE97" s="127"/>
      <c r="AF97" s="127"/>
      <c r="AG97" s="109">
        <v>8</v>
      </c>
      <c r="AH97" s="109"/>
      <c r="AI97" s="107"/>
      <c r="AJ97" s="107"/>
      <c r="AK97" s="110">
        <f t="shared" si="18"/>
        <v>159</v>
      </c>
    </row>
    <row r="98" spans="1:37" x14ac:dyDescent="0.3">
      <c r="A98" s="102">
        <v>24</v>
      </c>
      <c r="B98" s="107" t="str">
        <f>VLOOKUP($A98,Сотрудники!$A$3:$L$1206,2,0)</f>
        <v>Цыганкова Анастасия</v>
      </c>
      <c r="C98" s="107" t="str">
        <f>VLOOKUP($A98,Сотрудники!$A$3:$L$1206,8,0)</f>
        <v>Москва</v>
      </c>
      <c r="D98" s="127"/>
      <c r="E98" s="109">
        <v>8</v>
      </c>
      <c r="F98" s="109">
        <v>7</v>
      </c>
      <c r="G98" s="127"/>
      <c r="H98" s="109">
        <v>8</v>
      </c>
      <c r="I98" s="109">
        <v>8</v>
      </c>
      <c r="J98" s="127"/>
      <c r="K98" s="127"/>
      <c r="L98" s="109">
        <v>8</v>
      </c>
      <c r="M98" s="109">
        <v>8</v>
      </c>
      <c r="N98" s="109">
        <v>8</v>
      </c>
      <c r="O98" s="109">
        <v>8</v>
      </c>
      <c r="P98" s="109">
        <v>8</v>
      </c>
      <c r="Q98" s="127"/>
      <c r="R98" s="127"/>
      <c r="S98" s="109">
        <v>8</v>
      </c>
      <c r="T98" s="109">
        <v>8</v>
      </c>
      <c r="U98" s="109">
        <v>8</v>
      </c>
      <c r="V98" s="109">
        <v>8</v>
      </c>
      <c r="W98" s="109">
        <v>8</v>
      </c>
      <c r="X98" s="127"/>
      <c r="Y98" s="127"/>
      <c r="Z98" s="109">
        <v>8</v>
      </c>
      <c r="AA98" s="109">
        <v>8</v>
      </c>
      <c r="AB98" s="109">
        <v>8</v>
      </c>
      <c r="AC98" s="109">
        <v>8</v>
      </c>
      <c r="AD98" s="109">
        <v>8</v>
      </c>
      <c r="AE98" s="127"/>
      <c r="AF98" s="127"/>
      <c r="AG98" s="109">
        <v>8</v>
      </c>
      <c r="AH98" s="109"/>
      <c r="AI98" s="107"/>
      <c r="AJ98" s="107"/>
      <c r="AK98" s="110">
        <f t="shared" si="18"/>
        <v>159</v>
      </c>
    </row>
    <row r="99" spans="1:37" x14ac:dyDescent="0.3">
      <c r="A99" s="102">
        <v>25</v>
      </c>
      <c r="B99" s="107" t="str">
        <f>VLOOKUP($A99,Сотрудники!$A$3:$L$1206,2,0)</f>
        <v>Беседин Игорь</v>
      </c>
      <c r="C99" s="107" t="str">
        <f>VLOOKUP($A99,Сотрудники!$A$3:$L$1206,8,0)</f>
        <v>Нижний Новгород</v>
      </c>
      <c r="D99" s="127"/>
      <c r="E99" s="109">
        <v>8</v>
      </c>
      <c r="F99" s="109">
        <v>7</v>
      </c>
      <c r="G99" s="127"/>
      <c r="H99" s="109">
        <v>8</v>
      </c>
      <c r="I99" s="109">
        <v>8</v>
      </c>
      <c r="J99" s="127"/>
      <c r="K99" s="127"/>
      <c r="L99" s="109">
        <v>8</v>
      </c>
      <c r="M99" s="109">
        <v>8</v>
      </c>
      <c r="N99" s="109">
        <v>8</v>
      </c>
      <c r="O99" s="109">
        <v>8</v>
      </c>
      <c r="P99" s="109">
        <v>8</v>
      </c>
      <c r="Q99" s="127"/>
      <c r="R99" s="127"/>
      <c r="S99" s="109">
        <v>8</v>
      </c>
      <c r="T99" s="109">
        <v>8</v>
      </c>
      <c r="U99" s="109">
        <v>8</v>
      </c>
      <c r="V99" s="109">
        <v>8</v>
      </c>
      <c r="W99" s="109">
        <v>8</v>
      </c>
      <c r="X99" s="127"/>
      <c r="Y99" s="127"/>
      <c r="Z99" s="109">
        <v>8</v>
      </c>
      <c r="AA99" s="109">
        <v>8</v>
      </c>
      <c r="AB99" s="109">
        <v>8</v>
      </c>
      <c r="AC99" s="109">
        <v>8</v>
      </c>
      <c r="AD99" s="109">
        <v>8</v>
      </c>
      <c r="AE99" s="127"/>
      <c r="AF99" s="127"/>
      <c r="AG99" s="109">
        <v>8</v>
      </c>
      <c r="AH99" s="109"/>
      <c r="AI99" s="107"/>
      <c r="AJ99" s="107"/>
      <c r="AK99" s="110">
        <f t="shared" si="18"/>
        <v>159</v>
      </c>
    </row>
    <row r="100" spans="1:37" x14ac:dyDescent="0.3">
      <c r="A100" s="102">
        <v>26</v>
      </c>
      <c r="B100" s="107" t="str">
        <f>VLOOKUP($A100,Сотрудники!$A$3:$L$1206,2,0)</f>
        <v>Молчанов Роман</v>
      </c>
      <c r="C100" s="107" t="str">
        <f>VLOOKUP($A100,Сотрудники!$A$3:$L$1206,8,0)</f>
        <v>Москва</v>
      </c>
      <c r="D100" s="127"/>
      <c r="E100" s="109">
        <v>8</v>
      </c>
      <c r="F100" s="109">
        <v>7</v>
      </c>
      <c r="G100" s="127"/>
      <c r="H100" s="109">
        <v>8</v>
      </c>
      <c r="I100" s="109">
        <v>8</v>
      </c>
      <c r="J100" s="127"/>
      <c r="K100" s="127"/>
      <c r="L100" s="109">
        <v>8</v>
      </c>
      <c r="M100" s="109">
        <v>8</v>
      </c>
      <c r="N100" s="109">
        <v>8</v>
      </c>
      <c r="O100" s="109">
        <v>8</v>
      </c>
      <c r="P100" s="109">
        <v>8</v>
      </c>
      <c r="Q100" s="127"/>
      <c r="R100" s="127"/>
      <c r="S100" s="109">
        <v>8</v>
      </c>
      <c r="T100" s="109">
        <v>8</v>
      </c>
      <c r="U100" s="109">
        <v>8</v>
      </c>
      <c r="V100" s="109">
        <v>8</v>
      </c>
      <c r="W100" s="109">
        <v>8</v>
      </c>
      <c r="X100" s="127"/>
      <c r="Y100" s="127"/>
      <c r="Z100" s="109">
        <v>8</v>
      </c>
      <c r="AA100" s="109">
        <v>8</v>
      </c>
      <c r="AB100" s="109">
        <v>8</v>
      </c>
      <c r="AC100" s="109">
        <v>8</v>
      </c>
      <c r="AD100" s="109">
        <v>8</v>
      </c>
      <c r="AE100" s="127"/>
      <c r="AF100" s="127"/>
      <c r="AG100" s="109">
        <v>8</v>
      </c>
      <c r="AH100" s="109"/>
      <c r="AI100" s="107"/>
      <c r="AJ100" s="107"/>
      <c r="AK100" s="110">
        <f t="shared" si="18"/>
        <v>159</v>
      </c>
    </row>
    <row r="101" spans="1:37" x14ac:dyDescent="0.3">
      <c r="A101" s="102">
        <v>27</v>
      </c>
      <c r="B101" s="107" t="str">
        <f>VLOOKUP($A101,Сотрудники!$A$3:$L$1206,2,0)</f>
        <v>Пузанов Андрей</v>
      </c>
      <c r="C101" s="107" t="str">
        <f>VLOOKUP($A101,Сотрудники!$A$3:$L$1206,8,0)</f>
        <v>Москва</v>
      </c>
      <c r="D101" s="127"/>
      <c r="E101" s="109">
        <v>8</v>
      </c>
      <c r="F101" s="109">
        <v>7</v>
      </c>
      <c r="G101" s="127"/>
      <c r="H101" s="109">
        <v>8</v>
      </c>
      <c r="I101" s="109">
        <v>8</v>
      </c>
      <c r="J101" s="127"/>
      <c r="K101" s="127"/>
      <c r="L101" s="109">
        <v>8</v>
      </c>
      <c r="M101" s="109">
        <v>8</v>
      </c>
      <c r="N101" s="109">
        <v>8</v>
      </c>
      <c r="O101" s="109">
        <v>8</v>
      </c>
      <c r="P101" s="109">
        <v>8</v>
      </c>
      <c r="Q101" s="127"/>
      <c r="R101" s="127"/>
      <c r="S101" s="109">
        <v>8</v>
      </c>
      <c r="T101" s="109">
        <v>8</v>
      </c>
      <c r="U101" s="109">
        <v>8</v>
      </c>
      <c r="V101" s="109">
        <v>8</v>
      </c>
      <c r="W101" s="109">
        <v>8</v>
      </c>
      <c r="X101" s="127"/>
      <c r="Y101" s="127"/>
      <c r="Z101" s="109">
        <v>8</v>
      </c>
      <c r="AA101" s="109">
        <v>8</v>
      </c>
      <c r="AB101" s="109">
        <v>8</v>
      </c>
      <c r="AC101" s="109">
        <v>8</v>
      </c>
      <c r="AD101" s="109">
        <v>8</v>
      </c>
      <c r="AE101" s="127"/>
      <c r="AF101" s="127"/>
      <c r="AG101" s="109">
        <v>8</v>
      </c>
      <c r="AH101" s="109"/>
      <c r="AI101" s="107"/>
      <c r="AJ101" s="107"/>
      <c r="AK101" s="110">
        <f t="shared" si="18"/>
        <v>159</v>
      </c>
    </row>
    <row r="102" spans="1:37" x14ac:dyDescent="0.3">
      <c r="A102" s="102">
        <v>28</v>
      </c>
      <c r="B102" s="107" t="str">
        <f>VLOOKUP($A102,Сотрудники!$A$3:$L$1206,2,0)</f>
        <v>Хотулев Дмитрий</v>
      </c>
      <c r="C102" s="107" t="str">
        <f>VLOOKUP($A102,Сотрудники!$A$3:$L$1206,8,0)</f>
        <v>Саратов</v>
      </c>
      <c r="D102" s="127"/>
      <c r="E102" s="109">
        <v>8</v>
      </c>
      <c r="F102" s="109">
        <v>7</v>
      </c>
      <c r="G102" s="127"/>
      <c r="H102" s="109">
        <v>8</v>
      </c>
      <c r="I102" s="109">
        <v>8</v>
      </c>
      <c r="J102" s="127"/>
      <c r="K102" s="127"/>
      <c r="L102" s="109">
        <v>8</v>
      </c>
      <c r="M102" s="109">
        <v>8</v>
      </c>
      <c r="N102" s="109">
        <v>8</v>
      </c>
      <c r="O102" s="109">
        <v>8</v>
      </c>
      <c r="P102" s="109">
        <v>8</v>
      </c>
      <c r="Q102" s="127"/>
      <c r="R102" s="127"/>
      <c r="S102" s="109">
        <v>8</v>
      </c>
      <c r="T102" s="109">
        <v>8</v>
      </c>
      <c r="U102" s="109">
        <v>8</v>
      </c>
      <c r="V102" s="109">
        <v>8</v>
      </c>
      <c r="W102" s="109">
        <v>8</v>
      </c>
      <c r="X102" s="127"/>
      <c r="Y102" s="127"/>
      <c r="Z102" s="109">
        <v>8</v>
      </c>
      <c r="AA102" s="109">
        <v>8</v>
      </c>
      <c r="AB102" s="109">
        <v>8</v>
      </c>
      <c r="AC102" s="109">
        <v>8</v>
      </c>
      <c r="AD102" s="109">
        <v>8</v>
      </c>
      <c r="AE102" s="127"/>
      <c r="AF102" s="127"/>
      <c r="AG102" s="109">
        <v>8</v>
      </c>
      <c r="AH102" s="109"/>
      <c r="AI102" s="107"/>
      <c r="AJ102" s="107"/>
      <c r="AK102" s="110">
        <f t="shared" si="18"/>
        <v>159</v>
      </c>
    </row>
    <row r="103" spans="1:37" x14ac:dyDescent="0.3">
      <c r="A103" s="102">
        <v>30</v>
      </c>
      <c r="B103" s="107" t="str">
        <f>VLOOKUP($A103,Сотрудники!$A$3:$L$1206,2,0)</f>
        <v>Тарасов Алексей</v>
      </c>
      <c r="C103" s="107" t="str">
        <f>VLOOKUP($A103,Сотрудники!$A$3:$L$1206,8,0)</f>
        <v>СПБ</v>
      </c>
      <c r="D103" s="127"/>
      <c r="E103" s="109">
        <v>8</v>
      </c>
      <c r="F103" s="109">
        <v>7</v>
      </c>
      <c r="G103" s="127"/>
      <c r="H103" s="109">
        <v>8</v>
      </c>
      <c r="I103" s="109">
        <v>8</v>
      </c>
      <c r="J103" s="127"/>
      <c r="K103" s="127"/>
      <c r="L103" s="109">
        <v>8</v>
      </c>
      <c r="M103" s="109">
        <v>8</v>
      </c>
      <c r="N103" s="109">
        <v>8</v>
      </c>
      <c r="O103" s="109">
        <v>8</v>
      </c>
      <c r="P103" s="109">
        <v>8</v>
      </c>
      <c r="Q103" s="127"/>
      <c r="R103" s="127"/>
      <c r="S103" s="109">
        <v>8</v>
      </c>
      <c r="T103" s="109">
        <v>8</v>
      </c>
      <c r="U103" s="109">
        <v>8</v>
      </c>
      <c r="V103" s="109">
        <v>8</v>
      </c>
      <c r="W103" s="109">
        <v>8</v>
      </c>
      <c r="X103" s="127"/>
      <c r="Y103" s="127"/>
      <c r="Z103" s="109">
        <v>0</v>
      </c>
      <c r="AA103" s="109">
        <v>0</v>
      </c>
      <c r="AB103" s="109">
        <v>0</v>
      </c>
      <c r="AC103" s="109">
        <v>0</v>
      </c>
      <c r="AD103" s="109">
        <v>0</v>
      </c>
      <c r="AE103" s="127"/>
      <c r="AF103" s="127"/>
      <c r="AG103" s="109">
        <v>8</v>
      </c>
      <c r="AH103" s="109"/>
      <c r="AI103" s="107"/>
      <c r="AJ103" s="107"/>
      <c r="AK103" s="110">
        <f t="shared" si="18"/>
        <v>119</v>
      </c>
    </row>
    <row r="104" spans="1:37" x14ac:dyDescent="0.3">
      <c r="A104" s="102">
        <v>31</v>
      </c>
      <c r="B104" s="107" t="str">
        <f>VLOOKUP($A104,Сотрудники!$A$3:$L$1206,2,0)</f>
        <v>Саринков Андрей</v>
      </c>
      <c r="C104" s="107" t="str">
        <f>VLOOKUP($A104,Сотрудники!$A$3:$L$1206,8,0)</f>
        <v>Москва</v>
      </c>
      <c r="D104" s="127"/>
      <c r="E104" s="109">
        <v>8</v>
      </c>
      <c r="F104" s="109">
        <v>7</v>
      </c>
      <c r="G104" s="127"/>
      <c r="H104" s="109">
        <v>8</v>
      </c>
      <c r="I104" s="109">
        <v>8</v>
      </c>
      <c r="J104" s="127"/>
      <c r="K104" s="127"/>
      <c r="L104" s="109">
        <v>8</v>
      </c>
      <c r="M104" s="109">
        <v>8</v>
      </c>
      <c r="N104" s="109">
        <v>8</v>
      </c>
      <c r="O104" s="109">
        <v>8</v>
      </c>
      <c r="P104" s="109">
        <v>8</v>
      </c>
      <c r="Q104" s="127"/>
      <c r="R104" s="127"/>
      <c r="S104" s="109">
        <v>8</v>
      </c>
      <c r="T104" s="109">
        <v>8</v>
      </c>
      <c r="U104" s="109">
        <v>8</v>
      </c>
      <c r="V104" s="109">
        <v>8</v>
      </c>
      <c r="W104" s="109">
        <v>8</v>
      </c>
      <c r="X104" s="127"/>
      <c r="Y104" s="127"/>
      <c r="Z104" s="109">
        <v>8</v>
      </c>
      <c r="AA104" s="109">
        <v>8</v>
      </c>
      <c r="AB104" s="109">
        <v>8</v>
      </c>
      <c r="AC104" s="109">
        <v>8</v>
      </c>
      <c r="AD104" s="109">
        <v>8</v>
      </c>
      <c r="AE104" s="127"/>
      <c r="AF104" s="127"/>
      <c r="AG104" s="109">
        <v>8</v>
      </c>
      <c r="AH104" s="109"/>
      <c r="AI104" s="107"/>
      <c r="AJ104" s="107"/>
      <c r="AK104" s="110">
        <f t="shared" si="18"/>
        <v>159</v>
      </c>
    </row>
    <row r="105" spans="1:37" x14ac:dyDescent="0.3">
      <c r="A105" s="102">
        <v>33</v>
      </c>
      <c r="B105" s="107" t="str">
        <f>VLOOKUP($A105,Сотрудники!$A$3:$L$1206,2,0)</f>
        <v>Киевский Сергей</v>
      </c>
      <c r="C105" s="107" t="str">
        <f>VLOOKUP($A105,Сотрудники!$A$3:$L$1206,8,0)</f>
        <v>Москва</v>
      </c>
      <c r="D105" s="127"/>
      <c r="E105" s="109">
        <v>8</v>
      </c>
      <c r="F105" s="109">
        <v>7</v>
      </c>
      <c r="G105" s="127"/>
      <c r="H105" s="109">
        <v>8</v>
      </c>
      <c r="I105" s="109">
        <v>8</v>
      </c>
      <c r="J105" s="127"/>
      <c r="K105" s="127"/>
      <c r="L105" s="109">
        <v>8</v>
      </c>
      <c r="M105" s="109">
        <v>8</v>
      </c>
      <c r="N105" s="109">
        <v>8</v>
      </c>
      <c r="O105" s="109">
        <v>8</v>
      </c>
      <c r="P105" s="109">
        <v>8</v>
      </c>
      <c r="Q105" s="127"/>
      <c r="R105" s="127"/>
      <c r="S105" s="109">
        <v>8</v>
      </c>
      <c r="T105" s="109">
        <v>8</v>
      </c>
      <c r="U105" s="109">
        <v>8</v>
      </c>
      <c r="V105" s="109">
        <v>8</v>
      </c>
      <c r="W105" s="109">
        <v>8</v>
      </c>
      <c r="X105" s="127"/>
      <c r="Y105" s="127"/>
      <c r="Z105" s="109">
        <v>8</v>
      </c>
      <c r="AA105" s="109">
        <v>8</v>
      </c>
      <c r="AB105" s="109">
        <v>8</v>
      </c>
      <c r="AC105" s="109">
        <v>8</v>
      </c>
      <c r="AD105" s="109">
        <v>8</v>
      </c>
      <c r="AE105" s="127"/>
      <c r="AF105" s="127"/>
      <c r="AG105" s="109">
        <v>8</v>
      </c>
      <c r="AH105" s="109"/>
      <c r="AI105" s="107"/>
      <c r="AJ105" s="107"/>
      <c r="AK105" s="110">
        <f t="shared" si="18"/>
        <v>159</v>
      </c>
    </row>
    <row r="106" spans="1:37" x14ac:dyDescent="0.3">
      <c r="A106" s="102">
        <v>35</v>
      </c>
      <c r="B106" s="107" t="str">
        <f>VLOOKUP($A106,Сотрудники!$A$3:$L$1206,2,0)</f>
        <v>Дмитриев Николай</v>
      </c>
      <c r="C106" s="107" t="str">
        <f>VLOOKUP($A106,Сотрудники!$A$3:$L$1206,8,0)</f>
        <v>Москва</v>
      </c>
      <c r="D106" s="127"/>
      <c r="E106" s="109">
        <v>8</v>
      </c>
      <c r="F106" s="109">
        <v>7</v>
      </c>
      <c r="G106" s="127"/>
      <c r="H106" s="109">
        <v>8</v>
      </c>
      <c r="I106" s="109">
        <v>0</v>
      </c>
      <c r="J106" s="127">
        <v>0</v>
      </c>
      <c r="K106" s="127">
        <v>0</v>
      </c>
      <c r="L106" s="109">
        <v>0</v>
      </c>
      <c r="M106" s="109">
        <v>0</v>
      </c>
      <c r="N106" s="109">
        <v>0</v>
      </c>
      <c r="O106" s="109">
        <v>0</v>
      </c>
      <c r="P106" s="109">
        <v>0</v>
      </c>
      <c r="Q106" s="127">
        <v>0</v>
      </c>
      <c r="R106" s="127">
        <v>0</v>
      </c>
      <c r="S106" s="109">
        <v>0</v>
      </c>
      <c r="T106" s="109">
        <v>0</v>
      </c>
      <c r="U106" s="109">
        <v>0</v>
      </c>
      <c r="V106" s="109">
        <v>0</v>
      </c>
      <c r="W106" s="109">
        <v>8</v>
      </c>
      <c r="X106" s="127"/>
      <c r="Y106" s="127"/>
      <c r="Z106" s="109">
        <v>8</v>
      </c>
      <c r="AA106" s="109">
        <v>8</v>
      </c>
      <c r="AB106" s="109">
        <v>8</v>
      </c>
      <c r="AC106" s="109">
        <v>8</v>
      </c>
      <c r="AD106" s="109">
        <v>8</v>
      </c>
      <c r="AE106" s="127"/>
      <c r="AF106" s="127"/>
      <c r="AG106" s="109">
        <v>8</v>
      </c>
      <c r="AH106" s="109"/>
      <c r="AI106" s="107"/>
      <c r="AJ106" s="107"/>
      <c r="AK106" s="110">
        <f t="shared" si="18"/>
        <v>79</v>
      </c>
    </row>
    <row r="107" spans="1:37" x14ac:dyDescent="0.3">
      <c r="A107" s="102">
        <v>36</v>
      </c>
      <c r="B107" s="107" t="str">
        <f>VLOOKUP($A107,Сотрудники!$A$3:$L$1206,2,0)</f>
        <v>Юркин Николай</v>
      </c>
      <c r="C107" s="107" t="str">
        <f>VLOOKUP($A107,Сотрудники!$A$3:$L$1206,8,0)</f>
        <v>Москва</v>
      </c>
      <c r="D107" s="127"/>
      <c r="E107" s="109">
        <v>8</v>
      </c>
      <c r="F107" s="109">
        <v>7</v>
      </c>
      <c r="G107" s="127"/>
      <c r="H107" s="109">
        <v>8</v>
      </c>
      <c r="I107" s="109">
        <v>8</v>
      </c>
      <c r="J107" s="127"/>
      <c r="K107" s="127"/>
      <c r="L107" s="109">
        <v>8</v>
      </c>
      <c r="M107" s="109">
        <v>8</v>
      </c>
      <c r="N107" s="109">
        <v>8</v>
      </c>
      <c r="O107" s="109">
        <v>8</v>
      </c>
      <c r="P107" s="109">
        <v>8</v>
      </c>
      <c r="Q107" s="127"/>
      <c r="R107" s="127"/>
      <c r="S107" s="109">
        <v>8</v>
      </c>
      <c r="T107" s="109">
        <v>8</v>
      </c>
      <c r="U107" s="109">
        <v>8</v>
      </c>
      <c r="V107" s="109">
        <v>8</v>
      </c>
      <c r="W107" s="109">
        <v>8</v>
      </c>
      <c r="X107" s="127"/>
      <c r="Y107" s="127"/>
      <c r="Z107" s="109">
        <v>8</v>
      </c>
      <c r="AA107" s="109">
        <v>8</v>
      </c>
      <c r="AB107" s="109">
        <v>8</v>
      </c>
      <c r="AC107" s="109">
        <v>8</v>
      </c>
      <c r="AD107" s="109">
        <v>8</v>
      </c>
      <c r="AE107" s="127"/>
      <c r="AF107" s="127"/>
      <c r="AG107" s="109">
        <v>8</v>
      </c>
      <c r="AH107" s="109"/>
      <c r="AI107" s="107"/>
      <c r="AJ107" s="107"/>
      <c r="AK107" s="110">
        <f t="shared" si="18"/>
        <v>159</v>
      </c>
    </row>
    <row r="108" spans="1:37" x14ac:dyDescent="0.3">
      <c r="A108" s="102">
        <v>37</v>
      </c>
      <c r="B108" s="107" t="str">
        <f>VLOOKUP($A108,Сотрудники!$A$3:$L$1206,2,0)</f>
        <v>Ионов Евгений</v>
      </c>
      <c r="C108" s="107" t="str">
        <f>VLOOKUP($A108,Сотрудники!$A$3:$L$1206,8,0)</f>
        <v>Москва</v>
      </c>
      <c r="D108" s="127"/>
      <c r="E108" s="109">
        <v>8</v>
      </c>
      <c r="F108" s="109">
        <v>7</v>
      </c>
      <c r="G108" s="127"/>
      <c r="H108" s="109">
        <v>8</v>
      </c>
      <c r="I108" s="109">
        <v>8</v>
      </c>
      <c r="J108" s="127"/>
      <c r="K108" s="127"/>
      <c r="L108" s="109">
        <v>8</v>
      </c>
      <c r="M108" s="109">
        <v>8</v>
      </c>
      <c r="N108" s="109">
        <v>8</v>
      </c>
      <c r="O108" s="109">
        <v>8</v>
      </c>
      <c r="P108" s="109">
        <v>8</v>
      </c>
      <c r="Q108" s="127"/>
      <c r="R108" s="127"/>
      <c r="S108" s="109">
        <v>8</v>
      </c>
      <c r="T108" s="109">
        <v>8</v>
      </c>
      <c r="U108" s="109">
        <v>8</v>
      </c>
      <c r="V108" s="109">
        <v>8</v>
      </c>
      <c r="W108" s="109">
        <v>8</v>
      </c>
      <c r="X108" s="127"/>
      <c r="Y108" s="127"/>
      <c r="Z108" s="109">
        <v>8</v>
      </c>
      <c r="AA108" s="109">
        <v>8</v>
      </c>
      <c r="AB108" s="109">
        <v>8</v>
      </c>
      <c r="AC108" s="109">
        <v>8</v>
      </c>
      <c r="AD108" s="109">
        <v>8</v>
      </c>
      <c r="AE108" s="127"/>
      <c r="AF108" s="127"/>
      <c r="AG108" s="109">
        <v>8</v>
      </c>
      <c r="AH108" s="109"/>
      <c r="AI108" s="107"/>
      <c r="AJ108" s="107"/>
      <c r="AK108" s="110">
        <f t="shared" si="18"/>
        <v>159</v>
      </c>
    </row>
    <row r="109" spans="1:37" x14ac:dyDescent="0.3">
      <c r="A109" s="102">
        <v>38</v>
      </c>
      <c r="B109" s="107" t="str">
        <f>VLOOKUP($A109,Сотрудники!$A$3:$L$1206,2,0)</f>
        <v>Передков Константин</v>
      </c>
      <c r="C109" s="107" t="str">
        <f>VLOOKUP($A109,Сотрудники!$A$3:$L$1206,8,0)</f>
        <v>Москва</v>
      </c>
      <c r="D109" s="127"/>
      <c r="E109" s="109">
        <v>8</v>
      </c>
      <c r="F109" s="109">
        <v>7</v>
      </c>
      <c r="G109" s="127"/>
      <c r="H109" s="109">
        <v>8</v>
      </c>
      <c r="I109" s="109">
        <v>8</v>
      </c>
      <c r="J109" s="127"/>
      <c r="K109" s="127"/>
      <c r="L109" s="109">
        <v>8</v>
      </c>
      <c r="M109" s="109">
        <v>8</v>
      </c>
      <c r="N109" s="109">
        <v>8</v>
      </c>
      <c r="O109" s="109">
        <v>8</v>
      </c>
      <c r="P109" s="109">
        <v>8</v>
      </c>
      <c r="Q109" s="127"/>
      <c r="R109" s="127"/>
      <c r="S109" s="109">
        <v>8</v>
      </c>
      <c r="T109" s="109">
        <v>8</v>
      </c>
      <c r="U109" s="109">
        <v>8</v>
      </c>
      <c r="V109" s="109">
        <v>8</v>
      </c>
      <c r="W109" s="109">
        <v>8</v>
      </c>
      <c r="X109" s="127"/>
      <c r="Y109" s="127"/>
      <c r="Z109" s="109">
        <v>8</v>
      </c>
      <c r="AA109" s="109">
        <v>8</v>
      </c>
      <c r="AB109" s="109">
        <v>8</v>
      </c>
      <c r="AC109" s="109">
        <v>8</v>
      </c>
      <c r="AD109" s="109">
        <v>8</v>
      </c>
      <c r="AE109" s="127"/>
      <c r="AF109" s="127"/>
      <c r="AG109" s="109">
        <v>8</v>
      </c>
      <c r="AH109" s="109"/>
      <c r="AI109" s="107"/>
      <c r="AJ109" s="107"/>
      <c r="AK109" s="110">
        <f t="shared" si="18"/>
        <v>159</v>
      </c>
    </row>
    <row r="110" spans="1:37" x14ac:dyDescent="0.3">
      <c r="A110" s="102">
        <v>40</v>
      </c>
      <c r="B110" s="107" t="str">
        <f>VLOOKUP($A110,Сотрудники!$A$3:$L$1206,2,0)</f>
        <v>Томских Виталий</v>
      </c>
      <c r="C110" s="107" t="str">
        <f>VLOOKUP($A110,Сотрудники!$A$3:$L$1206,8,0)</f>
        <v>Москва</v>
      </c>
      <c r="D110" s="127"/>
      <c r="E110" s="109">
        <v>8</v>
      </c>
      <c r="F110" s="109">
        <v>7</v>
      </c>
      <c r="G110" s="127"/>
      <c r="H110" s="109">
        <v>8</v>
      </c>
      <c r="I110" s="109">
        <v>8</v>
      </c>
      <c r="J110" s="127"/>
      <c r="K110" s="127"/>
      <c r="L110" s="109">
        <v>8</v>
      </c>
      <c r="M110" s="109">
        <v>8</v>
      </c>
      <c r="N110" s="109">
        <v>8</v>
      </c>
      <c r="O110" s="109">
        <v>8</v>
      </c>
      <c r="P110" s="109">
        <v>8</v>
      </c>
      <c r="Q110" s="127"/>
      <c r="R110" s="127"/>
      <c r="S110" s="109">
        <v>8</v>
      </c>
      <c r="T110" s="109">
        <v>8</v>
      </c>
      <c r="U110" s="109">
        <v>8</v>
      </c>
      <c r="V110" s="109">
        <v>8</v>
      </c>
      <c r="W110" s="109">
        <v>8</v>
      </c>
      <c r="X110" s="127"/>
      <c r="Y110" s="127"/>
      <c r="Z110" s="109">
        <v>8</v>
      </c>
      <c r="AA110" s="109">
        <v>8</v>
      </c>
      <c r="AB110" s="109">
        <v>8</v>
      </c>
      <c r="AC110" s="109">
        <v>8</v>
      </c>
      <c r="AD110" s="109">
        <v>8</v>
      </c>
      <c r="AE110" s="127"/>
      <c r="AF110" s="127"/>
      <c r="AG110" s="109">
        <v>8</v>
      </c>
      <c r="AH110" s="109"/>
      <c r="AI110" s="107"/>
      <c r="AJ110" s="107"/>
      <c r="AK110" s="110">
        <f t="shared" si="18"/>
        <v>159</v>
      </c>
    </row>
    <row r="111" spans="1:37" x14ac:dyDescent="0.3">
      <c r="A111" s="102">
        <v>41</v>
      </c>
      <c r="B111" s="107" t="str">
        <f>VLOOKUP($A111,Сотрудники!$A$3:$L$1206,2,0)</f>
        <v>Новиков Роман</v>
      </c>
      <c r="C111" s="107" t="str">
        <f>VLOOKUP($A111,Сотрудники!$A$3:$L$1206,8,0)</f>
        <v>Москва</v>
      </c>
      <c r="D111" s="127"/>
      <c r="E111" s="109">
        <v>8</v>
      </c>
      <c r="F111" s="109">
        <v>7</v>
      </c>
      <c r="G111" s="127"/>
      <c r="H111" s="109">
        <v>8</v>
      </c>
      <c r="I111" s="109">
        <v>8</v>
      </c>
      <c r="J111" s="127"/>
      <c r="K111" s="127"/>
      <c r="L111" s="109">
        <v>8</v>
      </c>
      <c r="M111" s="109">
        <v>8</v>
      </c>
      <c r="N111" s="109">
        <v>8</v>
      </c>
      <c r="O111" s="109">
        <v>8</v>
      </c>
      <c r="P111" s="109">
        <v>8</v>
      </c>
      <c r="Q111" s="127"/>
      <c r="R111" s="127"/>
      <c r="S111" s="109">
        <v>8</v>
      </c>
      <c r="T111" s="109">
        <v>8</v>
      </c>
      <c r="U111" s="109">
        <v>8</v>
      </c>
      <c r="V111" s="109">
        <v>8</v>
      </c>
      <c r="W111" s="109">
        <v>8</v>
      </c>
      <c r="X111" s="127"/>
      <c r="Y111" s="127"/>
      <c r="Z111" s="109">
        <v>8</v>
      </c>
      <c r="AA111" s="109">
        <v>8</v>
      </c>
      <c r="AB111" s="109">
        <v>8</v>
      </c>
      <c r="AC111" s="109">
        <v>8</v>
      </c>
      <c r="AD111" s="109">
        <v>8</v>
      </c>
      <c r="AE111" s="127"/>
      <c r="AF111" s="127"/>
      <c r="AG111" s="109">
        <v>8</v>
      </c>
      <c r="AH111" s="109"/>
      <c r="AI111" s="107"/>
      <c r="AJ111" s="107"/>
      <c r="AK111" s="110">
        <f t="shared" si="18"/>
        <v>159</v>
      </c>
    </row>
    <row r="112" spans="1:37" x14ac:dyDescent="0.3">
      <c r="A112" s="102">
        <v>42</v>
      </c>
      <c r="B112" s="107" t="str">
        <f>VLOOKUP($A112,Сотрудники!$A$3:$L$1206,2,0)</f>
        <v>Газизова Вероника</v>
      </c>
      <c r="C112" s="107" t="str">
        <f>VLOOKUP($A112,Сотрудники!$A$3:$L$1206,8,0)</f>
        <v>Москва</v>
      </c>
      <c r="D112" s="127"/>
      <c r="E112" s="109">
        <v>8</v>
      </c>
      <c r="F112" s="109">
        <v>7</v>
      </c>
      <c r="G112" s="127"/>
      <c r="H112" s="109">
        <v>8</v>
      </c>
      <c r="I112" s="109">
        <v>8</v>
      </c>
      <c r="J112" s="127"/>
      <c r="K112" s="127"/>
      <c r="L112" s="109">
        <v>8</v>
      </c>
      <c r="M112" s="109">
        <v>8</v>
      </c>
      <c r="N112" s="109">
        <v>8</v>
      </c>
      <c r="O112" s="109">
        <v>8</v>
      </c>
      <c r="P112" s="109">
        <v>8</v>
      </c>
      <c r="Q112" s="127"/>
      <c r="R112" s="127"/>
      <c r="S112" s="109">
        <v>8</v>
      </c>
      <c r="T112" s="109">
        <v>8</v>
      </c>
      <c r="U112" s="109">
        <v>8</v>
      </c>
      <c r="V112" s="109">
        <v>8</v>
      </c>
      <c r="W112" s="109">
        <v>8</v>
      </c>
      <c r="X112" s="127"/>
      <c r="Y112" s="127"/>
      <c r="Z112" s="109">
        <v>8</v>
      </c>
      <c r="AA112" s="109">
        <v>8</v>
      </c>
      <c r="AB112" s="109">
        <v>8</v>
      </c>
      <c r="AC112" s="109">
        <v>8</v>
      </c>
      <c r="AD112" s="109">
        <v>8</v>
      </c>
      <c r="AE112" s="127"/>
      <c r="AF112" s="127"/>
      <c r="AG112" s="109">
        <v>8</v>
      </c>
      <c r="AH112" s="109"/>
      <c r="AI112" s="107"/>
      <c r="AJ112" s="107"/>
      <c r="AK112" s="110">
        <f t="shared" si="18"/>
        <v>159</v>
      </c>
    </row>
    <row r="113" spans="1:37" x14ac:dyDescent="0.3">
      <c r="A113" s="102">
        <v>43</v>
      </c>
      <c r="B113" s="107" t="str">
        <f>VLOOKUP($A113,Сотрудники!$A$3:$L$1206,2,0)</f>
        <v>Титова Наталия</v>
      </c>
      <c r="C113" s="107" t="str">
        <f>VLOOKUP($A113,Сотрудники!$A$3:$L$1206,8,0)</f>
        <v>Москва</v>
      </c>
      <c r="D113" s="127"/>
      <c r="E113" s="109">
        <v>8</v>
      </c>
      <c r="F113" s="109">
        <v>7</v>
      </c>
      <c r="G113" s="127"/>
      <c r="H113" s="109">
        <v>8</v>
      </c>
      <c r="I113" s="109">
        <v>8</v>
      </c>
      <c r="J113" s="127"/>
      <c r="K113" s="127"/>
      <c r="L113" s="109">
        <v>8</v>
      </c>
      <c r="M113" s="109">
        <v>8</v>
      </c>
      <c r="N113" s="109">
        <v>8</v>
      </c>
      <c r="O113" s="109">
        <v>8</v>
      </c>
      <c r="P113" s="109">
        <v>8</v>
      </c>
      <c r="Q113" s="127"/>
      <c r="R113" s="127"/>
      <c r="S113" s="109">
        <v>8</v>
      </c>
      <c r="T113" s="109">
        <v>8</v>
      </c>
      <c r="U113" s="109">
        <v>8</v>
      </c>
      <c r="V113" s="109">
        <v>8</v>
      </c>
      <c r="W113" s="109">
        <v>8</v>
      </c>
      <c r="X113" s="127"/>
      <c r="Y113" s="127"/>
      <c r="Z113" s="109">
        <v>8</v>
      </c>
      <c r="AA113" s="109">
        <v>8</v>
      </c>
      <c r="AB113" s="109">
        <v>8</v>
      </c>
      <c r="AC113" s="109">
        <v>8</v>
      </c>
      <c r="AD113" s="109">
        <v>8</v>
      </c>
      <c r="AE113" s="127"/>
      <c r="AF113" s="127"/>
      <c r="AG113" s="109">
        <v>8</v>
      </c>
      <c r="AH113" s="109"/>
      <c r="AI113" s="107"/>
      <c r="AJ113" s="107"/>
      <c r="AK113" s="110">
        <f t="shared" si="18"/>
        <v>159</v>
      </c>
    </row>
    <row r="114" spans="1:37" x14ac:dyDescent="0.3">
      <c r="A114" s="102">
        <v>44</v>
      </c>
      <c r="B114" s="107" t="str">
        <f>VLOOKUP($A114,Сотрудники!$A$3:$L$1206,2,0)</f>
        <v>Роман Иван</v>
      </c>
      <c r="C114" s="107" t="str">
        <f>VLOOKUP($A114,Сотрудники!$A$3:$L$1206,8,0)</f>
        <v>Москва</v>
      </c>
      <c r="D114" s="127"/>
      <c r="E114" s="109">
        <v>8</v>
      </c>
      <c r="F114" s="109">
        <v>7</v>
      </c>
      <c r="G114" s="127"/>
      <c r="H114" s="109">
        <v>8</v>
      </c>
      <c r="I114" s="109">
        <v>8</v>
      </c>
      <c r="J114" s="127"/>
      <c r="K114" s="127"/>
      <c r="L114" s="109">
        <v>8</v>
      </c>
      <c r="M114" s="109">
        <v>8</v>
      </c>
      <c r="N114" s="109">
        <v>8</v>
      </c>
      <c r="O114" s="109">
        <v>8</v>
      </c>
      <c r="P114" s="109">
        <v>8</v>
      </c>
      <c r="Q114" s="127"/>
      <c r="R114" s="127"/>
      <c r="S114" s="109">
        <v>8</v>
      </c>
      <c r="T114" s="109">
        <v>8</v>
      </c>
      <c r="U114" s="109">
        <v>8</v>
      </c>
      <c r="V114" s="109">
        <v>8</v>
      </c>
      <c r="W114" s="109">
        <v>8</v>
      </c>
      <c r="X114" s="127"/>
      <c r="Y114" s="127"/>
      <c r="Z114" s="109">
        <v>8</v>
      </c>
      <c r="AA114" s="109">
        <v>8</v>
      </c>
      <c r="AB114" s="109">
        <v>8</v>
      </c>
      <c r="AC114" s="109">
        <v>8</v>
      </c>
      <c r="AD114" s="109">
        <v>8</v>
      </c>
      <c r="AE114" s="127"/>
      <c r="AF114" s="127"/>
      <c r="AG114" s="109">
        <v>8</v>
      </c>
      <c r="AH114" s="109"/>
      <c r="AI114" s="107"/>
      <c r="AJ114" s="107"/>
      <c r="AK114" s="110">
        <f t="shared" si="18"/>
        <v>159</v>
      </c>
    </row>
    <row r="115" spans="1:37" x14ac:dyDescent="0.3">
      <c r="A115" s="102">
        <v>45</v>
      </c>
      <c r="B115" s="107" t="str">
        <f>VLOOKUP($A115,Сотрудники!$A$3:$L$1206,2,0)</f>
        <v>Волошина Виктория</v>
      </c>
      <c r="C115" s="107" t="str">
        <f>VLOOKUP($A115,Сотрудники!$A$3:$L$1206,8,0)</f>
        <v>Москва</v>
      </c>
      <c r="D115" s="127"/>
      <c r="E115" s="109">
        <v>8</v>
      </c>
      <c r="F115" s="109">
        <v>7</v>
      </c>
      <c r="G115" s="127"/>
      <c r="H115" s="109">
        <v>8</v>
      </c>
      <c r="I115" s="109">
        <v>8</v>
      </c>
      <c r="J115" s="127"/>
      <c r="K115" s="127"/>
      <c r="L115" s="109">
        <v>8</v>
      </c>
      <c r="M115" s="109">
        <v>8</v>
      </c>
      <c r="N115" s="109">
        <v>8</v>
      </c>
      <c r="O115" s="109">
        <v>8</v>
      </c>
      <c r="P115" s="109">
        <v>8</v>
      </c>
      <c r="Q115" s="127"/>
      <c r="R115" s="127"/>
      <c r="S115" s="109">
        <v>8</v>
      </c>
      <c r="T115" s="109">
        <v>8</v>
      </c>
      <c r="U115" s="109">
        <v>8</v>
      </c>
      <c r="V115" s="109">
        <v>8</v>
      </c>
      <c r="W115" s="109">
        <v>8</v>
      </c>
      <c r="X115" s="127"/>
      <c r="Y115" s="127"/>
      <c r="Z115" s="109">
        <v>8</v>
      </c>
      <c r="AA115" s="109">
        <v>8</v>
      </c>
      <c r="AB115" s="109">
        <v>8</v>
      </c>
      <c r="AC115" s="109">
        <v>8</v>
      </c>
      <c r="AD115" s="109">
        <v>8</v>
      </c>
      <c r="AE115" s="127"/>
      <c r="AF115" s="127"/>
      <c r="AG115" s="109">
        <v>8</v>
      </c>
      <c r="AH115" s="109"/>
      <c r="AI115" s="107"/>
      <c r="AJ115" s="107"/>
      <c r="AK115" s="110">
        <f t="shared" si="18"/>
        <v>159</v>
      </c>
    </row>
    <row r="116" spans="1:37" x14ac:dyDescent="0.3">
      <c r="A116" s="102">
        <v>46</v>
      </c>
      <c r="B116" s="107" t="str">
        <f>VLOOKUP($A116,Сотрудники!$A$3:$L$1206,2,0)</f>
        <v>Мельников Александр</v>
      </c>
      <c r="C116" s="107" t="str">
        <f>VLOOKUP($A116,Сотрудники!$A$3:$L$1206,8,0)</f>
        <v>Екатеринбург</v>
      </c>
      <c r="D116" s="127"/>
      <c r="E116" s="109">
        <v>8</v>
      </c>
      <c r="F116" s="109">
        <v>7</v>
      </c>
      <c r="G116" s="127"/>
      <c r="H116" s="109">
        <v>8</v>
      </c>
      <c r="I116" s="109">
        <v>8</v>
      </c>
      <c r="J116" s="127"/>
      <c r="K116" s="127"/>
      <c r="L116" s="109">
        <v>8</v>
      </c>
      <c r="M116" s="109">
        <v>8</v>
      </c>
      <c r="N116" s="109">
        <v>8</v>
      </c>
      <c r="O116" s="109">
        <v>8</v>
      </c>
      <c r="P116" s="109">
        <v>8</v>
      </c>
      <c r="Q116" s="127"/>
      <c r="R116" s="127"/>
      <c r="S116" s="109">
        <v>8</v>
      </c>
      <c r="T116" s="109">
        <v>8</v>
      </c>
      <c r="U116" s="109">
        <v>8</v>
      </c>
      <c r="V116" s="109">
        <v>8</v>
      </c>
      <c r="W116" s="109">
        <v>8</v>
      </c>
      <c r="X116" s="127"/>
      <c r="Y116" s="127"/>
      <c r="Z116" s="109">
        <v>8</v>
      </c>
      <c r="AA116" s="109">
        <v>8</v>
      </c>
      <c r="AB116" s="109">
        <v>8</v>
      </c>
      <c r="AC116" s="109">
        <v>8</v>
      </c>
      <c r="AD116" s="109">
        <v>8</v>
      </c>
      <c r="AE116" s="127"/>
      <c r="AF116" s="127"/>
      <c r="AG116" s="109">
        <v>8</v>
      </c>
      <c r="AH116" s="109"/>
      <c r="AI116" s="107"/>
      <c r="AJ116" s="107"/>
      <c r="AK116" s="110">
        <f t="shared" si="18"/>
        <v>159</v>
      </c>
    </row>
    <row r="117" spans="1:37" x14ac:dyDescent="0.3">
      <c r="A117" s="102">
        <v>47</v>
      </c>
      <c r="B117" s="107" t="str">
        <f>VLOOKUP($A117,Сотрудники!$A$3:$L$1206,2,0)</f>
        <v>Некрасов Антон</v>
      </c>
      <c r="C117" s="107" t="str">
        <f>VLOOKUP($A117,Сотрудники!$A$3:$L$1206,8,0)</f>
        <v>Москва</v>
      </c>
      <c r="D117" s="127"/>
      <c r="E117" s="109">
        <v>8</v>
      </c>
      <c r="F117" s="109">
        <v>7</v>
      </c>
      <c r="G117" s="127"/>
      <c r="H117" s="109">
        <v>8</v>
      </c>
      <c r="I117" s="109">
        <v>8</v>
      </c>
      <c r="J117" s="127"/>
      <c r="K117" s="127"/>
      <c r="L117" s="109">
        <v>8</v>
      </c>
      <c r="M117" s="109">
        <v>8</v>
      </c>
      <c r="N117" s="109">
        <v>8</v>
      </c>
      <c r="O117" s="109">
        <v>8</v>
      </c>
      <c r="P117" s="109">
        <v>8</v>
      </c>
      <c r="Q117" s="127"/>
      <c r="R117" s="127"/>
      <c r="S117" s="109"/>
      <c r="T117" s="109"/>
      <c r="U117" s="109"/>
      <c r="V117" s="109"/>
      <c r="W117" s="109"/>
      <c r="X117" s="127"/>
      <c r="Y117" s="127"/>
      <c r="Z117" s="109"/>
      <c r="AA117" s="109"/>
      <c r="AB117" s="109"/>
      <c r="AC117" s="109"/>
      <c r="AD117" s="109"/>
      <c r="AE117" s="127"/>
      <c r="AF117" s="127"/>
      <c r="AG117" s="109"/>
      <c r="AH117" s="109"/>
      <c r="AI117" s="107"/>
      <c r="AJ117" s="107"/>
      <c r="AK117" s="110">
        <f t="shared" si="18"/>
        <v>71</v>
      </c>
    </row>
    <row r="118" spans="1:37" x14ac:dyDescent="0.3">
      <c r="A118" s="102">
        <v>48</v>
      </c>
      <c r="B118" s="107" t="str">
        <f>VLOOKUP($A118,Сотрудники!$A$3:$L$1206,2,0)</f>
        <v>Ромашкин Никита</v>
      </c>
      <c r="C118" s="107" t="str">
        <f>VLOOKUP($A118,Сотрудники!$A$3:$L$1206,8,0)</f>
        <v>Барнаул</v>
      </c>
      <c r="D118" s="127"/>
      <c r="E118" s="109">
        <v>8</v>
      </c>
      <c r="F118" s="109">
        <v>7</v>
      </c>
      <c r="G118" s="127"/>
      <c r="H118" s="109">
        <v>8</v>
      </c>
      <c r="I118" s="109">
        <v>8</v>
      </c>
      <c r="J118" s="127"/>
      <c r="K118" s="127"/>
      <c r="L118" s="109">
        <v>8</v>
      </c>
      <c r="M118" s="109">
        <v>8</v>
      </c>
      <c r="N118" s="109">
        <v>8</v>
      </c>
      <c r="O118" s="109">
        <v>8</v>
      </c>
      <c r="P118" s="109">
        <v>8</v>
      </c>
      <c r="Q118" s="127"/>
      <c r="R118" s="127"/>
      <c r="S118" s="109">
        <v>8</v>
      </c>
      <c r="T118" s="109">
        <v>8</v>
      </c>
      <c r="U118" s="109">
        <v>8</v>
      </c>
      <c r="V118" s="109">
        <v>8</v>
      </c>
      <c r="W118" s="109">
        <v>8</v>
      </c>
      <c r="X118" s="127"/>
      <c r="Y118" s="127"/>
      <c r="Z118" s="109">
        <v>0</v>
      </c>
      <c r="AA118" s="109">
        <v>0</v>
      </c>
      <c r="AB118" s="109">
        <v>0</v>
      </c>
      <c r="AC118" s="109">
        <v>0</v>
      </c>
      <c r="AD118" s="109">
        <v>0</v>
      </c>
      <c r="AE118" s="127">
        <v>0</v>
      </c>
      <c r="AF118" s="127">
        <v>0</v>
      </c>
      <c r="AG118" s="109">
        <v>8</v>
      </c>
      <c r="AH118" s="109"/>
      <c r="AI118" s="107"/>
      <c r="AJ118" s="107"/>
      <c r="AK118" s="110">
        <f t="shared" si="18"/>
        <v>119</v>
      </c>
    </row>
    <row r="119" spans="1:37" x14ac:dyDescent="0.3">
      <c r="A119" s="102">
        <v>50</v>
      </c>
      <c r="B119" s="107" t="str">
        <f>VLOOKUP($A119,Сотрудники!$A$3:$L$1206,2,0)</f>
        <v>Жарницкий Давид</v>
      </c>
      <c r="C119" s="107" t="str">
        <f>VLOOKUP($A119,Сотрудники!$A$3:$L$1206,8,0)</f>
        <v>СПБ</v>
      </c>
      <c r="D119" s="127"/>
      <c r="E119" s="109">
        <v>8</v>
      </c>
      <c r="F119" s="109">
        <v>7</v>
      </c>
      <c r="G119" s="127"/>
      <c r="H119" s="109">
        <v>8</v>
      </c>
      <c r="I119" s="109">
        <v>8</v>
      </c>
      <c r="J119" s="127"/>
      <c r="K119" s="127"/>
      <c r="L119" s="109">
        <v>8</v>
      </c>
      <c r="M119" s="109">
        <v>8</v>
      </c>
      <c r="N119" s="109">
        <v>8</v>
      </c>
      <c r="O119" s="109">
        <v>8</v>
      </c>
      <c r="P119" s="109">
        <v>8</v>
      </c>
      <c r="Q119" s="127"/>
      <c r="R119" s="127"/>
      <c r="S119" s="109">
        <v>8</v>
      </c>
      <c r="T119" s="109">
        <v>8</v>
      </c>
      <c r="U119" s="109">
        <v>8</v>
      </c>
      <c r="V119" s="109">
        <v>8</v>
      </c>
      <c r="W119" s="109">
        <v>8</v>
      </c>
      <c r="X119" s="127"/>
      <c r="Y119" s="127"/>
      <c r="Z119" s="109">
        <v>8</v>
      </c>
      <c r="AA119" s="109">
        <v>8</v>
      </c>
      <c r="AB119" s="109">
        <v>8</v>
      </c>
      <c r="AC119" s="109">
        <v>8</v>
      </c>
      <c r="AD119" s="109">
        <v>8</v>
      </c>
      <c r="AE119" s="127"/>
      <c r="AF119" s="127"/>
      <c r="AG119" s="109">
        <v>8</v>
      </c>
      <c r="AH119" s="109"/>
      <c r="AI119" s="107"/>
      <c r="AJ119" s="107"/>
      <c r="AK119" s="110">
        <f t="shared" si="18"/>
        <v>159</v>
      </c>
    </row>
    <row r="120" spans="1:37" x14ac:dyDescent="0.3">
      <c r="A120" s="102">
        <v>51</v>
      </c>
      <c r="B120" s="107" t="str">
        <f>VLOOKUP($A120,Сотрудники!$A$3:$L$1206,2,0)</f>
        <v>Колмогорова Анна</v>
      </c>
      <c r="C120" s="107" t="str">
        <f>VLOOKUP($A120,Сотрудники!$A$3:$L$1206,8,0)</f>
        <v>Краснодар</v>
      </c>
      <c r="D120" s="127"/>
      <c r="E120" s="109">
        <v>8</v>
      </c>
      <c r="F120" s="109">
        <v>7</v>
      </c>
      <c r="G120" s="127"/>
      <c r="H120" s="109">
        <v>8</v>
      </c>
      <c r="I120" s="109">
        <v>8</v>
      </c>
      <c r="J120" s="127"/>
      <c r="K120" s="127"/>
      <c r="L120" s="109">
        <v>8</v>
      </c>
      <c r="M120" s="109">
        <v>8</v>
      </c>
      <c r="N120" s="109">
        <v>8</v>
      </c>
      <c r="O120" s="109">
        <v>8</v>
      </c>
      <c r="P120" s="109">
        <v>8</v>
      </c>
      <c r="Q120" s="127"/>
      <c r="R120" s="127"/>
      <c r="S120" s="109">
        <v>8</v>
      </c>
      <c r="T120" s="109">
        <v>8</v>
      </c>
      <c r="U120" s="109">
        <v>8</v>
      </c>
      <c r="V120" s="109">
        <v>8</v>
      </c>
      <c r="W120" s="109">
        <v>8</v>
      </c>
      <c r="X120" s="127"/>
      <c r="Y120" s="127"/>
      <c r="Z120" s="109">
        <v>8</v>
      </c>
      <c r="AA120" s="109">
        <v>8</v>
      </c>
      <c r="AB120" s="109">
        <v>8</v>
      </c>
      <c r="AC120" s="109">
        <v>8</v>
      </c>
      <c r="AD120" s="109">
        <v>8</v>
      </c>
      <c r="AE120" s="127"/>
      <c r="AF120" s="127"/>
      <c r="AG120" s="109">
        <v>8</v>
      </c>
      <c r="AH120" s="109"/>
      <c r="AI120" s="107"/>
      <c r="AJ120" s="107"/>
      <c r="AK120" s="110">
        <f t="shared" si="18"/>
        <v>159</v>
      </c>
    </row>
    <row r="121" spans="1:37" x14ac:dyDescent="0.3">
      <c r="A121" s="102">
        <v>52</v>
      </c>
      <c r="B121" s="107" t="str">
        <f>VLOOKUP($A121,Сотрудники!$A$3:$L$1206,2,0)</f>
        <v>Головин Евгений</v>
      </c>
      <c r="C121" s="107" t="str">
        <f>VLOOKUP($A121,Сотрудники!$A$3:$L$1206,8,0)</f>
        <v>Екатеринбург</v>
      </c>
      <c r="D121" s="127"/>
      <c r="E121" s="109">
        <v>8</v>
      </c>
      <c r="F121" s="109">
        <v>0</v>
      </c>
      <c r="G121" s="127">
        <v>0</v>
      </c>
      <c r="H121" s="109">
        <v>0</v>
      </c>
      <c r="I121" s="109">
        <v>0</v>
      </c>
      <c r="J121" s="127"/>
      <c r="K121" s="127"/>
      <c r="L121" s="109">
        <v>8</v>
      </c>
      <c r="M121" s="109">
        <v>8</v>
      </c>
      <c r="N121" s="109">
        <v>8</v>
      </c>
      <c r="O121" s="109">
        <v>8</v>
      </c>
      <c r="P121" s="109">
        <v>8</v>
      </c>
      <c r="Q121" s="127"/>
      <c r="R121" s="127"/>
      <c r="S121" s="109">
        <v>8</v>
      </c>
      <c r="T121" s="109">
        <v>8</v>
      </c>
      <c r="U121" s="109"/>
      <c r="V121" s="109"/>
      <c r="W121" s="109"/>
      <c r="X121" s="127"/>
      <c r="Y121" s="127"/>
      <c r="Z121" s="109"/>
      <c r="AA121" s="109"/>
      <c r="AB121" s="109"/>
      <c r="AC121" s="109"/>
      <c r="AD121" s="109"/>
      <c r="AE121" s="127"/>
      <c r="AF121" s="127"/>
      <c r="AG121" s="109"/>
      <c r="AH121" s="109"/>
      <c r="AI121" s="107"/>
      <c r="AJ121" s="107"/>
      <c r="AK121" s="110">
        <f t="shared" si="18"/>
        <v>64</v>
      </c>
    </row>
    <row r="122" spans="1:37" x14ac:dyDescent="0.3">
      <c r="A122" s="102">
        <v>53</v>
      </c>
      <c r="B122" s="107" t="str">
        <f>VLOOKUP($A122,Сотрудники!$A$3:$L$1206,2,0)</f>
        <v>Скаржинский Тимур</v>
      </c>
      <c r="C122" s="107" t="str">
        <f>VLOOKUP($A122,Сотрудники!$A$3:$L$1206,8,0)</f>
        <v>Москва</v>
      </c>
      <c r="D122" s="127"/>
      <c r="E122" s="109">
        <v>8</v>
      </c>
      <c r="F122" s="109">
        <v>7</v>
      </c>
      <c r="G122" s="127"/>
      <c r="H122" s="109">
        <v>8</v>
      </c>
      <c r="I122" s="109">
        <v>8</v>
      </c>
      <c r="J122" s="127"/>
      <c r="K122" s="127"/>
      <c r="L122" s="109">
        <v>8</v>
      </c>
      <c r="M122" s="109">
        <v>8</v>
      </c>
      <c r="N122" s="109">
        <v>8</v>
      </c>
      <c r="O122" s="109">
        <v>8</v>
      </c>
      <c r="P122" s="109">
        <v>8</v>
      </c>
      <c r="Q122" s="127"/>
      <c r="R122" s="127"/>
      <c r="S122" s="109">
        <v>8</v>
      </c>
      <c r="T122" s="109">
        <v>8</v>
      </c>
      <c r="U122" s="109">
        <v>8</v>
      </c>
      <c r="V122" s="109">
        <v>8</v>
      </c>
      <c r="W122" s="109">
        <v>0</v>
      </c>
      <c r="X122" s="127">
        <v>0</v>
      </c>
      <c r="Y122" s="127">
        <v>0</v>
      </c>
      <c r="Z122" s="109">
        <v>0</v>
      </c>
      <c r="AA122" s="109">
        <v>8</v>
      </c>
      <c r="AB122" s="109">
        <v>8</v>
      </c>
      <c r="AC122" s="109">
        <v>8</v>
      </c>
      <c r="AD122" s="109">
        <v>8</v>
      </c>
      <c r="AE122" s="127"/>
      <c r="AF122" s="127"/>
      <c r="AG122" s="109">
        <v>8</v>
      </c>
      <c r="AH122" s="109"/>
      <c r="AI122" s="107"/>
      <c r="AJ122" s="107"/>
      <c r="AK122" s="110">
        <f t="shared" si="18"/>
        <v>143</v>
      </c>
    </row>
    <row r="123" spans="1:37" x14ac:dyDescent="0.3">
      <c r="A123" s="102">
        <v>54</v>
      </c>
      <c r="B123" s="107" t="str">
        <f>VLOOKUP($A123,Сотрудники!$A$3:$L$1206,2,0)</f>
        <v>Закрацкий Станислав</v>
      </c>
      <c r="C123" s="107" t="str">
        <f>VLOOKUP($A123,Сотрудники!$A$3:$L$1206,8,0)</f>
        <v>Москва</v>
      </c>
      <c r="D123" s="127"/>
      <c r="E123" s="109">
        <v>8</v>
      </c>
      <c r="F123" s="109">
        <v>7</v>
      </c>
      <c r="G123" s="127"/>
      <c r="H123" s="109">
        <v>8</v>
      </c>
      <c r="I123" s="109">
        <v>8</v>
      </c>
      <c r="J123" s="127"/>
      <c r="K123" s="127"/>
      <c r="L123" s="109">
        <v>8</v>
      </c>
      <c r="M123" s="109">
        <v>8</v>
      </c>
      <c r="N123" s="109">
        <v>8</v>
      </c>
      <c r="O123" s="109">
        <v>8</v>
      </c>
      <c r="P123" s="109">
        <v>8</v>
      </c>
      <c r="Q123" s="127"/>
      <c r="R123" s="127"/>
      <c r="S123" s="109">
        <v>8</v>
      </c>
      <c r="T123" s="109">
        <v>8</v>
      </c>
      <c r="U123" s="109">
        <v>8</v>
      </c>
      <c r="V123" s="109">
        <v>8</v>
      </c>
      <c r="W123" s="109">
        <v>8</v>
      </c>
      <c r="X123" s="127"/>
      <c r="Y123" s="127"/>
      <c r="Z123" s="109">
        <v>8</v>
      </c>
      <c r="AA123" s="109">
        <v>8</v>
      </c>
      <c r="AB123" s="109">
        <v>8</v>
      </c>
      <c r="AC123" s="109">
        <v>8</v>
      </c>
      <c r="AD123" s="109">
        <v>8</v>
      </c>
      <c r="AE123" s="127"/>
      <c r="AF123" s="127"/>
      <c r="AG123" s="109">
        <v>8</v>
      </c>
      <c r="AH123" s="109"/>
      <c r="AI123" s="107"/>
      <c r="AJ123" s="107"/>
      <c r="AK123" s="110">
        <f t="shared" si="18"/>
        <v>159</v>
      </c>
    </row>
    <row r="124" spans="1:37" x14ac:dyDescent="0.3">
      <c r="A124" s="102">
        <v>55</v>
      </c>
      <c r="B124" s="107" t="str">
        <f>VLOOKUP($A124,Сотрудники!$A$3:$L$1206,2,0)</f>
        <v>Секисов Константин</v>
      </c>
      <c r="C124" s="107" t="str">
        <f>VLOOKUP($A124,Сотрудники!$A$3:$L$1206,8,0)</f>
        <v>Курган</v>
      </c>
      <c r="D124" s="127"/>
      <c r="E124" s="109">
        <v>8</v>
      </c>
      <c r="F124" s="109">
        <v>7</v>
      </c>
      <c r="G124" s="127"/>
      <c r="H124" s="109">
        <v>8</v>
      </c>
      <c r="I124" s="109">
        <v>8</v>
      </c>
      <c r="J124" s="127"/>
      <c r="K124" s="127"/>
      <c r="L124" s="109">
        <v>8</v>
      </c>
      <c r="M124" s="109">
        <v>8</v>
      </c>
      <c r="N124" s="109">
        <v>8</v>
      </c>
      <c r="O124" s="109">
        <v>8</v>
      </c>
      <c r="P124" s="109">
        <v>8</v>
      </c>
      <c r="Q124" s="127"/>
      <c r="R124" s="127"/>
      <c r="S124" s="109">
        <v>8</v>
      </c>
      <c r="T124" s="109">
        <v>8</v>
      </c>
      <c r="U124" s="109">
        <v>8</v>
      </c>
      <c r="V124" s="109">
        <v>8</v>
      </c>
      <c r="W124" s="109">
        <v>8</v>
      </c>
      <c r="X124" s="127"/>
      <c r="Y124" s="127"/>
      <c r="Z124" s="109">
        <v>8</v>
      </c>
      <c r="AA124" s="109">
        <v>8</v>
      </c>
      <c r="AB124" s="109">
        <v>8</v>
      </c>
      <c r="AC124" s="109">
        <v>8</v>
      </c>
      <c r="AD124" s="109">
        <v>8</v>
      </c>
      <c r="AE124" s="127"/>
      <c r="AF124" s="127"/>
      <c r="AG124" s="109">
        <v>8</v>
      </c>
      <c r="AH124" s="109"/>
      <c r="AI124" s="107"/>
      <c r="AJ124" s="107"/>
      <c r="AK124" s="110">
        <f t="shared" si="18"/>
        <v>159</v>
      </c>
    </row>
    <row r="125" spans="1:37" x14ac:dyDescent="0.3">
      <c r="A125" s="102">
        <v>56</v>
      </c>
      <c r="B125" s="107" t="str">
        <f>VLOOKUP($A125,Сотрудники!$A$3:$L$1206,2,0)</f>
        <v>Русинов Михаил</v>
      </c>
      <c r="C125" s="107" t="str">
        <f>VLOOKUP($A125,Сотрудники!$A$3:$L$1206,8,0)</f>
        <v>Москва</v>
      </c>
      <c r="D125" s="127"/>
      <c r="E125" s="109">
        <v>8</v>
      </c>
      <c r="F125" s="109">
        <v>7</v>
      </c>
      <c r="G125" s="127"/>
      <c r="H125" s="109">
        <v>8</v>
      </c>
      <c r="I125" s="109">
        <v>8</v>
      </c>
      <c r="J125" s="127"/>
      <c r="K125" s="127"/>
      <c r="L125" s="109">
        <v>8</v>
      </c>
      <c r="M125" s="109">
        <v>8</v>
      </c>
      <c r="N125" s="109">
        <v>8</v>
      </c>
      <c r="O125" s="109">
        <v>8</v>
      </c>
      <c r="P125" s="109">
        <v>8</v>
      </c>
      <c r="Q125" s="127"/>
      <c r="R125" s="127"/>
      <c r="S125" s="109">
        <v>8</v>
      </c>
      <c r="T125" s="109">
        <v>8</v>
      </c>
      <c r="U125" s="109">
        <v>8</v>
      </c>
      <c r="V125" s="109">
        <v>8</v>
      </c>
      <c r="W125" s="109">
        <v>8</v>
      </c>
      <c r="X125" s="127"/>
      <c r="Y125" s="127"/>
      <c r="Z125" s="109">
        <v>8</v>
      </c>
      <c r="AA125" s="109">
        <v>8</v>
      </c>
      <c r="AB125" s="109">
        <v>8</v>
      </c>
      <c r="AC125" s="109">
        <v>8</v>
      </c>
      <c r="AD125" s="109">
        <v>8</v>
      </c>
      <c r="AE125" s="127"/>
      <c r="AF125" s="127"/>
      <c r="AG125" s="109">
        <v>8</v>
      </c>
      <c r="AH125" s="109"/>
      <c r="AI125" s="107"/>
      <c r="AJ125" s="107"/>
      <c r="AK125" s="110">
        <f t="shared" si="18"/>
        <v>159</v>
      </c>
    </row>
    <row r="126" spans="1:37" x14ac:dyDescent="0.3">
      <c r="A126" s="102">
        <v>57</v>
      </c>
      <c r="B126" s="107" t="str">
        <f>VLOOKUP($A126,Сотрудники!$A$3:$L$1206,2,0)</f>
        <v>Кузякина Ирина</v>
      </c>
      <c r="C126" s="107" t="str">
        <f>VLOOKUP($A126,Сотрудники!$A$3:$L$1206,8,0)</f>
        <v>Москва</v>
      </c>
      <c r="D126" s="127"/>
      <c r="E126" s="109">
        <v>8</v>
      </c>
      <c r="F126" s="109">
        <v>7</v>
      </c>
      <c r="G126" s="127"/>
      <c r="H126" s="109">
        <v>8</v>
      </c>
      <c r="I126" s="109">
        <v>8</v>
      </c>
      <c r="J126" s="127"/>
      <c r="K126" s="127"/>
      <c r="L126" s="109">
        <v>8</v>
      </c>
      <c r="M126" s="109">
        <v>8</v>
      </c>
      <c r="N126" s="109">
        <v>8</v>
      </c>
      <c r="O126" s="109">
        <v>8</v>
      </c>
      <c r="P126" s="109">
        <v>8</v>
      </c>
      <c r="Q126" s="127"/>
      <c r="R126" s="127"/>
      <c r="S126" s="109">
        <v>8</v>
      </c>
      <c r="T126" s="109">
        <v>8</v>
      </c>
      <c r="U126" s="109">
        <v>8</v>
      </c>
      <c r="V126" s="109">
        <v>8</v>
      </c>
      <c r="W126" s="109">
        <v>8</v>
      </c>
      <c r="X126" s="127"/>
      <c r="Y126" s="127"/>
      <c r="Z126" s="109">
        <v>8</v>
      </c>
      <c r="AA126" s="109">
        <v>8</v>
      </c>
      <c r="AB126" s="109">
        <v>8</v>
      </c>
      <c r="AC126" s="109">
        <v>8</v>
      </c>
      <c r="AD126" s="109">
        <v>8</v>
      </c>
      <c r="AE126" s="127"/>
      <c r="AF126" s="127"/>
      <c r="AG126" s="109">
        <v>8</v>
      </c>
      <c r="AH126" s="109"/>
      <c r="AI126" s="107"/>
      <c r="AJ126" s="107"/>
      <c r="AK126" s="110">
        <f t="shared" si="18"/>
        <v>159</v>
      </c>
    </row>
    <row r="127" spans="1:37" x14ac:dyDescent="0.3">
      <c r="A127" s="102">
        <v>58</v>
      </c>
      <c r="B127" s="107" t="str">
        <f>VLOOKUP($A127,Сотрудники!$A$3:$L$1206,2,0)</f>
        <v>Нгуен Дмитрий</v>
      </c>
      <c r="C127" s="107" t="str">
        <f>VLOOKUP($A127,Сотрудники!$A$3:$L$1206,8,0)</f>
        <v>СПБ</v>
      </c>
      <c r="D127" s="127"/>
      <c r="E127" s="109">
        <v>8</v>
      </c>
      <c r="F127" s="109">
        <v>7</v>
      </c>
      <c r="G127" s="127"/>
      <c r="H127" s="109">
        <v>8</v>
      </c>
      <c r="I127" s="109">
        <v>8</v>
      </c>
      <c r="J127" s="127"/>
      <c r="K127" s="127"/>
      <c r="L127" s="109">
        <v>8</v>
      </c>
      <c r="M127" s="109">
        <v>8</v>
      </c>
      <c r="N127" s="109">
        <v>8</v>
      </c>
      <c r="O127" s="109">
        <v>8</v>
      </c>
      <c r="P127" s="109">
        <v>8</v>
      </c>
      <c r="Q127" s="127"/>
      <c r="R127" s="127"/>
      <c r="S127" s="109">
        <v>8</v>
      </c>
      <c r="T127" s="109">
        <v>8</v>
      </c>
      <c r="U127" s="109">
        <v>8</v>
      </c>
      <c r="V127" s="109">
        <v>8</v>
      </c>
      <c r="W127" s="109">
        <v>8</v>
      </c>
      <c r="X127" s="127"/>
      <c r="Y127" s="127"/>
      <c r="Z127" s="109">
        <v>8</v>
      </c>
      <c r="AA127" s="109">
        <v>8</v>
      </c>
      <c r="AB127" s="109">
        <v>8</v>
      </c>
      <c r="AC127" s="109">
        <v>8</v>
      </c>
      <c r="AD127" s="109">
        <v>8</v>
      </c>
      <c r="AE127" s="127"/>
      <c r="AF127" s="127"/>
      <c r="AG127" s="109">
        <v>8</v>
      </c>
      <c r="AH127" s="109"/>
      <c r="AI127" s="107"/>
      <c r="AJ127" s="107"/>
      <c r="AK127" s="110">
        <f t="shared" si="18"/>
        <v>159</v>
      </c>
    </row>
    <row r="128" spans="1:37" x14ac:dyDescent="0.3">
      <c r="A128" s="102">
        <v>59</v>
      </c>
      <c r="B128" s="107" t="str">
        <f>VLOOKUP($A128,Сотрудники!$A$3:$L$1206,2,0)</f>
        <v>Зырянов Николай</v>
      </c>
      <c r="C128" s="107" t="str">
        <f>VLOOKUP($A128,Сотрудники!$A$3:$L$1206,8,0)</f>
        <v>СПБ</v>
      </c>
      <c r="D128" s="127"/>
      <c r="E128" s="109">
        <v>8</v>
      </c>
      <c r="F128" s="109">
        <v>7</v>
      </c>
      <c r="G128" s="127"/>
      <c r="H128" s="109">
        <v>8</v>
      </c>
      <c r="I128" s="109">
        <v>8</v>
      </c>
      <c r="J128" s="127"/>
      <c r="K128" s="127"/>
      <c r="L128" s="109">
        <v>8</v>
      </c>
      <c r="M128" s="109">
        <v>8</v>
      </c>
      <c r="N128" s="109">
        <v>8</v>
      </c>
      <c r="O128" s="109">
        <v>8</v>
      </c>
      <c r="P128" s="109">
        <v>8</v>
      </c>
      <c r="Q128" s="127"/>
      <c r="R128" s="127"/>
      <c r="S128" s="109">
        <v>8</v>
      </c>
      <c r="T128" s="109">
        <v>8</v>
      </c>
      <c r="U128" s="109">
        <v>8</v>
      </c>
      <c r="V128" s="109">
        <v>8</v>
      </c>
      <c r="W128" s="109">
        <v>8</v>
      </c>
      <c r="X128" s="127"/>
      <c r="Y128" s="127"/>
      <c r="Z128" s="109">
        <v>8</v>
      </c>
      <c r="AA128" s="109">
        <v>8</v>
      </c>
      <c r="AB128" s="109">
        <v>8</v>
      </c>
      <c r="AC128" s="109">
        <v>8</v>
      </c>
      <c r="AD128" s="109">
        <v>8</v>
      </c>
      <c r="AE128" s="127"/>
      <c r="AF128" s="127"/>
      <c r="AG128" s="109">
        <v>8</v>
      </c>
      <c r="AH128" s="109"/>
      <c r="AI128" s="107"/>
      <c r="AJ128" s="107"/>
      <c r="AK128" s="110">
        <f t="shared" si="18"/>
        <v>159</v>
      </c>
    </row>
    <row r="129" spans="1:37" x14ac:dyDescent="0.3">
      <c r="A129" s="102">
        <v>60</v>
      </c>
      <c r="B129" s="107" t="str">
        <f>VLOOKUP($A129,Сотрудники!$A$3:$L$1206,2,0)</f>
        <v>Гнусов Алексей</v>
      </c>
      <c r="C129" s="107" t="str">
        <f>VLOOKUP($A129,Сотрудники!$A$3:$L$1206,8,0)</f>
        <v>Москва</v>
      </c>
      <c r="D129" s="127"/>
      <c r="E129" s="109">
        <v>8</v>
      </c>
      <c r="F129" s="109">
        <v>7</v>
      </c>
      <c r="G129" s="127"/>
      <c r="H129" s="109">
        <v>8</v>
      </c>
      <c r="I129" s="109">
        <v>8</v>
      </c>
      <c r="J129" s="127"/>
      <c r="K129" s="127"/>
      <c r="L129" s="109">
        <v>8</v>
      </c>
      <c r="M129" s="109">
        <v>8</v>
      </c>
      <c r="N129" s="109">
        <v>8</v>
      </c>
      <c r="O129" s="109">
        <v>8</v>
      </c>
      <c r="P129" s="109">
        <v>8</v>
      </c>
      <c r="Q129" s="127"/>
      <c r="R129" s="127"/>
      <c r="S129" s="109">
        <v>8</v>
      </c>
      <c r="T129" s="109">
        <v>8</v>
      </c>
      <c r="U129" s="109">
        <v>8</v>
      </c>
      <c r="V129" s="109">
        <v>8</v>
      </c>
      <c r="W129" s="109">
        <v>8</v>
      </c>
      <c r="X129" s="127"/>
      <c r="Y129" s="127"/>
      <c r="Z129" s="109">
        <v>8</v>
      </c>
      <c r="AA129" s="109">
        <v>8</v>
      </c>
      <c r="AB129" s="109">
        <v>8</v>
      </c>
      <c r="AC129" s="109">
        <v>8</v>
      </c>
      <c r="AD129" s="109">
        <v>8</v>
      </c>
      <c r="AE129" s="127"/>
      <c r="AF129" s="127"/>
      <c r="AG129" s="109">
        <v>8</v>
      </c>
      <c r="AH129" s="109"/>
      <c r="AI129" s="107"/>
      <c r="AJ129" s="107"/>
      <c r="AK129" s="110">
        <f t="shared" si="18"/>
        <v>159</v>
      </c>
    </row>
    <row r="130" spans="1:37" x14ac:dyDescent="0.3">
      <c r="A130" s="102">
        <v>61</v>
      </c>
      <c r="B130" s="107" t="str">
        <f>VLOOKUP($A130,Сотрудники!$A$3:$L$1206,2,0)</f>
        <v>Ушаков Сергей</v>
      </c>
      <c r="C130" s="107" t="str">
        <f>VLOOKUP($A130,Сотрудники!$A$3:$L$1206,8,0)</f>
        <v>Москва</v>
      </c>
      <c r="D130" s="127"/>
      <c r="E130" s="109">
        <v>8</v>
      </c>
      <c r="F130" s="109">
        <v>7</v>
      </c>
      <c r="G130" s="127"/>
      <c r="H130" s="109">
        <v>8</v>
      </c>
      <c r="I130" s="109">
        <v>8</v>
      </c>
      <c r="J130" s="127"/>
      <c r="K130" s="127"/>
      <c r="L130" s="109">
        <v>8</v>
      </c>
      <c r="M130" s="109">
        <v>8</v>
      </c>
      <c r="N130" s="109">
        <v>8</v>
      </c>
      <c r="O130" s="109">
        <v>8</v>
      </c>
      <c r="P130" s="109">
        <v>8</v>
      </c>
      <c r="Q130" s="127"/>
      <c r="R130" s="127"/>
      <c r="S130" s="109">
        <v>8</v>
      </c>
      <c r="T130" s="109">
        <v>8</v>
      </c>
      <c r="U130" s="109">
        <v>8</v>
      </c>
      <c r="V130" s="109">
        <v>8</v>
      </c>
      <c r="W130" s="109">
        <v>8</v>
      </c>
      <c r="X130" s="127"/>
      <c r="Y130" s="127"/>
      <c r="Z130" s="109">
        <v>8</v>
      </c>
      <c r="AA130" s="109">
        <v>8</v>
      </c>
      <c r="AB130" s="109">
        <v>8</v>
      </c>
      <c r="AC130" s="109">
        <v>8</v>
      </c>
      <c r="AD130" s="109">
        <v>8</v>
      </c>
      <c r="AE130" s="127"/>
      <c r="AF130" s="127"/>
      <c r="AG130" s="109">
        <v>8</v>
      </c>
      <c r="AH130" s="109"/>
      <c r="AI130" s="107"/>
      <c r="AJ130" s="107"/>
      <c r="AK130" s="110">
        <f t="shared" si="18"/>
        <v>159</v>
      </c>
    </row>
    <row r="131" spans="1:37" x14ac:dyDescent="0.3">
      <c r="A131" s="102">
        <v>62</v>
      </c>
      <c r="B131" s="107" t="str">
        <f>VLOOKUP($A131,Сотрудники!$A$3:$L$1206,2,0)</f>
        <v>Горьков Алексей</v>
      </c>
      <c r="C131" s="107" t="str">
        <f>VLOOKUP($A131,Сотрудники!$A$3:$L$1206,8,0)</f>
        <v>Москва</v>
      </c>
      <c r="D131" s="127"/>
      <c r="E131" s="109">
        <v>0</v>
      </c>
      <c r="F131" s="109">
        <v>0</v>
      </c>
      <c r="G131" s="127">
        <v>0</v>
      </c>
      <c r="H131" s="109">
        <v>0</v>
      </c>
      <c r="I131" s="109">
        <v>0</v>
      </c>
      <c r="J131" s="127">
        <v>0</v>
      </c>
      <c r="K131" s="127">
        <v>0</v>
      </c>
      <c r="L131" s="109">
        <v>0</v>
      </c>
      <c r="M131" s="109">
        <v>0</v>
      </c>
      <c r="N131" s="109">
        <v>0</v>
      </c>
      <c r="O131" s="109">
        <v>0</v>
      </c>
      <c r="P131" s="109">
        <v>0</v>
      </c>
      <c r="Q131" s="127">
        <v>0</v>
      </c>
      <c r="R131" s="127">
        <v>0</v>
      </c>
      <c r="S131" s="109">
        <v>8</v>
      </c>
      <c r="T131" s="109">
        <v>8</v>
      </c>
      <c r="U131" s="109">
        <v>8</v>
      </c>
      <c r="V131" s="109">
        <v>8</v>
      </c>
      <c r="W131" s="109">
        <v>8</v>
      </c>
      <c r="X131" s="127"/>
      <c r="Y131" s="127"/>
      <c r="Z131" s="109">
        <v>8</v>
      </c>
      <c r="AA131" s="109">
        <v>8</v>
      </c>
      <c r="AB131" s="109">
        <v>8</v>
      </c>
      <c r="AC131" s="109">
        <v>8</v>
      </c>
      <c r="AD131" s="109">
        <v>8</v>
      </c>
      <c r="AE131" s="127"/>
      <c r="AF131" s="127"/>
      <c r="AG131" s="109">
        <v>8</v>
      </c>
      <c r="AH131" s="109"/>
      <c r="AI131" s="107"/>
      <c r="AJ131" s="107"/>
      <c r="AK131" s="110">
        <f t="shared" si="18"/>
        <v>88</v>
      </c>
    </row>
    <row r="132" spans="1:37" x14ac:dyDescent="0.3">
      <c r="A132" s="102">
        <v>63</v>
      </c>
      <c r="B132" s="107" t="str">
        <f>VLOOKUP($A132,Сотрудники!$A$3:$L$1206,2,0)</f>
        <v>Ненякина Анастасия</v>
      </c>
      <c r="C132" s="107" t="str">
        <f>VLOOKUP($A132,Сотрудники!$A$3:$L$1206,8,0)</f>
        <v>Москва</v>
      </c>
      <c r="D132" s="127"/>
      <c r="E132" s="109">
        <v>8</v>
      </c>
      <c r="F132" s="109">
        <v>7</v>
      </c>
      <c r="G132" s="127"/>
      <c r="H132" s="109">
        <v>8</v>
      </c>
      <c r="I132" s="109">
        <v>8</v>
      </c>
      <c r="J132" s="127"/>
      <c r="K132" s="127"/>
      <c r="L132" s="109">
        <v>8</v>
      </c>
      <c r="M132" s="109">
        <v>8</v>
      </c>
      <c r="N132" s="109">
        <v>8</v>
      </c>
      <c r="O132" s="109">
        <v>8</v>
      </c>
      <c r="P132" s="109">
        <v>8</v>
      </c>
      <c r="Q132" s="127"/>
      <c r="R132" s="127"/>
      <c r="S132" s="109">
        <v>8</v>
      </c>
      <c r="T132" s="109">
        <v>8</v>
      </c>
      <c r="U132" s="109">
        <v>8</v>
      </c>
      <c r="V132" s="109">
        <v>8</v>
      </c>
      <c r="W132" s="109">
        <v>8</v>
      </c>
      <c r="X132" s="127"/>
      <c r="Y132" s="127"/>
      <c r="Z132" s="109">
        <v>8</v>
      </c>
      <c r="AA132" s="109">
        <v>0</v>
      </c>
      <c r="AB132" s="109">
        <v>0</v>
      </c>
      <c r="AC132" s="109">
        <v>0</v>
      </c>
      <c r="AD132" s="109">
        <v>0</v>
      </c>
      <c r="AE132" s="127"/>
      <c r="AF132" s="127"/>
      <c r="AG132" s="109">
        <v>0</v>
      </c>
      <c r="AH132" s="109"/>
      <c r="AI132" s="107"/>
      <c r="AJ132" s="107"/>
      <c r="AK132" s="110">
        <f t="shared" si="18"/>
        <v>119</v>
      </c>
    </row>
    <row r="133" spans="1:37" x14ac:dyDescent="0.3">
      <c r="A133" s="102">
        <v>83</v>
      </c>
      <c r="B133" s="107" t="str">
        <f>VLOOKUP($A133,Сотрудники!$A$3:$L$1206,2,0)</f>
        <v>Жердева Екатерина</v>
      </c>
      <c r="C133" s="107" t="str">
        <f>VLOOKUP($A133,Сотрудники!$A$3:$L$1206,8,0)</f>
        <v>Архангельск</v>
      </c>
      <c r="D133" s="127"/>
      <c r="E133" s="109">
        <v>8</v>
      </c>
      <c r="F133" s="109">
        <v>7</v>
      </c>
      <c r="G133" s="127"/>
      <c r="H133" s="109">
        <v>8</v>
      </c>
      <c r="I133" s="109">
        <v>8</v>
      </c>
      <c r="J133" s="127"/>
      <c r="K133" s="127"/>
      <c r="L133" s="109">
        <v>8</v>
      </c>
      <c r="M133" s="109">
        <v>8</v>
      </c>
      <c r="N133" s="109">
        <v>8</v>
      </c>
      <c r="O133" s="109">
        <v>8</v>
      </c>
      <c r="P133" s="109">
        <v>8</v>
      </c>
      <c r="Q133" s="127"/>
      <c r="R133" s="127"/>
      <c r="S133" s="109">
        <v>8</v>
      </c>
      <c r="T133" s="109">
        <v>8</v>
      </c>
      <c r="U133" s="109">
        <v>8</v>
      </c>
      <c r="V133" s="109">
        <v>8</v>
      </c>
      <c r="W133" s="109">
        <v>8</v>
      </c>
      <c r="X133" s="127"/>
      <c r="Y133" s="127"/>
      <c r="Z133" s="109">
        <v>8</v>
      </c>
      <c r="AA133" s="109">
        <v>8</v>
      </c>
      <c r="AB133" s="109">
        <v>8</v>
      </c>
      <c r="AC133" s="109">
        <v>8</v>
      </c>
      <c r="AD133" s="109">
        <v>8</v>
      </c>
      <c r="AE133" s="127"/>
      <c r="AF133" s="127"/>
      <c r="AG133" s="109">
        <v>8</v>
      </c>
      <c r="AH133" s="109"/>
      <c r="AI133" s="107"/>
      <c r="AJ133" s="107"/>
      <c r="AK133" s="110">
        <f t="shared" si="18"/>
        <v>159</v>
      </c>
    </row>
    <row r="134" spans="1:37" x14ac:dyDescent="0.3">
      <c r="A134" s="102">
        <v>64</v>
      </c>
      <c r="B134" s="107" t="str">
        <f>VLOOKUP($A134,Сотрудники!$A$3:$L$1206,2,0)</f>
        <v>Павлов Роман</v>
      </c>
      <c r="C134" s="107" t="str">
        <f>VLOOKUP($A134,Сотрудники!$A$3:$L$1206,8,0)</f>
        <v>Москва</v>
      </c>
      <c r="D134" s="127"/>
      <c r="E134" s="109">
        <v>8</v>
      </c>
      <c r="F134" s="109">
        <v>7</v>
      </c>
      <c r="G134" s="127"/>
      <c r="H134" s="109">
        <v>8</v>
      </c>
      <c r="I134" s="109">
        <v>8</v>
      </c>
      <c r="J134" s="127"/>
      <c r="K134" s="127"/>
      <c r="L134" s="109">
        <v>8</v>
      </c>
      <c r="M134" s="109">
        <v>8</v>
      </c>
      <c r="N134" s="109">
        <v>8</v>
      </c>
      <c r="O134" s="109">
        <v>8</v>
      </c>
      <c r="P134" s="109">
        <v>8</v>
      </c>
      <c r="Q134" s="127"/>
      <c r="R134" s="127"/>
      <c r="S134" s="109">
        <v>8</v>
      </c>
      <c r="T134" s="109">
        <v>8</v>
      </c>
      <c r="U134" s="109">
        <v>8</v>
      </c>
      <c r="V134" s="109">
        <v>8</v>
      </c>
      <c r="W134" s="109">
        <v>8</v>
      </c>
      <c r="X134" s="127"/>
      <c r="Y134" s="127"/>
      <c r="Z134" s="109">
        <v>8</v>
      </c>
      <c r="AA134" s="109">
        <v>8</v>
      </c>
      <c r="AB134" s="109">
        <v>8</v>
      </c>
      <c r="AC134" s="109">
        <v>8</v>
      </c>
      <c r="AD134" s="109">
        <v>8</v>
      </c>
      <c r="AE134" s="127"/>
      <c r="AF134" s="127"/>
      <c r="AG134" s="109">
        <v>8</v>
      </c>
      <c r="AH134" s="109"/>
      <c r="AI134" s="107"/>
      <c r="AJ134" s="107"/>
      <c r="AK134" s="110">
        <f t="shared" si="18"/>
        <v>159</v>
      </c>
    </row>
    <row r="135" spans="1:37" x14ac:dyDescent="0.3">
      <c r="A135" s="102">
        <v>66</v>
      </c>
      <c r="B135" s="107" t="str">
        <f>VLOOKUP($A135,Сотрудники!$A$3:$L$1206,2,0)</f>
        <v>Лукьянов Станислав</v>
      </c>
      <c r="C135" s="107" t="str">
        <f>VLOOKUP($A135,Сотрудники!$A$3:$L$1206,8,0)</f>
        <v>Екатеринбург</v>
      </c>
      <c r="D135" s="127"/>
      <c r="E135" s="109">
        <v>8</v>
      </c>
      <c r="F135" s="109">
        <v>7</v>
      </c>
      <c r="G135" s="108"/>
      <c r="H135" s="109">
        <v>8</v>
      </c>
      <c r="I135" s="109">
        <v>8</v>
      </c>
      <c r="J135" s="127"/>
      <c r="K135" s="127"/>
      <c r="L135" s="109">
        <v>8</v>
      </c>
      <c r="M135" s="109">
        <v>8</v>
      </c>
      <c r="N135" s="109">
        <v>8</v>
      </c>
      <c r="O135" s="109">
        <v>8</v>
      </c>
      <c r="P135" s="109">
        <v>8</v>
      </c>
      <c r="Q135" s="127"/>
      <c r="R135" s="127"/>
      <c r="S135" s="109">
        <v>8</v>
      </c>
      <c r="T135" s="109">
        <v>8</v>
      </c>
      <c r="U135" s="109">
        <v>8</v>
      </c>
      <c r="V135" s="109">
        <v>8</v>
      </c>
      <c r="W135" s="109">
        <v>8</v>
      </c>
      <c r="X135" s="127"/>
      <c r="Y135" s="127"/>
      <c r="Z135" s="109">
        <v>8</v>
      </c>
      <c r="AA135" s="109">
        <v>8</v>
      </c>
      <c r="AB135" s="109">
        <v>8</v>
      </c>
      <c r="AC135" s="109">
        <v>8</v>
      </c>
      <c r="AD135" s="109">
        <v>8</v>
      </c>
      <c r="AE135" s="127"/>
      <c r="AF135" s="127"/>
      <c r="AG135" s="109">
        <v>8</v>
      </c>
      <c r="AH135" s="109"/>
      <c r="AI135" s="107"/>
      <c r="AJ135" s="107"/>
      <c r="AK135" s="110">
        <f t="shared" si="18"/>
        <v>159</v>
      </c>
    </row>
    <row r="136" spans="1:37" x14ac:dyDescent="0.3">
      <c r="A136" s="102">
        <v>67</v>
      </c>
      <c r="B136" s="107" t="str">
        <f>VLOOKUP($A136,Сотрудники!$A$3:$L$1206,2,0)</f>
        <v>Киле Егор</v>
      </c>
      <c r="C136" s="107" t="str">
        <f>VLOOKUP($A136,Сотрудники!$A$3:$L$1206,8,0)</f>
        <v>СПБ</v>
      </c>
      <c r="D136" s="127"/>
      <c r="E136" s="109">
        <v>8</v>
      </c>
      <c r="F136" s="109">
        <v>7</v>
      </c>
      <c r="G136" s="108"/>
      <c r="H136" s="109">
        <v>8</v>
      </c>
      <c r="I136" s="109">
        <v>8</v>
      </c>
      <c r="J136" s="127"/>
      <c r="K136" s="127"/>
      <c r="L136" s="109">
        <v>8</v>
      </c>
      <c r="M136" s="109">
        <v>8</v>
      </c>
      <c r="N136" s="109">
        <v>8</v>
      </c>
      <c r="O136" s="109">
        <v>8</v>
      </c>
      <c r="P136" s="109">
        <v>8</v>
      </c>
      <c r="Q136" s="127"/>
      <c r="R136" s="127"/>
      <c r="S136" s="109">
        <v>8</v>
      </c>
      <c r="T136" s="109">
        <v>8</v>
      </c>
      <c r="U136" s="109">
        <v>8</v>
      </c>
      <c r="V136" s="109">
        <v>8</v>
      </c>
      <c r="W136" s="109">
        <v>8</v>
      </c>
      <c r="X136" s="127"/>
      <c r="Y136" s="127"/>
      <c r="Z136" s="109">
        <v>8</v>
      </c>
      <c r="AA136" s="109">
        <v>8</v>
      </c>
      <c r="AB136" s="109">
        <v>8</v>
      </c>
      <c r="AC136" s="109">
        <v>8</v>
      </c>
      <c r="AD136" s="109">
        <v>8</v>
      </c>
      <c r="AE136" s="127"/>
      <c r="AF136" s="127"/>
      <c r="AG136" s="109">
        <v>8</v>
      </c>
      <c r="AH136" s="109"/>
      <c r="AI136" s="107"/>
      <c r="AJ136" s="107"/>
      <c r="AK136" s="110">
        <f t="shared" si="18"/>
        <v>159</v>
      </c>
    </row>
    <row r="137" spans="1:37" x14ac:dyDescent="0.3">
      <c r="A137" s="102">
        <v>69</v>
      </c>
      <c r="B137" s="107" t="str">
        <f>VLOOKUP($A137,Сотрудники!$A$3:$L$1206,2,0)</f>
        <v>Егоров Валерий</v>
      </c>
      <c r="C137" s="107" t="str">
        <f>VLOOKUP($A137,Сотрудники!$A$3:$L$1206,8,0)</f>
        <v>Рязань</v>
      </c>
      <c r="D137" s="127"/>
      <c r="E137" s="109">
        <v>8</v>
      </c>
      <c r="F137" s="109">
        <v>7</v>
      </c>
      <c r="G137" s="108"/>
      <c r="H137" s="109">
        <v>8</v>
      </c>
      <c r="I137" s="109">
        <v>8</v>
      </c>
      <c r="J137" s="127"/>
      <c r="K137" s="127"/>
      <c r="L137" s="109">
        <v>8</v>
      </c>
      <c r="M137" s="109">
        <v>8</v>
      </c>
      <c r="N137" s="109">
        <v>8</v>
      </c>
      <c r="O137" s="109">
        <v>8</v>
      </c>
      <c r="P137" s="109">
        <v>8</v>
      </c>
      <c r="Q137" s="127"/>
      <c r="R137" s="127"/>
      <c r="S137" s="109">
        <v>8</v>
      </c>
      <c r="T137" s="109">
        <v>8</v>
      </c>
      <c r="U137" s="109">
        <v>8</v>
      </c>
      <c r="V137" s="109">
        <v>8</v>
      </c>
      <c r="W137" s="109">
        <v>8</v>
      </c>
      <c r="X137" s="127"/>
      <c r="Y137" s="127"/>
      <c r="Z137" s="109">
        <v>8</v>
      </c>
      <c r="AA137" s="109">
        <v>8</v>
      </c>
      <c r="AB137" s="109">
        <v>8</v>
      </c>
      <c r="AC137" s="109">
        <v>8</v>
      </c>
      <c r="AD137" s="109">
        <v>8</v>
      </c>
      <c r="AE137" s="127"/>
      <c r="AF137" s="127"/>
      <c r="AG137" s="109">
        <v>8</v>
      </c>
      <c r="AH137" s="109"/>
      <c r="AI137" s="107"/>
      <c r="AJ137" s="107"/>
      <c r="AK137" s="110">
        <f t="shared" si="18"/>
        <v>159</v>
      </c>
    </row>
    <row r="138" spans="1:37" x14ac:dyDescent="0.3">
      <c r="A138" s="102">
        <v>70</v>
      </c>
      <c r="B138" s="107" t="str">
        <f>VLOOKUP($A138,Сотрудники!$A$3:$L$1206,2,0)</f>
        <v>Балагушкин Артем</v>
      </c>
      <c r="C138" s="107" t="str">
        <f>VLOOKUP($A138,Сотрудники!$A$3:$L$1206,8,0)</f>
        <v>Москва</v>
      </c>
      <c r="D138" s="127"/>
      <c r="E138" s="109">
        <v>8</v>
      </c>
      <c r="F138" s="109">
        <v>7</v>
      </c>
      <c r="G138" s="108"/>
      <c r="H138" s="109">
        <v>8</v>
      </c>
      <c r="I138" s="109">
        <v>8</v>
      </c>
      <c r="J138" s="127"/>
      <c r="K138" s="127"/>
      <c r="L138" s="109">
        <v>8</v>
      </c>
      <c r="M138" s="109">
        <v>8</v>
      </c>
      <c r="N138" s="109">
        <v>8</v>
      </c>
      <c r="O138" s="109">
        <v>8</v>
      </c>
      <c r="P138" s="109">
        <v>8</v>
      </c>
      <c r="Q138" s="127"/>
      <c r="R138" s="127"/>
      <c r="S138" s="109">
        <v>8</v>
      </c>
      <c r="T138" s="109">
        <v>8</v>
      </c>
      <c r="U138" s="109">
        <v>8</v>
      </c>
      <c r="V138" s="109">
        <v>8</v>
      </c>
      <c r="W138" s="109">
        <v>8</v>
      </c>
      <c r="X138" s="127"/>
      <c r="Y138" s="127"/>
      <c r="Z138" s="109">
        <v>8</v>
      </c>
      <c r="AA138" s="109">
        <v>8</v>
      </c>
      <c r="AB138" s="109">
        <v>8</v>
      </c>
      <c r="AC138" s="109">
        <v>8</v>
      </c>
      <c r="AD138" s="109">
        <v>8</v>
      </c>
      <c r="AE138" s="127"/>
      <c r="AF138" s="127"/>
      <c r="AG138" s="109">
        <v>8</v>
      </c>
      <c r="AH138" s="109"/>
      <c r="AI138" s="107"/>
      <c r="AJ138" s="107"/>
      <c r="AK138" s="110">
        <f t="shared" si="18"/>
        <v>159</v>
      </c>
    </row>
    <row r="139" spans="1:37" x14ac:dyDescent="0.3">
      <c r="A139" s="102">
        <v>71</v>
      </c>
      <c r="B139" s="107" t="str">
        <f>VLOOKUP($A139,Сотрудники!$A$3:$L$1206,2,0)</f>
        <v>Чермашенцев Илья</v>
      </c>
      <c r="C139" s="107" t="str">
        <f>VLOOKUP($A139,Сотрудники!$A$3:$L$1206,8,0)</f>
        <v>Москва</v>
      </c>
      <c r="D139" s="127"/>
      <c r="E139" s="109">
        <v>8</v>
      </c>
      <c r="F139" s="109">
        <v>7</v>
      </c>
      <c r="G139" s="108"/>
      <c r="H139" s="109">
        <v>8</v>
      </c>
      <c r="I139" s="109">
        <v>8</v>
      </c>
      <c r="J139" s="127"/>
      <c r="K139" s="127"/>
      <c r="L139" s="109">
        <v>8</v>
      </c>
      <c r="M139" s="109">
        <v>8</v>
      </c>
      <c r="N139" s="109">
        <v>8</v>
      </c>
      <c r="O139" s="109">
        <v>8</v>
      </c>
      <c r="P139" s="109">
        <v>8</v>
      </c>
      <c r="Q139" s="127"/>
      <c r="R139" s="127"/>
      <c r="S139" s="109">
        <v>8</v>
      </c>
      <c r="T139" s="109">
        <v>8</v>
      </c>
      <c r="U139" s="109">
        <v>8</v>
      </c>
      <c r="V139" s="109">
        <v>8</v>
      </c>
      <c r="W139" s="109">
        <v>8</v>
      </c>
      <c r="X139" s="127"/>
      <c r="Y139" s="127"/>
      <c r="Z139" s="109">
        <v>8</v>
      </c>
      <c r="AA139" s="109">
        <v>8</v>
      </c>
      <c r="AB139" s="109">
        <v>8</v>
      </c>
      <c r="AC139" s="109">
        <v>8</v>
      </c>
      <c r="AD139" s="109">
        <v>8</v>
      </c>
      <c r="AE139" s="127"/>
      <c r="AF139" s="127"/>
      <c r="AG139" s="109">
        <v>8</v>
      </c>
      <c r="AH139" s="109"/>
      <c r="AI139" s="107"/>
      <c r="AJ139" s="107"/>
      <c r="AK139" s="110">
        <f t="shared" si="18"/>
        <v>159</v>
      </c>
    </row>
    <row r="140" spans="1:37" x14ac:dyDescent="0.3">
      <c r="A140" s="102">
        <v>72</v>
      </c>
      <c r="B140" s="107" t="str">
        <f>VLOOKUP($A140,Сотрудники!$A$3:$L$1206,2,0)</f>
        <v>Градосельская Наталья</v>
      </c>
      <c r="C140" s="107" t="str">
        <f>VLOOKUP($A140,Сотрудники!$A$3:$L$1206,8,0)</f>
        <v>Москва</v>
      </c>
      <c r="D140" s="127"/>
      <c r="E140" s="109">
        <v>8</v>
      </c>
      <c r="F140" s="109">
        <v>7</v>
      </c>
      <c r="G140" s="108"/>
      <c r="H140" s="109">
        <v>8</v>
      </c>
      <c r="I140" s="109">
        <v>8</v>
      </c>
      <c r="J140" s="127"/>
      <c r="K140" s="127"/>
      <c r="L140" s="109">
        <v>8</v>
      </c>
      <c r="M140" s="109">
        <v>8</v>
      </c>
      <c r="N140" s="109">
        <v>8</v>
      </c>
      <c r="O140" s="109">
        <v>8</v>
      </c>
      <c r="P140" s="109">
        <v>8</v>
      </c>
      <c r="Q140" s="127"/>
      <c r="R140" s="127"/>
      <c r="S140" s="109">
        <v>8</v>
      </c>
      <c r="T140" s="109">
        <v>8</v>
      </c>
      <c r="U140" s="109">
        <v>8</v>
      </c>
      <c r="V140" s="109">
        <v>8</v>
      </c>
      <c r="W140" s="109">
        <v>8</v>
      </c>
      <c r="X140" s="127"/>
      <c r="Y140" s="127"/>
      <c r="Z140" s="109">
        <v>8</v>
      </c>
      <c r="AA140" s="109">
        <v>8</v>
      </c>
      <c r="AB140" s="109">
        <v>8</v>
      </c>
      <c r="AC140" s="109">
        <v>8</v>
      </c>
      <c r="AD140" s="109">
        <v>8</v>
      </c>
      <c r="AE140" s="127"/>
      <c r="AF140" s="127"/>
      <c r="AG140" s="109">
        <v>8</v>
      </c>
      <c r="AH140" s="109"/>
      <c r="AI140" s="107"/>
      <c r="AJ140" s="107"/>
      <c r="AK140" s="110">
        <f t="shared" si="18"/>
        <v>159</v>
      </c>
    </row>
    <row r="141" spans="1:37" x14ac:dyDescent="0.3">
      <c r="A141" s="102">
        <v>73</v>
      </c>
      <c r="B141" s="107" t="str">
        <f>VLOOKUP($A141,Сотрудники!$A$3:$L$1206,2,0)</f>
        <v>Шарапов Артем</v>
      </c>
      <c r="C141" s="107" t="str">
        <f>VLOOKUP($A141,Сотрудники!$A$3:$L$1206,8,0)</f>
        <v>Барнаул</v>
      </c>
      <c r="D141" s="127"/>
      <c r="E141" s="109">
        <v>8</v>
      </c>
      <c r="F141" s="109">
        <v>7</v>
      </c>
      <c r="G141" s="108"/>
      <c r="H141" s="109">
        <v>8</v>
      </c>
      <c r="I141" s="109">
        <v>8</v>
      </c>
      <c r="J141" s="108"/>
      <c r="K141" s="108"/>
      <c r="L141" s="109">
        <v>8</v>
      </c>
      <c r="M141" s="109">
        <v>8</v>
      </c>
      <c r="N141" s="109">
        <v>8</v>
      </c>
      <c r="O141" s="109">
        <v>8</v>
      </c>
      <c r="P141" s="109">
        <v>8</v>
      </c>
      <c r="Q141" s="127"/>
      <c r="R141" s="127"/>
      <c r="S141" s="109">
        <v>8</v>
      </c>
      <c r="T141" s="109">
        <v>8</v>
      </c>
      <c r="U141" s="109">
        <v>8</v>
      </c>
      <c r="V141" s="109">
        <v>8</v>
      </c>
      <c r="W141" s="109">
        <v>8</v>
      </c>
      <c r="X141" s="127"/>
      <c r="Y141" s="127"/>
      <c r="Z141" s="109">
        <v>8</v>
      </c>
      <c r="AA141" s="109">
        <v>8</v>
      </c>
      <c r="AB141" s="109">
        <v>8</v>
      </c>
      <c r="AC141" s="109">
        <v>8</v>
      </c>
      <c r="AD141" s="109">
        <v>8</v>
      </c>
      <c r="AE141" s="127"/>
      <c r="AF141" s="127"/>
      <c r="AG141" s="109">
        <v>8</v>
      </c>
      <c r="AH141" s="109"/>
      <c r="AI141" s="107"/>
      <c r="AJ141" s="107"/>
      <c r="AK141" s="110">
        <f t="shared" si="18"/>
        <v>159</v>
      </c>
    </row>
    <row r="142" spans="1:37" x14ac:dyDescent="0.3">
      <c r="A142" s="102">
        <v>74</v>
      </c>
      <c r="B142" s="107" t="str">
        <f>VLOOKUP($A142,Сотрудники!$A$3:$L$1206,2,0)</f>
        <v>Родионов Всеволод</v>
      </c>
      <c r="C142" s="107" t="str">
        <f>VLOOKUP($A142,Сотрудники!$A$3:$L$1206,8,0)</f>
        <v>Москва</v>
      </c>
      <c r="D142" s="127"/>
      <c r="E142" s="109">
        <v>8</v>
      </c>
      <c r="F142" s="109">
        <v>7</v>
      </c>
      <c r="G142" s="108"/>
      <c r="H142" s="109">
        <v>8</v>
      </c>
      <c r="I142" s="109">
        <v>8</v>
      </c>
      <c r="J142" s="108"/>
      <c r="K142" s="108"/>
      <c r="L142" s="109">
        <v>8</v>
      </c>
      <c r="M142" s="109">
        <v>8</v>
      </c>
      <c r="N142" s="109">
        <v>8</v>
      </c>
      <c r="O142" s="109">
        <v>8</v>
      </c>
      <c r="P142" s="109">
        <v>8</v>
      </c>
      <c r="Q142" s="127"/>
      <c r="R142" s="127"/>
      <c r="S142" s="109">
        <v>8</v>
      </c>
      <c r="T142" s="109">
        <v>8</v>
      </c>
      <c r="U142" s="109">
        <v>8</v>
      </c>
      <c r="V142" s="109">
        <v>8</v>
      </c>
      <c r="W142" s="109">
        <v>8</v>
      </c>
      <c r="X142" s="127"/>
      <c r="Y142" s="127"/>
      <c r="Z142" s="109">
        <v>8</v>
      </c>
      <c r="AA142" s="109">
        <v>8</v>
      </c>
      <c r="AB142" s="109">
        <v>8</v>
      </c>
      <c r="AC142" s="109">
        <v>8</v>
      </c>
      <c r="AD142" s="109">
        <v>8</v>
      </c>
      <c r="AE142" s="127"/>
      <c r="AF142" s="127"/>
      <c r="AG142" s="109">
        <v>8</v>
      </c>
      <c r="AH142" s="109"/>
      <c r="AI142" s="107"/>
      <c r="AJ142" s="107"/>
      <c r="AK142" s="110">
        <f t="shared" si="18"/>
        <v>159</v>
      </c>
    </row>
    <row r="143" spans="1:37" x14ac:dyDescent="0.3">
      <c r="A143" s="102">
        <v>75</v>
      </c>
      <c r="B143" s="107" t="str">
        <f>VLOOKUP($A143,Сотрудники!$A$3:$L$1206,2,0)</f>
        <v>Лашкуль Александра</v>
      </c>
      <c r="C143" s="107" t="str">
        <f>VLOOKUP($A143,Сотрудники!$A$3:$L$1206,8,0)</f>
        <v>СПБ</v>
      </c>
      <c r="D143" s="127"/>
      <c r="E143" s="109">
        <v>8</v>
      </c>
      <c r="F143" s="109">
        <v>7</v>
      </c>
      <c r="G143" s="108"/>
      <c r="H143" s="109">
        <v>8</v>
      </c>
      <c r="I143" s="109">
        <v>8</v>
      </c>
      <c r="J143" s="108"/>
      <c r="K143" s="108"/>
      <c r="L143" s="109">
        <v>8</v>
      </c>
      <c r="M143" s="109">
        <v>8</v>
      </c>
      <c r="N143" s="109">
        <v>8</v>
      </c>
      <c r="O143" s="109">
        <v>8</v>
      </c>
      <c r="P143" s="109">
        <v>8</v>
      </c>
      <c r="Q143" s="127"/>
      <c r="R143" s="127"/>
      <c r="S143" s="109">
        <v>8</v>
      </c>
      <c r="T143" s="109">
        <v>8</v>
      </c>
      <c r="U143" s="109">
        <v>8</v>
      </c>
      <c r="V143" s="109">
        <v>8</v>
      </c>
      <c r="W143" s="109">
        <v>8</v>
      </c>
      <c r="X143" s="127"/>
      <c r="Y143" s="127"/>
      <c r="Z143" s="109">
        <v>8</v>
      </c>
      <c r="AA143" s="109">
        <v>8</v>
      </c>
      <c r="AB143" s="109">
        <v>8</v>
      </c>
      <c r="AC143" s="109">
        <v>8</v>
      </c>
      <c r="AD143" s="109">
        <v>8</v>
      </c>
      <c r="AE143" s="127"/>
      <c r="AF143" s="127"/>
      <c r="AG143" s="109">
        <v>8</v>
      </c>
      <c r="AH143" s="109"/>
      <c r="AI143" s="107"/>
      <c r="AJ143" s="107"/>
      <c r="AK143" s="110">
        <f t="shared" si="18"/>
        <v>159</v>
      </c>
    </row>
    <row r="144" spans="1:37" x14ac:dyDescent="0.3">
      <c r="A144" s="102">
        <v>76</v>
      </c>
      <c r="B144" s="107" t="str">
        <f>VLOOKUP($A144,Сотрудники!$A$3:$L$1206,2,0)</f>
        <v>Мокрова Анастасия</v>
      </c>
      <c r="C144" s="107" t="str">
        <f>VLOOKUP($A144,Сотрудники!$A$3:$L$1206,8,0)</f>
        <v>СПБ</v>
      </c>
      <c r="D144" s="127"/>
      <c r="E144" s="109">
        <v>8</v>
      </c>
      <c r="F144" s="109">
        <v>7</v>
      </c>
      <c r="G144" s="108"/>
      <c r="H144" s="109">
        <v>8</v>
      </c>
      <c r="I144" s="109">
        <v>8</v>
      </c>
      <c r="J144" s="108"/>
      <c r="K144" s="108"/>
      <c r="L144" s="109">
        <v>8</v>
      </c>
      <c r="M144" s="109">
        <v>8</v>
      </c>
      <c r="N144" s="109">
        <v>8</v>
      </c>
      <c r="O144" s="109">
        <v>8</v>
      </c>
      <c r="P144" s="109">
        <v>8</v>
      </c>
      <c r="Q144" s="127"/>
      <c r="R144" s="127"/>
      <c r="S144" s="109">
        <v>8</v>
      </c>
      <c r="T144" s="109">
        <v>8</v>
      </c>
      <c r="U144" s="109">
        <v>8</v>
      </c>
      <c r="V144" s="109">
        <v>8</v>
      </c>
      <c r="W144" s="109">
        <v>8</v>
      </c>
      <c r="X144" s="127"/>
      <c r="Y144" s="127"/>
      <c r="Z144" s="109">
        <v>8</v>
      </c>
      <c r="AA144" s="109">
        <v>8</v>
      </c>
      <c r="AB144" s="109">
        <v>8</v>
      </c>
      <c r="AC144" s="109">
        <v>8</v>
      </c>
      <c r="AD144" s="109">
        <v>8</v>
      </c>
      <c r="AE144" s="127"/>
      <c r="AF144" s="127"/>
      <c r="AG144" s="109">
        <v>8</v>
      </c>
      <c r="AH144" s="109"/>
      <c r="AI144" s="107"/>
      <c r="AJ144" s="107"/>
      <c r="AK144" s="110">
        <f t="shared" si="18"/>
        <v>159</v>
      </c>
    </row>
    <row r="145" spans="1:37" x14ac:dyDescent="0.3">
      <c r="A145" s="102">
        <v>77</v>
      </c>
      <c r="B145" s="107" t="str">
        <f>VLOOKUP($A145,Сотрудники!$A$3:$L$1206,2,0)</f>
        <v>Волотов Илья</v>
      </c>
      <c r="C145" s="107" t="str">
        <f>VLOOKUP($A145,Сотрудники!$A$3:$L$1206,8,0)</f>
        <v>Москва</v>
      </c>
      <c r="D145" s="127"/>
      <c r="E145" s="109">
        <v>8</v>
      </c>
      <c r="F145" s="109">
        <v>7</v>
      </c>
      <c r="G145" s="108"/>
      <c r="H145" s="109">
        <v>8</v>
      </c>
      <c r="I145" s="109">
        <v>8</v>
      </c>
      <c r="J145" s="108"/>
      <c r="K145" s="108"/>
      <c r="L145" s="109">
        <v>8</v>
      </c>
      <c r="M145" s="109">
        <v>8</v>
      </c>
      <c r="N145" s="109">
        <v>8</v>
      </c>
      <c r="O145" s="109">
        <v>8</v>
      </c>
      <c r="P145" s="109">
        <v>8</v>
      </c>
      <c r="Q145" s="127"/>
      <c r="R145" s="127"/>
      <c r="S145" s="109">
        <v>8</v>
      </c>
      <c r="T145" s="109">
        <v>8</v>
      </c>
      <c r="U145" s="109">
        <v>8</v>
      </c>
      <c r="V145" s="109">
        <v>8</v>
      </c>
      <c r="W145" s="109">
        <v>8</v>
      </c>
      <c r="X145" s="127"/>
      <c r="Y145" s="127"/>
      <c r="Z145" s="109">
        <v>8</v>
      </c>
      <c r="AA145" s="109">
        <v>8</v>
      </c>
      <c r="AB145" s="109">
        <v>8</v>
      </c>
      <c r="AC145" s="109">
        <v>8</v>
      </c>
      <c r="AD145" s="109">
        <v>8</v>
      </c>
      <c r="AE145" s="127"/>
      <c r="AF145" s="127"/>
      <c r="AG145" s="109">
        <v>8</v>
      </c>
      <c r="AH145" s="109"/>
      <c r="AI145" s="107"/>
      <c r="AJ145" s="107"/>
      <c r="AK145" s="110">
        <f t="shared" ref="AK145:AK155" si="19">SUM(D145:AJ145)</f>
        <v>159</v>
      </c>
    </row>
    <row r="146" spans="1:37" x14ac:dyDescent="0.3">
      <c r="A146" s="102">
        <v>78</v>
      </c>
      <c r="B146" s="107" t="str">
        <f>VLOOKUP($A146,Сотрудники!$A$3:$L$1206,2,0)</f>
        <v>Гаврилова Екатерина</v>
      </c>
      <c r="C146" s="107" t="str">
        <f>VLOOKUP($A146,Сотрудники!$A$3:$L$1206,8,0)</f>
        <v>Чебоксары</v>
      </c>
      <c r="D146" s="127"/>
      <c r="E146" s="109">
        <v>8</v>
      </c>
      <c r="F146" s="109">
        <v>7</v>
      </c>
      <c r="G146" s="108"/>
      <c r="H146" s="109">
        <v>8</v>
      </c>
      <c r="I146" s="109">
        <v>8</v>
      </c>
      <c r="J146" s="108"/>
      <c r="K146" s="108"/>
      <c r="L146" s="109">
        <v>8</v>
      </c>
      <c r="M146" s="109">
        <v>8</v>
      </c>
      <c r="N146" s="109">
        <v>8</v>
      </c>
      <c r="O146" s="109">
        <v>8</v>
      </c>
      <c r="P146" s="109">
        <v>8</v>
      </c>
      <c r="Q146" s="127"/>
      <c r="R146" s="127"/>
      <c r="S146" s="109">
        <v>8</v>
      </c>
      <c r="T146" s="109">
        <v>8</v>
      </c>
      <c r="U146" s="109">
        <v>8</v>
      </c>
      <c r="V146" s="109">
        <v>8</v>
      </c>
      <c r="W146" s="109">
        <v>8</v>
      </c>
      <c r="X146" s="127"/>
      <c r="Y146" s="127"/>
      <c r="Z146" s="109">
        <v>8</v>
      </c>
      <c r="AA146" s="109">
        <v>8</v>
      </c>
      <c r="AB146" s="109">
        <v>8</v>
      </c>
      <c r="AC146" s="109">
        <v>8</v>
      </c>
      <c r="AD146" s="109">
        <v>8</v>
      </c>
      <c r="AE146" s="127"/>
      <c r="AF146" s="127"/>
      <c r="AG146" s="109">
        <v>8</v>
      </c>
      <c r="AH146" s="109"/>
      <c r="AI146" s="107"/>
      <c r="AJ146" s="107"/>
      <c r="AK146" s="110">
        <f t="shared" si="19"/>
        <v>159</v>
      </c>
    </row>
    <row r="147" spans="1:37" x14ac:dyDescent="0.3">
      <c r="A147" s="102">
        <v>79</v>
      </c>
      <c r="B147" s="107" t="str">
        <f>VLOOKUP($A147,Сотрудники!$A$3:$L$1206,2,0)</f>
        <v>Шакиров Вадим</v>
      </c>
      <c r="C147" s="107" t="str">
        <f>VLOOKUP($A147,Сотрудники!$A$3:$L$1206,8,0)</f>
        <v>Иннополис</v>
      </c>
      <c r="D147" s="127"/>
      <c r="E147" s="109">
        <v>8</v>
      </c>
      <c r="F147" s="109">
        <v>7</v>
      </c>
      <c r="G147" s="108"/>
      <c r="H147" s="109">
        <v>8</v>
      </c>
      <c r="I147" s="109">
        <v>8</v>
      </c>
      <c r="J147" s="108"/>
      <c r="K147" s="108"/>
      <c r="L147" s="109">
        <v>8</v>
      </c>
      <c r="M147" s="109">
        <v>8</v>
      </c>
      <c r="N147" s="109">
        <v>8</v>
      </c>
      <c r="O147" s="109">
        <v>8</v>
      </c>
      <c r="P147" s="109">
        <v>8</v>
      </c>
      <c r="Q147" s="127"/>
      <c r="R147" s="127"/>
      <c r="S147" s="109">
        <v>8</v>
      </c>
      <c r="T147" s="109">
        <v>8</v>
      </c>
      <c r="U147" s="109">
        <v>8</v>
      </c>
      <c r="V147" s="109">
        <v>8</v>
      </c>
      <c r="W147" s="109">
        <v>8</v>
      </c>
      <c r="X147" s="127"/>
      <c r="Y147" s="127"/>
      <c r="Z147" s="109">
        <v>8</v>
      </c>
      <c r="AA147" s="109">
        <v>8</v>
      </c>
      <c r="AB147" s="109">
        <v>8</v>
      </c>
      <c r="AC147" s="109">
        <v>8</v>
      </c>
      <c r="AD147" s="109">
        <v>8</v>
      </c>
      <c r="AE147" s="127"/>
      <c r="AF147" s="127"/>
      <c r="AG147" s="109">
        <v>8</v>
      </c>
      <c r="AH147" s="109"/>
      <c r="AI147" s="107"/>
      <c r="AJ147" s="107"/>
      <c r="AK147" s="110">
        <f t="shared" si="19"/>
        <v>159</v>
      </c>
    </row>
    <row r="148" spans="1:37" x14ac:dyDescent="0.3">
      <c r="A148" s="102">
        <v>80</v>
      </c>
      <c r="B148" s="107" t="str">
        <f>VLOOKUP($A148,Сотрудники!$A$3:$L$1206,2,0)</f>
        <v>Павлов Никита</v>
      </c>
      <c r="C148" s="107" t="str">
        <f>VLOOKUP($A148,Сотрудники!$A$3:$L$1206,8,0)</f>
        <v>Москва</v>
      </c>
      <c r="D148" s="127"/>
      <c r="E148" s="109">
        <v>8</v>
      </c>
      <c r="F148" s="109">
        <v>7</v>
      </c>
      <c r="G148" s="108"/>
      <c r="H148" s="109">
        <v>8</v>
      </c>
      <c r="I148" s="109">
        <v>8</v>
      </c>
      <c r="J148" s="108"/>
      <c r="K148" s="108"/>
      <c r="L148" s="109">
        <v>8</v>
      </c>
      <c r="M148" s="109">
        <v>8</v>
      </c>
      <c r="N148" s="109">
        <v>8</v>
      </c>
      <c r="O148" s="109">
        <v>8</v>
      </c>
      <c r="P148" s="109">
        <v>8</v>
      </c>
      <c r="Q148" s="108"/>
      <c r="R148" s="108"/>
      <c r="S148" s="109">
        <v>8</v>
      </c>
      <c r="T148" s="109">
        <v>8</v>
      </c>
      <c r="U148" s="109">
        <v>8</v>
      </c>
      <c r="V148" s="109">
        <v>8</v>
      </c>
      <c r="W148" s="109">
        <v>8</v>
      </c>
      <c r="X148" s="127"/>
      <c r="Y148" s="127"/>
      <c r="Z148" s="109">
        <v>8</v>
      </c>
      <c r="AA148" s="109">
        <v>8</v>
      </c>
      <c r="AB148" s="109">
        <v>8</v>
      </c>
      <c r="AC148" s="109">
        <v>8</v>
      </c>
      <c r="AD148" s="109">
        <v>8</v>
      </c>
      <c r="AE148" s="127"/>
      <c r="AF148" s="127"/>
      <c r="AG148" s="109">
        <v>8</v>
      </c>
      <c r="AH148" s="109"/>
      <c r="AI148" s="107"/>
      <c r="AJ148" s="107"/>
      <c r="AK148" s="110">
        <f t="shared" si="19"/>
        <v>159</v>
      </c>
    </row>
    <row r="149" spans="1:37" x14ac:dyDescent="0.3">
      <c r="A149" s="102">
        <v>81</v>
      </c>
      <c r="B149" s="107" t="str">
        <f>VLOOKUP($A149,Сотрудники!$A$3:$L$1206,2,0)</f>
        <v>Александрова Кристина</v>
      </c>
      <c r="C149" s="107" t="str">
        <f>VLOOKUP($A149,Сотрудники!$A$3:$L$1206,8,0)</f>
        <v>Москва</v>
      </c>
      <c r="D149" s="127"/>
      <c r="E149" s="109">
        <v>8</v>
      </c>
      <c r="F149" s="109">
        <v>7</v>
      </c>
      <c r="G149" s="108"/>
      <c r="H149" s="109">
        <v>8</v>
      </c>
      <c r="I149" s="109">
        <v>8</v>
      </c>
      <c r="J149" s="108"/>
      <c r="K149" s="108"/>
      <c r="L149" s="109">
        <v>8</v>
      </c>
      <c r="M149" s="109">
        <v>8</v>
      </c>
      <c r="N149" s="109">
        <v>8</v>
      </c>
      <c r="O149" s="109">
        <v>8</v>
      </c>
      <c r="P149" s="109">
        <v>8</v>
      </c>
      <c r="Q149" s="108"/>
      <c r="R149" s="108"/>
      <c r="S149" s="109">
        <v>8</v>
      </c>
      <c r="T149" s="109">
        <v>8</v>
      </c>
      <c r="U149" s="109">
        <v>8</v>
      </c>
      <c r="V149" s="109">
        <v>8</v>
      </c>
      <c r="W149" s="109">
        <v>8</v>
      </c>
      <c r="X149" s="127"/>
      <c r="Y149" s="127"/>
      <c r="Z149" s="109">
        <v>8</v>
      </c>
      <c r="AA149" s="109">
        <v>8</v>
      </c>
      <c r="AB149" s="109">
        <v>8</v>
      </c>
      <c r="AC149" s="109">
        <v>8</v>
      </c>
      <c r="AD149" s="109">
        <v>8</v>
      </c>
      <c r="AE149" s="127"/>
      <c r="AF149" s="127"/>
      <c r="AG149" s="109">
        <v>8</v>
      </c>
      <c r="AH149" s="109"/>
      <c r="AI149" s="107"/>
      <c r="AJ149" s="107"/>
      <c r="AK149" s="110">
        <f t="shared" si="19"/>
        <v>159</v>
      </c>
    </row>
    <row r="150" spans="1:37" x14ac:dyDescent="0.3">
      <c r="A150" s="102">
        <v>82</v>
      </c>
      <c r="B150" s="107" t="str">
        <f>VLOOKUP($A150,Сотрудники!$A$3:$L$1206,2,0)</f>
        <v>Крапивин Сергей</v>
      </c>
      <c r="C150" s="107" t="str">
        <f>VLOOKUP($A150,Сотрудники!$A$3:$L$1206,8,0)</f>
        <v>Краснодар</v>
      </c>
      <c r="D150" s="127"/>
      <c r="E150" s="109">
        <v>8</v>
      </c>
      <c r="F150" s="109">
        <v>7</v>
      </c>
      <c r="G150" s="108"/>
      <c r="H150" s="109">
        <v>8</v>
      </c>
      <c r="I150" s="109">
        <v>8</v>
      </c>
      <c r="J150" s="108"/>
      <c r="K150" s="108"/>
      <c r="L150" s="109">
        <v>8</v>
      </c>
      <c r="M150" s="109">
        <v>8</v>
      </c>
      <c r="N150" s="109">
        <v>8</v>
      </c>
      <c r="O150" s="109">
        <v>8</v>
      </c>
      <c r="P150" s="109">
        <v>8</v>
      </c>
      <c r="Q150" s="108"/>
      <c r="R150" s="108"/>
      <c r="S150" s="109">
        <v>8</v>
      </c>
      <c r="T150" s="109">
        <v>8</v>
      </c>
      <c r="U150" s="109">
        <v>8</v>
      </c>
      <c r="V150" s="109">
        <v>8</v>
      </c>
      <c r="W150" s="109">
        <v>8</v>
      </c>
      <c r="X150" s="108"/>
      <c r="Y150" s="108"/>
      <c r="Z150" s="109">
        <v>8</v>
      </c>
      <c r="AA150" s="109">
        <v>8</v>
      </c>
      <c r="AB150" s="109">
        <v>8</v>
      </c>
      <c r="AC150" s="109">
        <v>8</v>
      </c>
      <c r="AD150" s="109">
        <v>8</v>
      </c>
      <c r="AE150" s="127"/>
      <c r="AF150" s="127"/>
      <c r="AG150" s="109">
        <v>8</v>
      </c>
      <c r="AH150" s="109"/>
      <c r="AI150" s="107"/>
      <c r="AJ150" s="107"/>
      <c r="AK150" s="110">
        <f t="shared" si="19"/>
        <v>159</v>
      </c>
    </row>
    <row r="151" spans="1:37" x14ac:dyDescent="0.3">
      <c r="A151" s="102">
        <v>84</v>
      </c>
      <c r="B151" s="107" t="str">
        <f>VLOOKUP($A151,Сотрудники!$A$3:$L$1206,2,0)</f>
        <v>Сабиров Артур</v>
      </c>
      <c r="C151" s="107" t="str">
        <f>VLOOKUP($A151,Сотрудники!$A$3:$L$1206,8,0)</f>
        <v>Казань</v>
      </c>
      <c r="D151" s="127"/>
      <c r="E151" s="109">
        <v>8</v>
      </c>
      <c r="F151" s="109">
        <v>7</v>
      </c>
      <c r="G151" s="108"/>
      <c r="H151" s="109">
        <v>8</v>
      </c>
      <c r="I151" s="109">
        <v>8</v>
      </c>
      <c r="J151" s="108"/>
      <c r="K151" s="108"/>
      <c r="L151" s="109">
        <v>8</v>
      </c>
      <c r="M151" s="109">
        <v>8</v>
      </c>
      <c r="N151" s="109">
        <v>8</v>
      </c>
      <c r="O151" s="109">
        <v>8</v>
      </c>
      <c r="P151" s="109">
        <v>8</v>
      </c>
      <c r="Q151" s="108"/>
      <c r="R151" s="108"/>
      <c r="S151" s="109">
        <v>8</v>
      </c>
      <c r="T151" s="109">
        <v>8</v>
      </c>
      <c r="U151" s="109">
        <v>8</v>
      </c>
      <c r="V151" s="109">
        <v>8</v>
      </c>
      <c r="W151" s="109">
        <v>8</v>
      </c>
      <c r="X151" s="108"/>
      <c r="Y151" s="108"/>
      <c r="Z151" s="109">
        <v>8</v>
      </c>
      <c r="AA151" s="109">
        <v>8</v>
      </c>
      <c r="AB151" s="109">
        <v>8</v>
      </c>
      <c r="AC151" s="109">
        <v>8</v>
      </c>
      <c r="AD151" s="109">
        <v>8</v>
      </c>
      <c r="AE151" s="127"/>
      <c r="AF151" s="127"/>
      <c r="AG151" s="109">
        <v>8</v>
      </c>
      <c r="AH151" s="109"/>
      <c r="AI151" s="107"/>
      <c r="AJ151" s="107"/>
      <c r="AK151" s="110">
        <f t="shared" si="19"/>
        <v>159</v>
      </c>
    </row>
    <row r="152" spans="1:37" x14ac:dyDescent="0.3">
      <c r="A152" s="102">
        <v>85</v>
      </c>
      <c r="B152" s="107" t="str">
        <f>VLOOKUP($A152,Сотрудники!$A$3:$L$1206,2,0)</f>
        <v>Рудаков Сергей</v>
      </c>
      <c r="C152" s="107" t="str">
        <f>VLOOKUP($A152,Сотрудники!$A$3:$L$1206,8,0)</f>
        <v>Москва</v>
      </c>
      <c r="D152" s="127"/>
      <c r="E152" s="109">
        <v>8</v>
      </c>
      <c r="F152" s="109">
        <v>7</v>
      </c>
      <c r="G152" s="108"/>
      <c r="H152" s="109">
        <v>8</v>
      </c>
      <c r="I152" s="109">
        <v>8</v>
      </c>
      <c r="J152" s="108"/>
      <c r="K152" s="108"/>
      <c r="L152" s="109">
        <v>8</v>
      </c>
      <c r="M152" s="109">
        <v>8</v>
      </c>
      <c r="N152" s="109">
        <v>8</v>
      </c>
      <c r="O152" s="109">
        <v>8</v>
      </c>
      <c r="P152" s="109">
        <v>8</v>
      </c>
      <c r="Q152" s="108"/>
      <c r="R152" s="108"/>
      <c r="S152" s="109">
        <v>8</v>
      </c>
      <c r="T152" s="109">
        <v>8</v>
      </c>
      <c r="U152" s="109">
        <v>8</v>
      </c>
      <c r="V152" s="109">
        <v>8</v>
      </c>
      <c r="W152" s="109">
        <v>8</v>
      </c>
      <c r="X152" s="108"/>
      <c r="Y152" s="108"/>
      <c r="Z152" s="109">
        <v>8</v>
      </c>
      <c r="AA152" s="109">
        <v>8</v>
      </c>
      <c r="AB152" s="109">
        <v>8</v>
      </c>
      <c r="AC152" s="109">
        <v>8</v>
      </c>
      <c r="AD152" s="109">
        <v>8</v>
      </c>
      <c r="AE152" s="127"/>
      <c r="AF152" s="127"/>
      <c r="AG152" s="109">
        <v>8</v>
      </c>
      <c r="AH152" s="109"/>
      <c r="AI152" s="107"/>
      <c r="AJ152" s="107"/>
      <c r="AK152" s="110">
        <f t="shared" si="19"/>
        <v>159</v>
      </c>
    </row>
    <row r="153" spans="1:37" x14ac:dyDescent="0.3">
      <c r="A153" s="102">
        <v>86</v>
      </c>
      <c r="B153" s="107" t="str">
        <f>VLOOKUP($A153,Сотрудники!$A$3:$L$1206,2,0)</f>
        <v>Михеев Дмитрий</v>
      </c>
      <c r="C153" s="107" t="str">
        <f>VLOOKUP($A153,Сотрудники!$A$3:$L$1206,8,0)</f>
        <v>СПБ</v>
      </c>
      <c r="D153" s="127"/>
      <c r="E153" s="109"/>
      <c r="F153" s="109"/>
      <c r="G153" s="108"/>
      <c r="H153" s="109">
        <v>8</v>
      </c>
      <c r="I153" s="109">
        <v>8</v>
      </c>
      <c r="J153" s="108"/>
      <c r="K153" s="108"/>
      <c r="L153" s="109">
        <v>8</v>
      </c>
      <c r="M153" s="109">
        <v>8</v>
      </c>
      <c r="N153" s="109">
        <v>8</v>
      </c>
      <c r="O153" s="109">
        <v>8</v>
      </c>
      <c r="P153" s="109">
        <v>8</v>
      </c>
      <c r="Q153" s="108"/>
      <c r="R153" s="108"/>
      <c r="S153" s="109">
        <v>8</v>
      </c>
      <c r="T153" s="109">
        <v>8</v>
      </c>
      <c r="U153" s="109">
        <v>8</v>
      </c>
      <c r="V153" s="109">
        <v>8</v>
      </c>
      <c r="W153" s="109">
        <v>8</v>
      </c>
      <c r="X153" s="108"/>
      <c r="Y153" s="108"/>
      <c r="Z153" s="109">
        <v>8</v>
      </c>
      <c r="AA153" s="109">
        <v>8</v>
      </c>
      <c r="AB153" s="109">
        <v>8</v>
      </c>
      <c r="AC153" s="109">
        <v>8</v>
      </c>
      <c r="AD153" s="109">
        <v>8</v>
      </c>
      <c r="AE153" s="127"/>
      <c r="AF153" s="127"/>
      <c r="AG153" s="109">
        <v>8</v>
      </c>
      <c r="AH153" s="109"/>
      <c r="AI153" s="107"/>
      <c r="AJ153" s="107"/>
      <c r="AK153" s="110">
        <f t="shared" si="19"/>
        <v>144</v>
      </c>
    </row>
    <row r="154" spans="1:37" x14ac:dyDescent="0.3">
      <c r="A154" s="102">
        <v>87</v>
      </c>
      <c r="B154" s="107" t="str">
        <f>VLOOKUP($A154,Сотрудники!$A$3:$L$1206,2,0)</f>
        <v>Борисова Алёна</v>
      </c>
      <c r="C154" s="107" t="str">
        <f>VLOOKUP($A154,Сотрудники!$A$3:$L$1206,8,0)</f>
        <v>Екатеринбург</v>
      </c>
      <c r="D154" s="127"/>
      <c r="E154" s="109"/>
      <c r="F154" s="109"/>
      <c r="G154" s="108"/>
      <c r="H154" s="109"/>
      <c r="I154" s="109"/>
      <c r="J154" s="108"/>
      <c r="K154" s="108"/>
      <c r="L154" s="109">
        <v>8</v>
      </c>
      <c r="M154" s="109">
        <v>8</v>
      </c>
      <c r="N154" s="109">
        <v>8</v>
      </c>
      <c r="O154" s="109">
        <v>8</v>
      </c>
      <c r="P154" s="109">
        <v>8</v>
      </c>
      <c r="Q154" s="108"/>
      <c r="R154" s="108"/>
      <c r="S154" s="109">
        <v>8</v>
      </c>
      <c r="T154" s="109">
        <v>8</v>
      </c>
      <c r="U154" s="109">
        <v>8</v>
      </c>
      <c r="V154" s="109">
        <v>8</v>
      </c>
      <c r="W154" s="109">
        <v>8</v>
      </c>
      <c r="X154" s="108"/>
      <c r="Y154" s="108"/>
      <c r="Z154" s="109">
        <v>8</v>
      </c>
      <c r="AA154" s="109">
        <v>8</v>
      </c>
      <c r="AB154" s="109">
        <v>8</v>
      </c>
      <c r="AC154" s="109">
        <v>8</v>
      </c>
      <c r="AD154" s="109">
        <v>8</v>
      </c>
      <c r="AE154" s="127"/>
      <c r="AF154" s="127"/>
      <c r="AG154" s="109">
        <v>8</v>
      </c>
      <c r="AH154" s="109"/>
      <c r="AI154" s="107"/>
      <c r="AJ154" s="107"/>
      <c r="AK154" s="110">
        <f t="shared" si="19"/>
        <v>128</v>
      </c>
    </row>
    <row r="155" spans="1:37" x14ac:dyDescent="0.3">
      <c r="A155" s="102">
        <v>88</v>
      </c>
      <c r="B155" s="107" t="str">
        <f>VLOOKUP($A155,Сотрудники!$A$3:$L$1206,2,0)</f>
        <v>Коурова Мария</v>
      </c>
      <c r="C155" s="107" t="str">
        <f>VLOOKUP($A155,Сотрудники!$A$3:$L$1206,8,0)</f>
        <v>Екатеринбург</v>
      </c>
      <c r="D155" s="127"/>
      <c r="E155" s="109"/>
      <c r="F155" s="109"/>
      <c r="G155" s="108"/>
      <c r="H155" s="109"/>
      <c r="I155" s="109"/>
      <c r="J155" s="108"/>
      <c r="K155" s="108"/>
      <c r="L155" s="109"/>
      <c r="M155" s="109"/>
      <c r="N155" s="109"/>
      <c r="O155" s="109"/>
      <c r="P155" s="109"/>
      <c r="Q155" s="108"/>
      <c r="R155" s="108"/>
      <c r="S155" s="109"/>
      <c r="T155" s="109"/>
      <c r="U155" s="109"/>
      <c r="V155" s="109"/>
      <c r="W155" s="109"/>
      <c r="X155" s="108"/>
      <c r="Y155" s="108"/>
      <c r="Z155" s="109">
        <v>8</v>
      </c>
      <c r="AA155" s="109">
        <v>8</v>
      </c>
      <c r="AB155" s="109">
        <v>8</v>
      </c>
      <c r="AC155" s="109">
        <v>8</v>
      </c>
      <c r="AD155" s="109">
        <v>8</v>
      </c>
      <c r="AE155" s="127"/>
      <c r="AF155" s="127"/>
      <c r="AG155" s="109">
        <v>8</v>
      </c>
      <c r="AH155" s="109"/>
      <c r="AI155" s="107"/>
      <c r="AJ155" s="107"/>
      <c r="AK155" s="110">
        <f t="shared" si="19"/>
        <v>48</v>
      </c>
    </row>
  </sheetData>
  <pageMargins left="0.7" right="0.7" top="0.75" bottom="0.75" header="0.3" footer="0.3"/>
  <pageSetup paperSize="9" firstPageNumber="2147483648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L80"/>
  <sheetViews>
    <sheetView topLeftCell="A51" zoomScale="85" workbookViewId="0">
      <selection activeCell="M70" sqref="M70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668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Таблица2567891011121314151617[[#This Row],[Итого кол-во рабочих часов]]/8</f>
        <v>19.875</v>
      </c>
      <c r="G5" s="120"/>
      <c r="H5" s="120">
        <v>159</v>
      </c>
      <c r="I5" s="121" t="e">
        <f>VLOOKUP($A5,Сотрудники!$A$3:$L$1206,14,0)</f>
        <v>#REF!</v>
      </c>
      <c r="J5" s="122" t="e">
        <f t="shared" ref="J5:J67" si="0">I5/8</f>
        <v>#REF!</v>
      </c>
      <c r="K5" s="123" t="e">
        <f t="shared" ref="K5:K67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Таблица2567891011121314151617[[#This Row],[Итого кол-во рабочих часов]]/8</f>
        <v>19.875</v>
      </c>
      <c r="G6" s="120"/>
      <c r="H6" s="120">
        <v>159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Таблица2567891011121314151617[[#This Row],[Итого кол-во рабочих часов]]/8</f>
        <v>19.875</v>
      </c>
      <c r="G7" s="125"/>
      <c r="H7" s="120">
        <v>159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Таблица2567891011121314151617[[#This Row],[Итого кол-во рабочих часов]]/8</f>
        <v>19.875</v>
      </c>
      <c r="G8" s="125"/>
      <c r="H8" s="120">
        <v>159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19.875</v>
      </c>
      <c r="G9" s="125"/>
      <c r="H9" s="125">
        <v>159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73" si="2">H10/8</f>
        <v>19.875</v>
      </c>
      <c r="G10" s="125"/>
      <c r="H10" s="125">
        <v>159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19.875</v>
      </c>
      <c r="G11" s="125"/>
      <c r="H11" s="125">
        <v>159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10.875</v>
      </c>
      <c r="G12" s="125">
        <v>15</v>
      </c>
      <c r="H12" s="125">
        <v>87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13</v>
      </c>
      <c r="B13" s="119" t="str">
        <f>VLOOKUP($A13,Сотрудники!$A$3:$L$1206,2,0)</f>
        <v>Богданов Михаил</v>
      </c>
      <c r="C13" s="119" t="str">
        <f>VLOOKUP($A13,Сотрудники!$A$3:$L$1206,9,0)</f>
        <v>LM Риски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19.875</v>
      </c>
      <c r="G13" s="125"/>
      <c r="H13" s="125">
        <v>159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14</v>
      </c>
      <c r="B14" s="119" t="str">
        <f>VLOOKUP($A14,Сотрудники!$A$3:$L$1206,2,0)</f>
        <v>Смирнова Екатерина</v>
      </c>
      <c r="C14" s="119" t="str">
        <f>VLOOKUP($A14,Сотрудники!$A$3:$L$1206,9,0)</f>
        <v>Tableau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18</v>
      </c>
      <c r="G14" s="125">
        <v>3</v>
      </c>
      <c r="H14" s="125">
        <v>144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s="113" customFormat="1" ht="31.2" x14ac:dyDescent="0.3">
      <c r="A15" s="129">
        <v>15</v>
      </c>
      <c r="B15" s="119" t="str">
        <f>VLOOKUP($A15,Сотрудники!$A$3:$L$1206,2,0)</f>
        <v>Герасимова Елизавета</v>
      </c>
      <c r="C15" s="119" t="str">
        <f>VLOOKUP($A15,Сотрудники!$A$3:$L$1206,9,0)</f>
        <v>Ресурсное планирование</v>
      </c>
      <c r="D15" s="119">
        <f>VLOOKUP($A15,Сотрудники!$A$3:$L$1206,10,0)</f>
        <v>0.15</v>
      </c>
      <c r="E15" s="119">
        <f>VLOOKUP($A15,Сотрудники!$A$3:$L$1206,11,0)</f>
        <v>150000</v>
      </c>
      <c r="F15" s="120">
        <f t="shared" si="2"/>
        <v>19.875</v>
      </c>
      <c r="G15" s="125"/>
      <c r="H15" s="125">
        <v>159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16</v>
      </c>
      <c r="B16" s="119" t="str">
        <f>VLOOKUP($A16,Сотрудники!$A$3:$L$1206,2,0)</f>
        <v>Абдуллаева Анжелика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</v>
      </c>
      <c r="E16" s="119">
        <f>VLOOKUP($A16,Сотрудники!$A$3:$L$1206,11,0)</f>
        <v>0</v>
      </c>
      <c r="F16" s="120">
        <f t="shared" si="2"/>
        <v>19.875</v>
      </c>
      <c r="G16" s="125"/>
      <c r="H16" s="125">
        <v>159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62.4" x14ac:dyDescent="0.3">
      <c r="A17" s="129">
        <v>17</v>
      </c>
      <c r="B17" s="119" t="str">
        <f>VLOOKUP($A17,Сотрудники!$A$3:$L$1206,2,0)</f>
        <v>Наймушин Евгений</v>
      </c>
      <c r="C17" s="119" t="str">
        <f>VLOOKUP($A17,Сотрудники!$A$3:$L$1206,9,0)</f>
        <v>МАПЛ (Модуль автоматизации программ лояльности)</v>
      </c>
      <c r="D17" s="119">
        <f>VLOOKUP($A17,Сотрудники!$A$3:$L$1206,10,0)</f>
        <v>0</v>
      </c>
      <c r="E17" s="119">
        <f>VLOOKUP($A17,Сотрудники!$A$3:$L$1206,11,0)</f>
        <v>344900</v>
      </c>
      <c r="F17" s="120">
        <f t="shared" si="2"/>
        <v>19.875</v>
      </c>
      <c r="G17" s="125"/>
      <c r="H17" s="125">
        <v>159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s="113" customFormat="1" x14ac:dyDescent="0.3">
      <c r="A18" s="129">
        <v>19</v>
      </c>
      <c r="B18" s="119" t="str">
        <f>VLOOKUP($A18,Сотрудники!$A$3:$L$1206,2,0)</f>
        <v>Лопатин Максим</v>
      </c>
      <c r="C18" s="119">
        <f>VLOOKUP($A18,Сотрудники!$A$3:$L$1206,9,0)</f>
        <v>0</v>
      </c>
      <c r="D18" s="119">
        <f>VLOOKUP($A18,Сотрудники!$A$3:$L$1206,10,0)</f>
        <v>0</v>
      </c>
      <c r="E18" s="130">
        <f>VLOOKUP($A18,Сотрудники!$A$3:$L$1206,11,0)</f>
        <v>0</v>
      </c>
      <c r="F18" s="120">
        <f t="shared" si="2"/>
        <v>19.875</v>
      </c>
      <c r="G18" s="125"/>
      <c r="H18" s="125">
        <v>159</v>
      </c>
      <c r="I18" s="121" t="e">
        <f>VLOOKUP($A18,Сотрудники!$A$3:$L$1206,14,0)</f>
        <v>#REF!</v>
      </c>
      <c r="J18" s="122" t="e">
        <f t="shared" si="0"/>
        <v>#REF!</v>
      </c>
      <c r="K18" s="126" t="e">
        <f t="shared" si="1"/>
        <v>#REF!</v>
      </c>
    </row>
    <row r="19" spans="1:11" s="113" customFormat="1" x14ac:dyDescent="0.3">
      <c r="A19" s="129">
        <v>21</v>
      </c>
      <c r="B19" s="119" t="str">
        <f>VLOOKUP($A19,Сотрудники!$A$3:$L$1206,2,0)</f>
        <v>Шимберев Борис</v>
      </c>
      <c r="C19" s="119">
        <f>VLOOKUP($A19,Сотрудники!$A$3:$L$1206,9,0)</f>
        <v>0</v>
      </c>
      <c r="D19" s="119">
        <f>VLOOKUP($A19,Сотрудники!$A$3:$L$1206,10,0)</f>
        <v>0</v>
      </c>
      <c r="E19" s="119">
        <f>VLOOKUP($A19,Сотрудники!$A$3:$L$1206,11,0)</f>
        <v>0</v>
      </c>
      <c r="F19" s="120">
        <f t="shared" si="2"/>
        <v>19.875</v>
      </c>
      <c r="G19" s="125"/>
      <c r="H19" s="125">
        <v>159</v>
      </c>
      <c r="I19" s="121" t="e">
        <f>VLOOKUP($A19,Сотрудники!$A$3:$L$1206,14,0)</f>
        <v>#REF!</v>
      </c>
      <c r="J19" s="122" t="e">
        <f t="shared" si="0"/>
        <v>#REF!</v>
      </c>
      <c r="K19" s="126" t="e">
        <f t="shared" si="1"/>
        <v>#REF!</v>
      </c>
    </row>
    <row r="20" spans="1:11" s="113" customFormat="1" x14ac:dyDescent="0.3">
      <c r="A20" s="129">
        <v>22</v>
      </c>
      <c r="B20" s="119" t="str">
        <f>VLOOKUP($A20,Сотрудники!$A$3:$L$1206,2,0)</f>
        <v>Виштак Татьяна</v>
      </c>
      <c r="C20" s="119" t="str">
        <f>VLOOKUP($A20,Сотрудники!$A$3:$L$1206,9,0)</f>
        <v>приземление</v>
      </c>
      <c r="D20" s="119">
        <f>VLOOKUP($A20,Сотрудники!$A$3:$L$1206,10,0)</f>
        <v>0</v>
      </c>
      <c r="E20" s="119" t="str">
        <f>VLOOKUP($A20,Сотрудники!$A$3:$L$1206,11,0)</f>
        <v xml:space="preserve">310 400 </v>
      </c>
      <c r="F20" s="120">
        <f t="shared" si="2"/>
        <v>19.875</v>
      </c>
      <c r="G20" s="125"/>
      <c r="H20" s="125">
        <v>159</v>
      </c>
      <c r="I20" s="121" t="e">
        <f>VLOOKUP($A20,Сотрудники!$A$3:$L$1206,14,0)</f>
        <v>#REF!</v>
      </c>
      <c r="J20" s="122" t="e">
        <f t="shared" si="0"/>
        <v>#REF!</v>
      </c>
      <c r="K20" s="126" t="e">
        <f t="shared" si="1"/>
        <v>#REF!</v>
      </c>
    </row>
    <row r="21" spans="1:11" s="113" customFormat="1" x14ac:dyDescent="0.3">
      <c r="A21" s="129">
        <v>23</v>
      </c>
      <c r="B21" s="119" t="str">
        <f>VLOOKUP($A21,Сотрудники!$A$3:$L$1206,2,0)</f>
        <v>Путилов Александр</v>
      </c>
      <c r="C21" s="119">
        <f>VLOOKUP($A21,Сотрудники!$A$3:$L$1206,9,0)</f>
        <v>0</v>
      </c>
      <c r="D21" s="119">
        <f>VLOOKUP($A21,Сотрудники!$A$3:$L$1206,10,0)</f>
        <v>0</v>
      </c>
      <c r="E21" s="119">
        <f>VLOOKUP($A21,Сотрудники!$A$3:$L$1206,11,0)</f>
        <v>303500</v>
      </c>
      <c r="F21" s="120">
        <f t="shared" si="2"/>
        <v>19.875</v>
      </c>
      <c r="G21" s="125"/>
      <c r="H21" s="125">
        <v>159</v>
      </c>
      <c r="I21" s="121" t="e">
        <f>VLOOKUP($A21,Сотрудники!$A$3:$L$1206,14,0)</f>
        <v>#REF!</v>
      </c>
      <c r="J21" s="122" t="e">
        <f t="shared" si="0"/>
        <v>#REF!</v>
      </c>
      <c r="K21" s="126" t="e">
        <f t="shared" si="1"/>
        <v>#REF!</v>
      </c>
    </row>
    <row r="22" spans="1:11" s="113" customFormat="1" ht="31.2" x14ac:dyDescent="0.3">
      <c r="A22" s="129">
        <v>24</v>
      </c>
      <c r="B22" s="119" t="str">
        <f>VLOOKUP($A22,Сотрудники!$A$3:$L$1206,2,0)</f>
        <v>Цыганкова Анастасия</v>
      </c>
      <c r="C22" s="119" t="str">
        <f>VLOOKUP($A22,Сотрудники!$A$3:$L$1206,9,0)</f>
        <v>Ресурсное планирование</v>
      </c>
      <c r="D22" s="119">
        <f>VLOOKUP($A22,Сотрудники!$A$3:$L$1206,10,0)</f>
        <v>0.15</v>
      </c>
      <c r="E22" s="119">
        <f>VLOOKUP($A22,Сотрудники!$A$3:$L$1206,11,0)</f>
        <v>150000</v>
      </c>
      <c r="F22" s="120">
        <f t="shared" si="2"/>
        <v>19.875</v>
      </c>
      <c r="G22" s="125"/>
      <c r="H22" s="125">
        <v>159</v>
      </c>
      <c r="I22" s="121" t="e">
        <f>VLOOKUP($A22,Сотрудники!$A$3:$L$1206,14,0)</f>
        <v>#REF!</v>
      </c>
      <c r="J22" s="122" t="e">
        <f t="shared" si="0"/>
        <v>#REF!</v>
      </c>
      <c r="K22" s="126" t="e">
        <f t="shared" si="1"/>
        <v>#REF!</v>
      </c>
    </row>
    <row r="23" spans="1:11" s="113" customFormat="1" x14ac:dyDescent="0.3">
      <c r="A23" s="129">
        <v>25</v>
      </c>
      <c r="B23" s="119" t="str">
        <f>VLOOKUP($A23,Сотрудники!$A$3:$L$1206,2,0)</f>
        <v>Беседин Игорь</v>
      </c>
      <c r="C23" s="119" t="str">
        <f>VLOOKUP($A23,Сотрудники!$A$3:$L$1206,9,0)</f>
        <v>приземление</v>
      </c>
      <c r="D23" s="119">
        <f>VLOOKUP($A23,Сотрудники!$A$3:$L$1206,10,0)</f>
        <v>0</v>
      </c>
      <c r="E23" s="119">
        <f>VLOOKUP($A23,Сотрудники!$A$3:$L$1206,11,0)</f>
        <v>310000</v>
      </c>
      <c r="F23" s="120">
        <f t="shared" si="2"/>
        <v>19.875</v>
      </c>
      <c r="G23" s="125"/>
      <c r="H23" s="125">
        <v>159</v>
      </c>
      <c r="I23" s="121" t="e">
        <f>VLOOKUP($A23,Сотрудники!$A$3:$L$1206,14,0)</f>
        <v>#REF!</v>
      </c>
      <c r="J23" s="122" t="e">
        <f t="shared" si="0"/>
        <v>#REF!</v>
      </c>
      <c r="K23" s="126" t="e">
        <f t="shared" si="1"/>
        <v>#REF!</v>
      </c>
    </row>
    <row r="24" spans="1:11" s="113" customFormat="1" ht="31.2" x14ac:dyDescent="0.3">
      <c r="A24" s="129">
        <v>26</v>
      </c>
      <c r="B24" s="119" t="str">
        <f>VLOOKUP($A24,Сотрудники!$A$3:$L$1206,2,0)</f>
        <v>Молчанов Роман</v>
      </c>
      <c r="C24" s="119" t="str">
        <f>VLOOKUP($A24,Сотрудники!$A$3:$L$1206,9,0)</f>
        <v xml:space="preserve">Кредиты наличными </v>
      </c>
      <c r="D24" s="119">
        <f>VLOOKUP($A24,Сотрудники!$A$3:$L$1206,10,0)</f>
        <v>0</v>
      </c>
      <c r="E24" s="119">
        <f>VLOOKUP($A24,Сотрудники!$A$3:$L$1206,11,0)</f>
        <v>300000</v>
      </c>
      <c r="F24" s="120">
        <f t="shared" si="2"/>
        <v>19.875</v>
      </c>
      <c r="G24" s="125"/>
      <c r="H24" s="125">
        <v>159</v>
      </c>
      <c r="I24" s="121" t="e">
        <f>VLOOKUP($A24,Сотрудники!$A$3:$L$1206,14,0)</f>
        <v>#REF!</v>
      </c>
      <c r="J24" s="122" t="e">
        <f t="shared" si="0"/>
        <v>#REF!</v>
      </c>
      <c r="K24" s="126" t="e">
        <f t="shared" si="1"/>
        <v>#REF!</v>
      </c>
    </row>
    <row r="25" spans="1:11" s="113" customFormat="1" x14ac:dyDescent="0.3">
      <c r="A25" s="129">
        <v>27</v>
      </c>
      <c r="B25" s="119" t="str">
        <f>VLOOKUP($A25,Сотрудники!$A$3:$L$1206,2,0)</f>
        <v>Пузанов Андрей</v>
      </c>
      <c r="C25" s="119">
        <f>VLOOKUP($A25,Сотрудники!$A$3:$L$1206,9,0)</f>
        <v>0</v>
      </c>
      <c r="D25" s="119">
        <f>VLOOKUP($A25,Сотрудники!$A$3:$L$1206,10,0)</f>
        <v>0</v>
      </c>
      <c r="E25" s="119">
        <f>VLOOKUP($A25,Сотрудники!$A$3:$L$1206,11,0)</f>
        <v>0</v>
      </c>
      <c r="F25" s="120">
        <f t="shared" si="2"/>
        <v>19.875</v>
      </c>
      <c r="G25" s="125"/>
      <c r="H25" s="125">
        <v>159</v>
      </c>
      <c r="I25" s="121" t="e">
        <f>VLOOKUP($A25,Сотрудники!$A$3:$L$1206,14,0)</f>
        <v>#REF!</v>
      </c>
      <c r="J25" s="122" t="e">
        <f t="shared" si="0"/>
        <v>#REF!</v>
      </c>
      <c r="K25" s="126" t="e">
        <f t="shared" si="1"/>
        <v>#REF!</v>
      </c>
    </row>
    <row r="26" spans="1:11" s="113" customFormat="1" ht="62.4" x14ac:dyDescent="0.3">
      <c r="A26" s="129">
        <v>28</v>
      </c>
      <c r="B26" s="119" t="str">
        <f>VLOOKUP($A26,Сотрудники!$A$3:$L$1206,2,0)</f>
        <v>Хотулев Дмитрий</v>
      </c>
      <c r="C26" s="119" t="str">
        <f>VLOOKUP($A26,Сотрудники!$A$3:$L$1206,9,0)</f>
        <v>Платежи юридических лиц (Малый и средний бизнес)</v>
      </c>
      <c r="D26" s="119">
        <f>VLOOKUP($A26,Сотрудники!$A$3:$L$1206,10,0)</f>
        <v>0</v>
      </c>
      <c r="E26" s="119">
        <f>VLOOKUP($A26,Сотрудники!$A$3:$L$1206,11,0)</f>
        <v>0</v>
      </c>
      <c r="F26" s="120">
        <f t="shared" si="2"/>
        <v>19.875</v>
      </c>
      <c r="G26" s="125"/>
      <c r="H26" s="125">
        <v>159</v>
      </c>
      <c r="I26" s="121" t="e">
        <f>VLOOKUP($A26,Сотрудники!$A$3:$L$1206,14,0)</f>
        <v>#REF!</v>
      </c>
      <c r="J26" s="122" t="e">
        <f t="shared" si="0"/>
        <v>#REF!</v>
      </c>
      <c r="K26" s="126" t="e">
        <f t="shared" si="1"/>
        <v>#REF!</v>
      </c>
    </row>
    <row r="27" spans="1:11" s="113" customFormat="1" x14ac:dyDescent="0.3">
      <c r="A27" s="129">
        <v>30</v>
      </c>
      <c r="B27" s="119" t="str">
        <f>VLOOKUP($A27,Сотрудники!$A$3:$L$1206,2,0)</f>
        <v>Тарасов Алексей</v>
      </c>
      <c r="C27" s="119">
        <f>VLOOKUP($A27,Сотрудники!$A$3:$L$1206,9,0)</f>
        <v>0</v>
      </c>
      <c r="D27" s="119">
        <f>VLOOKUP($A27,Сотрудники!$A$3:$L$1206,10,0)</f>
        <v>0</v>
      </c>
      <c r="E27" s="119">
        <f>VLOOKUP($A27,Сотрудники!$A$3:$L$1206,11,0)</f>
        <v>248000</v>
      </c>
      <c r="F27" s="120">
        <f t="shared" si="2"/>
        <v>14.875</v>
      </c>
      <c r="G27" s="125">
        <v>7</v>
      </c>
      <c r="H27" s="125">
        <v>119</v>
      </c>
      <c r="I27" s="121" t="e">
        <f>VLOOKUP($A27,Сотрудники!$A$3:$L$1206,14,0)</f>
        <v>#REF!</v>
      </c>
      <c r="J27" s="122" t="e">
        <f t="shared" si="0"/>
        <v>#REF!</v>
      </c>
      <c r="K27" s="126" t="e">
        <f t="shared" si="1"/>
        <v>#REF!</v>
      </c>
    </row>
    <row r="28" spans="1:11" s="113" customFormat="1" x14ac:dyDescent="0.3">
      <c r="A28" s="129">
        <v>31</v>
      </c>
      <c r="B28" s="119" t="str">
        <f>VLOOKUP($A28,Сотрудники!$A$3:$L$1206,2,0)</f>
        <v>Саринков Андрей</v>
      </c>
      <c r="C28" s="119">
        <f>VLOOKUP($A28,Сотрудники!$A$3:$L$1206,9,0)</f>
        <v>0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19.875</v>
      </c>
      <c r="G28" s="125"/>
      <c r="H28" s="125">
        <v>159</v>
      </c>
      <c r="I28" s="121" t="e">
        <f>VLOOKUP($A28,Сотрудники!$A$3:$L$1206,14,0)</f>
        <v>#REF!</v>
      </c>
      <c r="J28" s="122" t="e">
        <f t="shared" si="0"/>
        <v>#REF!</v>
      </c>
      <c r="K28" s="126" t="e">
        <f t="shared" si="1"/>
        <v>#REF!</v>
      </c>
    </row>
    <row r="29" spans="1:11" s="113" customFormat="1" x14ac:dyDescent="0.3">
      <c r="A29" s="129">
        <v>33</v>
      </c>
      <c r="B29" s="119" t="str">
        <f>VLOOKUP($A29,Сотрудники!$A$3:$L$1206,2,0)</f>
        <v>Киевский Сергей</v>
      </c>
      <c r="C29" s="119">
        <f>VLOOKUP($A29,Сотрудники!$A$3:$L$1206,9,0)</f>
        <v>0</v>
      </c>
      <c r="D29" s="119">
        <f>VLOOKUP($A29,Сотрудники!$A$3:$L$1206,10,0)</f>
        <v>0</v>
      </c>
      <c r="E29" s="119">
        <f>VLOOKUP($A29,Сотрудники!$A$3:$L$1206,11,0)</f>
        <v>0</v>
      </c>
      <c r="F29" s="120">
        <f t="shared" si="2"/>
        <v>19.875</v>
      </c>
      <c r="G29" s="125"/>
      <c r="H29" s="125">
        <v>159</v>
      </c>
      <c r="I29" s="121" t="e">
        <f>VLOOKUP($A29,Сотрудники!$A$3:$L$1206,14,0)</f>
        <v>#REF!</v>
      </c>
      <c r="J29" s="122" t="e">
        <f t="shared" si="0"/>
        <v>#REF!</v>
      </c>
      <c r="K29" s="126" t="e">
        <f t="shared" si="1"/>
        <v>#REF!</v>
      </c>
    </row>
    <row r="30" spans="1:11" s="113" customFormat="1" x14ac:dyDescent="0.3">
      <c r="A30" s="129">
        <v>35</v>
      </c>
      <c r="B30" s="119" t="str">
        <f>VLOOKUP($A30,Сотрудники!$A$3:$L$1206,2,0)</f>
        <v>Дмитриев Николай</v>
      </c>
      <c r="C30" s="119">
        <f>VLOOKUP($A30,Сотрудники!$A$3:$L$1206,9,0)</f>
        <v>0</v>
      </c>
      <c r="D30" s="119">
        <f>VLOOKUP($A30,Сотрудники!$A$3:$L$1206,10,0)</f>
        <v>0</v>
      </c>
      <c r="E30" s="119">
        <f>VLOOKUP($A30,Сотрудники!$A$3:$L$1206,11,0)</f>
        <v>0</v>
      </c>
      <c r="F30" s="120">
        <f t="shared" si="2"/>
        <v>9.875</v>
      </c>
      <c r="G30" s="125">
        <v>14</v>
      </c>
      <c r="H30" s="125">
        <v>79</v>
      </c>
      <c r="I30" s="121" t="e">
        <f>VLOOKUP($A30,Сотрудники!$A$3:$L$1206,14,0)</f>
        <v>#REF!</v>
      </c>
      <c r="J30" s="122" t="e">
        <f t="shared" si="0"/>
        <v>#REF!</v>
      </c>
      <c r="K30" s="126" t="e">
        <f t="shared" si="1"/>
        <v>#REF!</v>
      </c>
    </row>
    <row r="31" spans="1:11" s="113" customFormat="1" x14ac:dyDescent="0.3">
      <c r="A31" s="129">
        <v>36</v>
      </c>
      <c r="B31" s="119" t="str">
        <f>VLOOKUP($A31,Сотрудники!$A$3:$L$1206,2,0)</f>
        <v>Юркин Николай</v>
      </c>
      <c r="C31" s="119">
        <f>VLOOKUP($A31,Сотрудники!$A$3:$L$1206,9,0)</f>
        <v>0</v>
      </c>
      <c r="D31" s="119">
        <f>VLOOKUP($A31,Сотрудники!$A$3:$L$1206,10,0)</f>
        <v>0</v>
      </c>
      <c r="E31" s="119">
        <f>VLOOKUP($A31,Сотрудники!$A$3:$L$1206,11,0)</f>
        <v>0</v>
      </c>
      <c r="F31" s="120">
        <f t="shared" si="2"/>
        <v>19.875</v>
      </c>
      <c r="G31" s="125"/>
      <c r="H31" s="125">
        <v>159</v>
      </c>
      <c r="I31" s="121" t="e">
        <f>VLOOKUP($A31,Сотрудники!$A$3:$L$1206,14,0)</f>
        <v>#REF!</v>
      </c>
      <c r="J31" s="122" t="e">
        <f t="shared" si="0"/>
        <v>#REF!</v>
      </c>
      <c r="K31" s="126" t="e">
        <f t="shared" si="1"/>
        <v>#REF!</v>
      </c>
    </row>
    <row r="32" spans="1:11" s="113" customFormat="1" x14ac:dyDescent="0.3">
      <c r="A32" s="129">
        <v>37</v>
      </c>
      <c r="B32" s="119" t="str">
        <f>VLOOKUP($A32,Сотрудники!$A$3:$L$1206,2,0)</f>
        <v>Ионов Евгений</v>
      </c>
      <c r="C32" s="119">
        <f>VLOOKUP($A32,Сотрудники!$A$3:$L$1206,9,0)</f>
        <v>0</v>
      </c>
      <c r="D32" s="119">
        <f>VLOOKUP($A32,Сотрудники!$A$3:$L$1206,10,0)</f>
        <v>0</v>
      </c>
      <c r="E32" s="119">
        <f>VLOOKUP($A32,Сотрудники!$A$3:$L$1206,11,0)</f>
        <v>0</v>
      </c>
      <c r="F32" s="120">
        <f t="shared" si="2"/>
        <v>19.875</v>
      </c>
      <c r="G32" s="125"/>
      <c r="H32" s="125">
        <v>159</v>
      </c>
      <c r="I32" s="121" t="e">
        <f>VLOOKUP($A32,Сотрудники!$A$3:$L$1206,14,0)</f>
        <v>#REF!</v>
      </c>
      <c r="J32" s="122" t="e">
        <f t="shared" si="0"/>
        <v>#REF!</v>
      </c>
      <c r="K32" s="126" t="e">
        <f t="shared" si="1"/>
        <v>#REF!</v>
      </c>
    </row>
    <row r="33" spans="1:11" s="113" customFormat="1" x14ac:dyDescent="0.3">
      <c r="A33" s="131">
        <v>38</v>
      </c>
      <c r="B33" s="119" t="str">
        <f>VLOOKUP($A33,Сотрудники!$A$3:$L$1206,2,0)</f>
        <v>Передков Константин</v>
      </c>
      <c r="C33" s="119">
        <f>VLOOKUP($A33,Сотрудники!$A$3:$L$1206,9,0)</f>
        <v>0</v>
      </c>
      <c r="D33" s="119">
        <f>VLOOKUP($A33,Сотрудники!$A$3:$L$1206,10,0)</f>
        <v>0</v>
      </c>
      <c r="E33" s="119">
        <f>VLOOKUP($A33,Сотрудники!$A$3:$L$1206,11,0)</f>
        <v>253000</v>
      </c>
      <c r="F33" s="120">
        <f t="shared" si="2"/>
        <v>19.875</v>
      </c>
      <c r="G33" s="125"/>
      <c r="H33" s="125">
        <v>159</v>
      </c>
      <c r="I33" s="121" t="e">
        <f>VLOOKUP($A33,Сотрудники!$A$3:$L$1206,14,0)</f>
        <v>#REF!</v>
      </c>
      <c r="J33" s="122" t="e">
        <f t="shared" si="0"/>
        <v>#REF!</v>
      </c>
      <c r="K33" s="126" t="e">
        <f t="shared" si="1"/>
        <v>#REF!</v>
      </c>
    </row>
    <row r="34" spans="1:11" s="113" customFormat="1" x14ac:dyDescent="0.3">
      <c r="A34" s="131">
        <v>40</v>
      </c>
      <c r="B34" s="119" t="str">
        <f>VLOOKUP($A34,Сотрудники!$A$3:$L$1206,2,0)</f>
        <v>Томских Виталий</v>
      </c>
      <c r="C34" s="119">
        <f>VLOOKUP($A34,Сотрудники!$A$3:$L$1206,9,0)</f>
        <v>0</v>
      </c>
      <c r="D34" s="119">
        <f>VLOOKUP($A34,Сотрудники!$A$3:$L$1206,10,0)</f>
        <v>0</v>
      </c>
      <c r="E34" s="119">
        <f>VLOOKUP($A34,Сотрудники!$A$3:$L$1206,11,0)</f>
        <v>0</v>
      </c>
      <c r="F34" s="120">
        <f t="shared" si="2"/>
        <v>19.875</v>
      </c>
      <c r="G34" s="125"/>
      <c r="H34" s="125">
        <v>159</v>
      </c>
      <c r="I34" s="121" t="e">
        <f>VLOOKUP($A34,Сотрудники!$A$3:$L$1206,14,0)</f>
        <v>#REF!</v>
      </c>
      <c r="J34" s="122" t="e">
        <f t="shared" si="0"/>
        <v>#REF!</v>
      </c>
      <c r="K34" s="126" t="e">
        <f t="shared" si="1"/>
        <v>#REF!</v>
      </c>
    </row>
    <row r="35" spans="1:11" s="113" customFormat="1" x14ac:dyDescent="0.3">
      <c r="A35" s="131">
        <v>41</v>
      </c>
      <c r="B35" s="119" t="str">
        <f>VLOOKUP($A35,Сотрудники!$A$3:$L$1206,2,0)</f>
        <v>Новиков Роман</v>
      </c>
      <c r="C35" s="119">
        <f>VLOOKUP($A35,Сотрудники!$A$3:$L$1206,9,0)</f>
        <v>0</v>
      </c>
      <c r="D35" s="119">
        <f>VLOOKUP($A35,Сотрудники!$A$3:$L$1206,10,0)</f>
        <v>0</v>
      </c>
      <c r="E35" s="119">
        <f>VLOOKUP($A35,Сотрудники!$A$3:$L$1206,11,0)</f>
        <v>0</v>
      </c>
      <c r="F35" s="120">
        <f t="shared" si="2"/>
        <v>19.875</v>
      </c>
      <c r="G35" s="125"/>
      <c r="H35" s="125">
        <v>159</v>
      </c>
      <c r="I35" s="121" t="e">
        <f>VLOOKUP($A35,Сотрудники!$A$3:$L$1206,14,0)</f>
        <v>#REF!</v>
      </c>
      <c r="J35" s="122" t="e">
        <f t="shared" si="0"/>
        <v>#REF!</v>
      </c>
      <c r="K35" s="126" t="e">
        <f t="shared" si="1"/>
        <v>#REF!</v>
      </c>
    </row>
    <row r="36" spans="1:11" s="113" customFormat="1" x14ac:dyDescent="0.3">
      <c r="A36" s="97">
        <v>42</v>
      </c>
      <c r="B36" s="119" t="str">
        <f>VLOOKUP($A36,Сотрудники!$A$3:$L$1206,2,0)</f>
        <v>Газизова Вероника</v>
      </c>
      <c r="C36" s="119" t="str">
        <f>VLOOKUP($A36,Сотрудники!$A$3:$L$1206,9,0)</f>
        <v>приземление</v>
      </c>
      <c r="D36" s="119">
        <f>VLOOKUP($A36,Сотрудники!$A$3:$L$1206,10,0)</f>
        <v>0.15</v>
      </c>
      <c r="E36" s="119">
        <f>VLOOKUP($A36,Сотрудники!$A$3:$L$1206,11,0)</f>
        <v>285000</v>
      </c>
      <c r="F36" s="120">
        <f t="shared" si="2"/>
        <v>19.875</v>
      </c>
      <c r="G36" s="125"/>
      <c r="H36" s="125">
        <v>159</v>
      </c>
      <c r="I36" s="121" t="e">
        <f>VLOOKUP($A36,Сотрудники!$A$3:$L$1206,14,0)</f>
        <v>#REF!</v>
      </c>
      <c r="J36" s="122" t="e">
        <f t="shared" si="0"/>
        <v>#REF!</v>
      </c>
      <c r="K36" s="126" t="e">
        <f t="shared" si="1"/>
        <v>#REF!</v>
      </c>
    </row>
    <row r="37" spans="1:11" s="113" customFormat="1" x14ac:dyDescent="0.3">
      <c r="A37" s="97">
        <v>43</v>
      </c>
      <c r="B37" s="119" t="str">
        <f>VLOOKUP($A37,Сотрудники!$A$3:$L$1206,2,0)</f>
        <v>Титова Наталия</v>
      </c>
      <c r="C37" s="119">
        <f>VLOOKUP($A37,Сотрудники!$A$3:$L$1206,9,0)</f>
        <v>0</v>
      </c>
      <c r="D37" s="119">
        <f>VLOOKUP($A37,Сотрудники!$A$3:$L$1206,10,0)</f>
        <v>0</v>
      </c>
      <c r="E37" s="119">
        <f>VLOOKUP($A37,Сотрудники!$A$3:$L$1206,11,0)</f>
        <v>0</v>
      </c>
      <c r="F37" s="120">
        <f t="shared" si="2"/>
        <v>19.875</v>
      </c>
      <c r="G37" s="125"/>
      <c r="H37" s="125">
        <v>159</v>
      </c>
      <c r="I37" s="121" t="e">
        <f>VLOOKUP($A37,Сотрудники!$A$3:$L$1206,14,0)</f>
        <v>#REF!</v>
      </c>
      <c r="J37" s="122" t="e">
        <f t="shared" si="0"/>
        <v>#REF!</v>
      </c>
      <c r="K37" s="126" t="e">
        <f t="shared" si="1"/>
        <v>#REF!</v>
      </c>
    </row>
    <row r="38" spans="1:11" s="113" customFormat="1" x14ac:dyDescent="0.3">
      <c r="A38" s="97">
        <v>44</v>
      </c>
      <c r="B38" s="119" t="str">
        <f>VLOOKUP($A38,Сотрудники!$A$3:$L$1206,2,0)</f>
        <v>Роман Иван</v>
      </c>
      <c r="C38" s="119">
        <f>VLOOKUP($A38,Сотрудники!$A$3:$L$1206,9,0)</f>
        <v>0</v>
      </c>
      <c r="D38" s="119">
        <f>VLOOKUP($A38,Сотрудники!$A$3:$L$1206,10,0)</f>
        <v>0</v>
      </c>
      <c r="E38" s="119">
        <f>VLOOKUP($A38,Сотрудники!$A$3:$L$1206,11,0)</f>
        <v>287400</v>
      </c>
      <c r="F38" s="120">
        <f t="shared" si="2"/>
        <v>19.875</v>
      </c>
      <c r="G38" s="125"/>
      <c r="H38" s="125">
        <v>159</v>
      </c>
      <c r="I38" s="121" t="e">
        <f>VLOOKUP($A38,Сотрудники!$A$3:$L$1206,14,0)</f>
        <v>#REF!</v>
      </c>
      <c r="J38" s="122" t="e">
        <f t="shared" si="0"/>
        <v>#REF!</v>
      </c>
      <c r="K38" s="126" t="e">
        <f t="shared" si="1"/>
        <v>#REF!</v>
      </c>
    </row>
    <row r="39" spans="1:11" s="113" customFormat="1" x14ac:dyDescent="0.3">
      <c r="A39" s="97">
        <v>45</v>
      </c>
      <c r="B39" s="119" t="str">
        <f>VLOOKUP($A39,Сотрудники!$A$3:$L$1206,2,0)</f>
        <v>Волошина Виктория</v>
      </c>
      <c r="C39" s="119">
        <f>VLOOKUP($A39,Сотрудники!$A$3:$L$1206,9,0)</f>
        <v>0</v>
      </c>
      <c r="D39" s="119">
        <f>VLOOKUP($A39,Сотрудники!$A$3:$L$1206,10,0)</f>
        <v>0</v>
      </c>
      <c r="E39" s="119">
        <f>VLOOKUP($A39,Сотрудники!$A$3:$L$1206,11,0)</f>
        <v>0</v>
      </c>
      <c r="F39" s="120">
        <f t="shared" si="2"/>
        <v>19.875</v>
      </c>
      <c r="G39" s="125"/>
      <c r="H39" s="125">
        <v>159</v>
      </c>
      <c r="I39" s="121" t="e">
        <f>VLOOKUP($A39,Сотрудники!$A$3:$L$1206,14,0)</f>
        <v>#REF!</v>
      </c>
      <c r="J39" s="122" t="e">
        <f t="shared" si="0"/>
        <v>#REF!</v>
      </c>
      <c r="K39" s="126" t="e">
        <f t="shared" si="1"/>
        <v>#REF!</v>
      </c>
    </row>
    <row r="40" spans="1:11" s="113" customFormat="1" x14ac:dyDescent="0.3">
      <c r="A40" s="97">
        <v>46</v>
      </c>
      <c r="B40" s="119" t="str">
        <f>VLOOKUP($A40,Сотрудники!$A$3:$L$1206,2,0)</f>
        <v>Мельников Александр</v>
      </c>
      <c r="C40" s="119">
        <f>VLOOKUP($A40,Сотрудники!$A$3:$L$1206,9,0)</f>
        <v>0</v>
      </c>
      <c r="D40" s="119">
        <f>VLOOKUP($A40,Сотрудники!$A$3:$L$1206,10,0)</f>
        <v>0</v>
      </c>
      <c r="E40" s="119">
        <f>VLOOKUP($A40,Сотрудники!$A$3:$L$1206,11,0)</f>
        <v>269000</v>
      </c>
      <c r="F40" s="120">
        <f t="shared" si="2"/>
        <v>19.875</v>
      </c>
      <c r="G40" s="125"/>
      <c r="H40" s="125">
        <v>159</v>
      </c>
      <c r="I40" s="121" t="e">
        <f>VLOOKUP($A40,Сотрудники!$A$3:$L$1206,14,0)</f>
        <v>#REF!</v>
      </c>
      <c r="J40" s="122" t="e">
        <f t="shared" si="0"/>
        <v>#REF!</v>
      </c>
      <c r="K40" s="126" t="e">
        <f t="shared" si="1"/>
        <v>#REF!</v>
      </c>
    </row>
    <row r="41" spans="1:11" s="113" customFormat="1" x14ac:dyDescent="0.3">
      <c r="A41" s="97">
        <v>47</v>
      </c>
      <c r="B41" s="119" t="str">
        <f>VLOOKUP($A41,Сотрудники!$A$3:$L$1206,2,0)</f>
        <v>Некрасов Антон</v>
      </c>
      <c r="C41" s="119">
        <f>VLOOKUP($A41,Сотрудники!$A$3:$L$1206,9,0)</f>
        <v>0</v>
      </c>
      <c r="D41" s="119">
        <f>VLOOKUP($A41,Сотрудники!$A$3:$L$1206,10,0)</f>
        <v>0</v>
      </c>
      <c r="E41" s="119">
        <f>VLOOKUP($A41,Сотрудники!$A$3:$L$1206,11,0)</f>
        <v>0</v>
      </c>
      <c r="F41" s="120">
        <f t="shared" si="2"/>
        <v>8.875</v>
      </c>
      <c r="G41" s="125"/>
      <c r="H41" s="125">
        <v>71</v>
      </c>
      <c r="I41" s="121" t="e">
        <f>VLOOKUP($A41,Сотрудники!$A$3:$L$1206,14,0)</f>
        <v>#REF!</v>
      </c>
      <c r="J41" s="122" t="e">
        <f t="shared" si="0"/>
        <v>#REF!</v>
      </c>
      <c r="K41" s="126" t="e">
        <f t="shared" si="1"/>
        <v>#REF!</v>
      </c>
    </row>
    <row r="42" spans="1:11" s="113" customFormat="1" x14ac:dyDescent="0.3">
      <c r="A42" s="97">
        <v>48</v>
      </c>
      <c r="B42" s="119" t="str">
        <f>VLOOKUP($A42,Сотрудники!$A$3:$L$1206,2,0)</f>
        <v>Ромашкин Никита</v>
      </c>
      <c r="C42" s="119" t="str">
        <f>VLOOKUP($A42,Сотрудники!$A$3:$L$1206,9,0)</f>
        <v>приземление</v>
      </c>
      <c r="D42" s="119">
        <f>VLOOKUP($A42,Сотрудники!$A$3:$L$1206,10,0)</f>
        <v>0.15</v>
      </c>
      <c r="E42" s="119">
        <f>VLOOKUP($A42,Сотрудники!$A$3:$L$1206,11,0)</f>
        <v>241500</v>
      </c>
      <c r="F42" s="120">
        <f t="shared" si="2"/>
        <v>14.875</v>
      </c>
      <c r="G42" s="125">
        <v>7</v>
      </c>
      <c r="H42" s="125">
        <v>119</v>
      </c>
      <c r="I42" s="121" t="e">
        <f>VLOOKUP($A42,Сотрудники!$A$3:$L$1206,14,0)</f>
        <v>#REF!</v>
      </c>
      <c r="J42" s="122" t="e">
        <f t="shared" si="0"/>
        <v>#REF!</v>
      </c>
      <c r="K42" s="126" t="e">
        <f t="shared" si="1"/>
        <v>#REF!</v>
      </c>
    </row>
    <row r="43" spans="1:11" s="113" customFormat="1" x14ac:dyDescent="0.3">
      <c r="A43" s="97">
        <v>50</v>
      </c>
      <c r="B43" s="119" t="str">
        <f>VLOOKUP($A43,Сотрудники!$A$3:$L$1206,2,0)</f>
        <v>Жарницкий Давид</v>
      </c>
      <c r="C43" s="119">
        <f>VLOOKUP($A43,Сотрудники!$A$3:$L$1206,9,0)</f>
        <v>0</v>
      </c>
      <c r="D43" s="119">
        <f>VLOOKUP($A43,Сотрудники!$A$3:$L$1206,10,0)</f>
        <v>0</v>
      </c>
      <c r="E43" s="119">
        <f>VLOOKUP($A43,Сотрудники!$A$3:$L$1206,11,0)</f>
        <v>0</v>
      </c>
      <c r="F43" s="120">
        <f t="shared" si="2"/>
        <v>19.875</v>
      </c>
      <c r="G43" s="125"/>
      <c r="H43" s="125">
        <v>159</v>
      </c>
      <c r="I43" s="121" t="e">
        <f>VLOOKUP($A43,Сотрудники!$A$3:$L$1206,14,0)</f>
        <v>#REF!</v>
      </c>
      <c r="J43" s="122" t="e">
        <f t="shared" si="0"/>
        <v>#REF!</v>
      </c>
      <c r="K43" s="126" t="e">
        <f t="shared" si="1"/>
        <v>#REF!</v>
      </c>
    </row>
    <row r="44" spans="1:11" s="113" customFormat="1" x14ac:dyDescent="0.3">
      <c r="A44" s="97">
        <v>51</v>
      </c>
      <c r="B44" s="119" t="str">
        <f>VLOOKUP($A44,Сотрудники!$A$3:$L$1206,2,0)</f>
        <v>Колмогорова Анна</v>
      </c>
      <c r="C44" s="119">
        <f>VLOOKUP($A44,Сотрудники!$A$3:$L$1206,9,0)</f>
        <v>0</v>
      </c>
      <c r="D44" s="119">
        <f>VLOOKUP($A44,Сотрудники!$A$3:$L$1206,10,0)</f>
        <v>0</v>
      </c>
      <c r="E44" s="119">
        <f>VLOOKUP($A44,Сотрудники!$A$3:$L$1206,11,0)</f>
        <v>0</v>
      </c>
      <c r="F44" s="120">
        <f t="shared" si="2"/>
        <v>19.875</v>
      </c>
      <c r="G44" s="125"/>
      <c r="H44" s="125">
        <v>159</v>
      </c>
      <c r="I44" s="121" t="e">
        <f>VLOOKUP($A44,Сотрудники!$A$3:$L$1206,14,0)</f>
        <v>#REF!</v>
      </c>
      <c r="J44" s="122" t="e">
        <f t="shared" si="0"/>
        <v>#REF!</v>
      </c>
      <c r="K44" s="126" t="e">
        <f t="shared" si="1"/>
        <v>#REF!</v>
      </c>
    </row>
    <row r="45" spans="1:11" s="113" customFormat="1" x14ac:dyDescent="0.3">
      <c r="A45" s="97">
        <v>52</v>
      </c>
      <c r="B45" s="119" t="str">
        <f>VLOOKUP($A45,Сотрудники!$A$3:$L$1206,2,0)</f>
        <v>Головин Евгений</v>
      </c>
      <c r="C45" s="119">
        <f>VLOOKUP($A45,Сотрудники!$A$3:$L$1206,9,0)</f>
        <v>0</v>
      </c>
      <c r="D45" s="119">
        <f>VLOOKUP($A45,Сотрудники!$A$3:$L$1206,10,0)</f>
        <v>0</v>
      </c>
      <c r="E45" s="119">
        <f>VLOOKUP($A45,Сотрудники!$A$3:$L$1206,11,0)</f>
        <v>0</v>
      </c>
      <c r="F45" s="120">
        <f t="shared" si="2"/>
        <v>8</v>
      </c>
      <c r="G45" s="125">
        <v>4</v>
      </c>
      <c r="H45" s="125">
        <v>64</v>
      </c>
      <c r="I45" s="121" t="e">
        <f>VLOOKUP($A45,Сотрудники!$A$3:$L$1206,14,0)</f>
        <v>#REF!</v>
      </c>
      <c r="J45" s="122" t="e">
        <f t="shared" si="0"/>
        <v>#REF!</v>
      </c>
      <c r="K45" s="126" t="e">
        <f t="shared" si="1"/>
        <v>#REF!</v>
      </c>
    </row>
    <row r="46" spans="1:11" s="113" customFormat="1" x14ac:dyDescent="0.3">
      <c r="A46" s="97">
        <v>53</v>
      </c>
      <c r="B46" s="119" t="str">
        <f>VLOOKUP($A46,Сотрудники!$A$3:$L$1206,2,0)</f>
        <v>Скаржинский Тимур</v>
      </c>
      <c r="C46" s="119">
        <f>VLOOKUP($A46,Сотрудники!$A$3:$L$1206,9,0)</f>
        <v>0</v>
      </c>
      <c r="D46" s="119">
        <f>VLOOKUP($A46,Сотрудники!$A$3:$L$1206,10,0)</f>
        <v>0</v>
      </c>
      <c r="E46" s="119">
        <f>VLOOKUP($A46,Сотрудники!$A$3:$L$1206,11,0)</f>
        <v>0</v>
      </c>
      <c r="F46" s="120">
        <f t="shared" si="2"/>
        <v>17.875</v>
      </c>
      <c r="G46" s="125">
        <v>4</v>
      </c>
      <c r="H46" s="125">
        <v>143</v>
      </c>
      <c r="I46" s="121" t="e">
        <f>VLOOKUP($A46,Сотрудники!$A$3:$L$1206,14,0)</f>
        <v>#REF!</v>
      </c>
      <c r="J46" s="122" t="e">
        <f t="shared" si="0"/>
        <v>#REF!</v>
      </c>
      <c r="K46" s="126" t="e">
        <f t="shared" si="1"/>
        <v>#REF!</v>
      </c>
    </row>
    <row r="47" spans="1:11" s="113" customFormat="1" x14ac:dyDescent="0.3">
      <c r="A47" s="97">
        <v>54</v>
      </c>
      <c r="B47" s="119" t="str">
        <f>VLOOKUP($A47,Сотрудники!$A$3:$L$1206,2,0)</f>
        <v>Закрацкий Станислав</v>
      </c>
      <c r="C47" s="119" t="str">
        <f>VLOOKUP($A47,Сотрудники!$A$3:$L$1206,9,0)</f>
        <v>приземление</v>
      </c>
      <c r="D47" s="119">
        <f>VLOOKUP($A47,Сотрудники!$A$3:$L$1206,10,0)</f>
        <v>0</v>
      </c>
      <c r="E47" s="119">
        <f>VLOOKUP($A47,Сотрудники!$A$3:$L$1206,11,0)</f>
        <v>0</v>
      </c>
      <c r="F47" s="120">
        <f t="shared" si="2"/>
        <v>19.875</v>
      </c>
      <c r="G47" s="125"/>
      <c r="H47" s="125">
        <v>159</v>
      </c>
      <c r="I47" s="121" t="e">
        <f>VLOOKUP($A47,Сотрудники!$A$3:$L$1206,14,0)</f>
        <v>#REF!</v>
      </c>
      <c r="J47" s="122" t="e">
        <f t="shared" si="0"/>
        <v>#REF!</v>
      </c>
      <c r="K47" s="126" t="e">
        <f t="shared" si="1"/>
        <v>#REF!</v>
      </c>
    </row>
    <row r="48" spans="1:11" s="113" customFormat="1" x14ac:dyDescent="0.3">
      <c r="A48" s="97">
        <v>55</v>
      </c>
      <c r="B48" s="119" t="str">
        <f>VLOOKUP($A48,Сотрудники!$A$3:$L$1206,2,0)</f>
        <v>Секисов Константин</v>
      </c>
      <c r="C48" s="119">
        <f>VLOOKUP($A48,Сотрудники!$A$3:$L$1206,9,0)</f>
        <v>0</v>
      </c>
      <c r="D48" s="119">
        <f>VLOOKUP($A48,Сотрудники!$A$3:$L$1206,10,0)</f>
        <v>0</v>
      </c>
      <c r="E48" s="119">
        <f>VLOOKUP($A48,Сотрудники!$A$3:$L$1206,11,0)</f>
        <v>0</v>
      </c>
      <c r="F48" s="120">
        <f t="shared" si="2"/>
        <v>19.875</v>
      </c>
      <c r="G48" s="125"/>
      <c r="H48" s="125">
        <v>159</v>
      </c>
      <c r="I48" s="121" t="e">
        <f>VLOOKUP($A48,Сотрудники!$A$3:$L$1206,14,0)</f>
        <v>#REF!</v>
      </c>
      <c r="J48" s="122" t="e">
        <f t="shared" si="0"/>
        <v>#REF!</v>
      </c>
      <c r="K48" s="126" t="e">
        <f t="shared" si="1"/>
        <v>#REF!</v>
      </c>
    </row>
    <row r="49" spans="1:11" s="113" customFormat="1" x14ac:dyDescent="0.3">
      <c r="A49" s="97">
        <v>56</v>
      </c>
      <c r="B49" s="119" t="str">
        <f>VLOOKUP($A49,Сотрудники!$A$3:$L$1206,2,0)</f>
        <v>Русинов Михаил</v>
      </c>
      <c r="C49" s="119">
        <f>VLOOKUP($A49,Сотрудники!$A$3:$L$1206,9,0)</f>
        <v>0</v>
      </c>
      <c r="D49" s="119">
        <f>VLOOKUP($A49,Сотрудники!$A$3:$L$1206,10,0)</f>
        <v>0</v>
      </c>
      <c r="E49" s="119">
        <f>VLOOKUP($A49,Сотрудники!$A$3:$L$1206,11,0)</f>
        <v>0</v>
      </c>
      <c r="F49" s="120">
        <f t="shared" si="2"/>
        <v>19.875</v>
      </c>
      <c r="G49" s="125"/>
      <c r="H49" s="125">
        <v>159</v>
      </c>
      <c r="I49" s="121" t="e">
        <f>VLOOKUP($A49,Сотрудники!$A$3:$L$1206,14,0)</f>
        <v>#REF!</v>
      </c>
      <c r="J49" s="122" t="e">
        <f t="shared" si="0"/>
        <v>#REF!</v>
      </c>
      <c r="K49" s="126" t="e">
        <f t="shared" si="1"/>
        <v>#REF!</v>
      </c>
    </row>
    <row r="50" spans="1:11" s="113" customFormat="1" x14ac:dyDescent="0.3">
      <c r="A50" s="97">
        <v>57</v>
      </c>
      <c r="B50" s="119" t="str">
        <f>VLOOKUP($A50,Сотрудники!$A$3:$L$1206,2,0)</f>
        <v>Кузякина Ирина</v>
      </c>
      <c r="C50" s="119" t="str">
        <f>VLOOKUP($A50,Сотрудники!$A$3:$L$1206,9,0)</f>
        <v>приземление</v>
      </c>
      <c r="D50" s="119">
        <f>VLOOKUP($A50,Сотрудники!$A$3:$L$1206,10,0)</f>
        <v>0</v>
      </c>
      <c r="E50" s="119">
        <f>VLOOKUP($A50,Сотрудники!$A$3:$L$1206,11,0)</f>
        <v>0</v>
      </c>
      <c r="F50" s="120">
        <f t="shared" si="2"/>
        <v>19.875</v>
      </c>
      <c r="G50" s="125"/>
      <c r="H50" s="125">
        <v>159</v>
      </c>
      <c r="I50" s="121" t="e">
        <f>VLOOKUP($A50,Сотрудники!$A$3:$L$1206,14,0)</f>
        <v>#REF!</v>
      </c>
      <c r="J50" s="122" t="e">
        <f t="shared" si="0"/>
        <v>#REF!</v>
      </c>
      <c r="K50" s="126" t="e">
        <f t="shared" si="1"/>
        <v>#REF!</v>
      </c>
    </row>
    <row r="51" spans="1:11" s="113" customFormat="1" x14ac:dyDescent="0.3">
      <c r="A51" s="97">
        <v>58</v>
      </c>
      <c r="B51" s="119" t="str">
        <f>VLOOKUP($A51,Сотрудники!$A$3:$L$1206,2,0)</f>
        <v>Нгуен Дмитрий</v>
      </c>
      <c r="C51" s="119">
        <f>VLOOKUP($A51,Сотрудники!$A$3:$L$1206,9,0)</f>
        <v>0</v>
      </c>
      <c r="D51" s="119">
        <f>VLOOKUP($A51,Сотрудники!$A$3:$L$1206,10,0)</f>
        <v>0</v>
      </c>
      <c r="E51" s="119">
        <f>VLOOKUP($A51,Сотрудники!$A$3:$L$1206,11,0)</f>
        <v>252900</v>
      </c>
      <c r="F51" s="120">
        <f t="shared" si="2"/>
        <v>19.875</v>
      </c>
      <c r="G51" s="125"/>
      <c r="H51" s="125">
        <v>159</v>
      </c>
      <c r="I51" s="121" t="e">
        <f>VLOOKUP($A51,Сотрудники!$A$3:$L$1206,14,0)</f>
        <v>#REF!</v>
      </c>
      <c r="J51" s="122" t="e">
        <f t="shared" si="0"/>
        <v>#REF!</v>
      </c>
      <c r="K51" s="126" t="e">
        <f t="shared" si="1"/>
        <v>#REF!</v>
      </c>
    </row>
    <row r="52" spans="1:11" s="113" customFormat="1" x14ac:dyDescent="0.3">
      <c r="A52" s="97">
        <v>59</v>
      </c>
      <c r="B52" s="119" t="str">
        <f>VLOOKUP($A52,Сотрудники!$A$3:$L$1206,2,0)</f>
        <v>Зырянов Николай</v>
      </c>
      <c r="C52" s="119" t="str">
        <f>VLOOKUP($A52,Сотрудники!$A$3:$L$1206,9,0)</f>
        <v xml:space="preserve">приземление </v>
      </c>
      <c r="D52" s="119">
        <f>VLOOKUP($A52,Сотрудники!$A$3:$L$1206,10,0)</f>
        <v>0.15</v>
      </c>
      <c r="E52" s="119">
        <f>VLOOKUP($A52,Сотрудники!$A$3:$L$1206,11,0)</f>
        <v>149500</v>
      </c>
      <c r="F52" s="120">
        <f t="shared" si="2"/>
        <v>19.875</v>
      </c>
      <c r="G52" s="125"/>
      <c r="H52" s="125">
        <v>159</v>
      </c>
      <c r="I52" s="121" t="e">
        <f>VLOOKUP($A52,Сотрудники!$A$3:$L$1206,14,0)</f>
        <v>#REF!</v>
      </c>
      <c r="J52" s="122" t="e">
        <f t="shared" si="0"/>
        <v>#REF!</v>
      </c>
      <c r="K52" s="126" t="e">
        <f t="shared" si="1"/>
        <v>#REF!</v>
      </c>
    </row>
    <row r="53" spans="1:11" s="113" customFormat="1" x14ac:dyDescent="0.3">
      <c r="A53" s="97">
        <v>60</v>
      </c>
      <c r="B53" s="119" t="str">
        <f>VLOOKUP($A53,Сотрудники!$A$3:$L$1206,2,0)</f>
        <v>Гнусов Алексей</v>
      </c>
      <c r="C53" s="119">
        <f>VLOOKUP($A53,Сотрудники!$A$3:$L$1206,9,0)</f>
        <v>0</v>
      </c>
      <c r="D53" s="119">
        <f>VLOOKUP($A53,Сотрудники!$A$3:$L$1206,10,0)</f>
        <v>0</v>
      </c>
      <c r="E53" s="119">
        <f>VLOOKUP($A53,Сотрудники!$A$3:$L$1206,11,0)</f>
        <v>0</v>
      </c>
      <c r="F53" s="120">
        <f t="shared" si="2"/>
        <v>19.875</v>
      </c>
      <c r="G53" s="125"/>
      <c r="H53" s="125">
        <v>159</v>
      </c>
      <c r="I53" s="121" t="e">
        <f>VLOOKUP($A53,Сотрудники!$A$3:$L$1206,14,0)</f>
        <v>#REF!</v>
      </c>
      <c r="J53" s="122" t="e">
        <f t="shared" si="0"/>
        <v>#REF!</v>
      </c>
      <c r="K53" s="126" t="e">
        <f t="shared" si="1"/>
        <v>#REF!</v>
      </c>
    </row>
    <row r="54" spans="1:11" s="113" customFormat="1" x14ac:dyDescent="0.3">
      <c r="A54" s="97">
        <v>61</v>
      </c>
      <c r="B54" s="119" t="str">
        <f>VLOOKUP($A54,Сотрудники!$A$3:$L$1206,2,0)</f>
        <v>Ушаков Сергей</v>
      </c>
      <c r="C54" s="119" t="str">
        <f>VLOOKUP($A54,Сотрудники!$A$3:$L$1206,9,0)</f>
        <v xml:space="preserve">приземление </v>
      </c>
      <c r="D54" s="119">
        <f>VLOOKUP($A54,Сотрудники!$A$3:$L$1206,10,0)</f>
        <v>0.15</v>
      </c>
      <c r="E54" s="119">
        <f>VLOOKUP($A54,Сотрудники!$A$3:$L$1206,11,0)</f>
        <v>344900</v>
      </c>
      <c r="F54" s="120">
        <f t="shared" si="2"/>
        <v>19.875</v>
      </c>
      <c r="G54" s="125"/>
      <c r="H54" s="125">
        <v>159</v>
      </c>
      <c r="I54" s="121" t="e">
        <f>VLOOKUP($A54,Сотрудники!$A$3:$L$1206,14,0)</f>
        <v>#REF!</v>
      </c>
      <c r="J54" s="122" t="e">
        <f t="shared" si="0"/>
        <v>#REF!</v>
      </c>
      <c r="K54" s="126" t="e">
        <f t="shared" si="1"/>
        <v>#REF!</v>
      </c>
    </row>
    <row r="55" spans="1:11" s="113" customFormat="1" x14ac:dyDescent="0.3">
      <c r="A55" s="97">
        <v>62</v>
      </c>
      <c r="B55" s="119" t="str">
        <f>VLOOKUP($A55,Сотрудники!$A$3:$L$1206,2,0)</f>
        <v>Горьков Алексей</v>
      </c>
      <c r="C55" s="119" t="str">
        <f>VLOOKUP($A55,Сотрудники!$A$3:$L$1206,9,0)</f>
        <v xml:space="preserve">приземление </v>
      </c>
      <c r="D55" s="119">
        <f>VLOOKUP($A55,Сотрудники!$A$3:$L$1206,10,0)</f>
        <v>0</v>
      </c>
      <c r="E55" s="119">
        <f>VLOOKUP($A55,Сотрудники!$A$3:$L$1206,11,0)</f>
        <v>252900</v>
      </c>
      <c r="F55" s="120">
        <f t="shared" si="2"/>
        <v>11</v>
      </c>
      <c r="G55" s="125">
        <v>14</v>
      </c>
      <c r="H55" s="125">
        <v>88</v>
      </c>
      <c r="I55" s="121" t="e">
        <f>VLOOKUP($A55,Сотрудники!$A$3:$L$1206,14,0)</f>
        <v>#REF!</v>
      </c>
      <c r="J55" s="122" t="e">
        <f t="shared" si="0"/>
        <v>#REF!</v>
      </c>
      <c r="K55" s="126" t="e">
        <f t="shared" si="1"/>
        <v>#REF!</v>
      </c>
    </row>
    <row r="56" spans="1:11" s="113" customFormat="1" x14ac:dyDescent="0.3">
      <c r="A56" s="97">
        <v>63</v>
      </c>
      <c r="B56" s="119" t="str">
        <f>VLOOKUP($A56,Сотрудники!$A$3:$L$1206,2,0)</f>
        <v>Ненякина Анастасия</v>
      </c>
      <c r="C56" s="119">
        <f>VLOOKUP($A56,Сотрудники!$A$3:$L$1206,9,0)</f>
        <v>0</v>
      </c>
      <c r="D56" s="119">
        <f>VLOOKUP($A56,Сотрудники!$A$3:$L$1206,10,0)</f>
        <v>0</v>
      </c>
      <c r="E56" s="119">
        <f>VLOOKUP($A56,Сотрудники!$A$3:$L$1206,11,0)</f>
        <v>138000</v>
      </c>
      <c r="F56" s="120">
        <f t="shared" si="2"/>
        <v>14.875</v>
      </c>
      <c r="G56" s="125">
        <v>5</v>
      </c>
      <c r="H56" s="125">
        <v>119</v>
      </c>
      <c r="I56" s="121" t="e">
        <f>VLOOKUP($A56,Сотрудники!$A$3:$L$1206,14,0)</f>
        <v>#REF!</v>
      </c>
      <c r="J56" s="122" t="e">
        <f t="shared" si="0"/>
        <v>#REF!</v>
      </c>
      <c r="K56" s="126" t="e">
        <f t="shared" si="1"/>
        <v>#REF!</v>
      </c>
    </row>
    <row r="57" spans="1:11" s="113" customFormat="1" x14ac:dyDescent="0.3">
      <c r="A57" s="97">
        <v>83</v>
      </c>
      <c r="B57" s="119" t="str">
        <f>VLOOKUP($A57,Сотрудники!$A$3:$L$1206,2,0)</f>
        <v>Жердева Екатерина</v>
      </c>
      <c r="C57" s="119">
        <f>VLOOKUP($A57,Сотрудники!$A$3:$L$1206,9,0)</f>
        <v>0</v>
      </c>
      <c r="D57" s="119">
        <f>VLOOKUP($A57,Сотрудники!$A$3:$L$1206,10,0)</f>
        <v>0</v>
      </c>
      <c r="E57" s="119"/>
      <c r="F57" s="120">
        <f t="shared" si="2"/>
        <v>19.875</v>
      </c>
      <c r="G57" s="125"/>
      <c r="H57" s="125">
        <v>159</v>
      </c>
      <c r="I57" s="121" t="e">
        <f>VLOOKUP($A57,Сотрудники!$A$3:$L$1206,14,0)</f>
        <v>#REF!</v>
      </c>
      <c r="J57" s="122" t="e">
        <f t="shared" si="0"/>
        <v>#REF!</v>
      </c>
      <c r="K57" s="126" t="e">
        <f t="shared" si="1"/>
        <v>#REF!</v>
      </c>
    </row>
    <row r="58" spans="1:11" s="113" customFormat="1" x14ac:dyDescent="0.3">
      <c r="A58" s="97">
        <v>64</v>
      </c>
      <c r="B58" s="119" t="str">
        <f>VLOOKUP($A58,Сотрудники!$A$3:$L$1206,2,0)</f>
        <v>Павлов Роман</v>
      </c>
      <c r="C58" s="119" t="str">
        <f>VLOOKUP($A58,Сотрудники!$A$3:$L$1206,9,0)</f>
        <v>приземление</v>
      </c>
      <c r="D58" s="119">
        <f>VLOOKUP($A58,Сотрудники!$A$3:$L$1206,10,0)</f>
        <v>0</v>
      </c>
      <c r="E58" s="119">
        <f>VLOOKUP($A58,Сотрудники!$A$3:$L$1206,11,0)</f>
        <v>0</v>
      </c>
      <c r="F58" s="120">
        <f t="shared" si="2"/>
        <v>19.875</v>
      </c>
      <c r="G58" s="125"/>
      <c r="H58" s="125">
        <v>159</v>
      </c>
      <c r="I58" s="121" t="e">
        <f>VLOOKUP($A58,Сотрудники!$A$3:$L$1206,14,0)</f>
        <v>#REF!</v>
      </c>
      <c r="J58" s="122" t="e">
        <f t="shared" si="0"/>
        <v>#REF!</v>
      </c>
      <c r="K58" s="126" t="e">
        <f t="shared" si="1"/>
        <v>#REF!</v>
      </c>
    </row>
    <row r="59" spans="1:11" s="113" customFormat="1" x14ac:dyDescent="0.3">
      <c r="A59" s="97">
        <v>66</v>
      </c>
      <c r="B59" s="119" t="str">
        <f>VLOOKUP($A59,Сотрудники!$A$3:$L$1206,2,0)</f>
        <v>Лукьянов Станислав</v>
      </c>
      <c r="C59" s="119">
        <f>VLOOKUP($A59,Сотрудники!$A$3:$L$1206,9,0)</f>
        <v>0</v>
      </c>
      <c r="D59" s="119">
        <f>VLOOKUP($A59,Сотрудники!$A$3:$L$1206,10,0)</f>
        <v>0</v>
      </c>
      <c r="E59" s="119">
        <f>VLOOKUP($A59,Сотрудники!$A$3:$L$1206,11,0)</f>
        <v>0</v>
      </c>
      <c r="F59" s="120">
        <f t="shared" si="2"/>
        <v>19.875</v>
      </c>
      <c r="G59" s="125"/>
      <c r="H59" s="125">
        <v>159</v>
      </c>
      <c r="I59" s="121" t="e">
        <f>VLOOKUP($A59,Сотрудники!$A$3:$L$1206,14,0)</f>
        <v>#REF!</v>
      </c>
      <c r="J59" s="122" t="e">
        <f t="shared" si="0"/>
        <v>#REF!</v>
      </c>
      <c r="K59" s="126" t="e">
        <f t="shared" si="1"/>
        <v>#REF!</v>
      </c>
    </row>
    <row r="60" spans="1:11" s="113" customFormat="1" x14ac:dyDescent="0.3">
      <c r="A60" s="97">
        <v>67</v>
      </c>
      <c r="B60" s="119" t="str">
        <f>VLOOKUP($A60,Сотрудники!$A$3:$L$1206,2,0)</f>
        <v>Киле Егор</v>
      </c>
      <c r="C60" s="119">
        <f>VLOOKUP($A60,Сотрудники!$A$3:$L$1206,9,0)</f>
        <v>0</v>
      </c>
      <c r="D60" s="119">
        <f>VLOOKUP($A60,Сотрудники!$A$3:$L$1206,10,0)</f>
        <v>0</v>
      </c>
      <c r="E60" s="119">
        <f>VLOOKUP($A60,Сотрудники!$A$3:$L$1206,11,0)</f>
        <v>0</v>
      </c>
      <c r="F60" s="120">
        <f t="shared" si="2"/>
        <v>19.875</v>
      </c>
      <c r="G60" s="125"/>
      <c r="H60" s="125">
        <v>159</v>
      </c>
      <c r="I60" s="121" t="e">
        <f>VLOOKUP($A60,Сотрудники!$A$3:$L$1206,14,0)</f>
        <v>#REF!</v>
      </c>
      <c r="J60" s="122" t="e">
        <f t="shared" si="0"/>
        <v>#REF!</v>
      </c>
      <c r="K60" s="126" t="e">
        <f t="shared" si="1"/>
        <v>#REF!</v>
      </c>
    </row>
    <row r="61" spans="1:11" s="113" customFormat="1" x14ac:dyDescent="0.3">
      <c r="A61" s="97">
        <v>69</v>
      </c>
      <c r="B61" s="119" t="str">
        <f>VLOOKUP($A61,Сотрудники!$A$3:$L$1206,2,0)</f>
        <v>Егоров Валерий</v>
      </c>
      <c r="C61" s="119">
        <f>VLOOKUP($A61,Сотрудники!$A$3:$L$1206,9,0)</f>
        <v>0</v>
      </c>
      <c r="D61" s="119">
        <f>VLOOKUP($A61,Сотрудники!$A$3:$L$1206,10,0)</f>
        <v>0</v>
      </c>
      <c r="E61" s="119">
        <f>VLOOKUP($A61,Сотрудники!$A$3:$L$1206,11,0)</f>
        <v>149500</v>
      </c>
      <c r="F61" s="120">
        <f t="shared" si="2"/>
        <v>19.875</v>
      </c>
      <c r="G61" s="125"/>
      <c r="H61" s="125">
        <v>159</v>
      </c>
      <c r="I61" s="121" t="e">
        <f>VLOOKUP($A61,Сотрудники!$A$3:$L$1206,14,0)</f>
        <v>#REF!</v>
      </c>
      <c r="J61" s="122" t="e">
        <f t="shared" si="0"/>
        <v>#REF!</v>
      </c>
      <c r="K61" s="126" t="e">
        <f t="shared" si="1"/>
        <v>#REF!</v>
      </c>
    </row>
    <row r="62" spans="1:11" s="113" customFormat="1" x14ac:dyDescent="0.3">
      <c r="A62" s="97">
        <v>70</v>
      </c>
      <c r="B62" s="119" t="str">
        <f>VLOOKUP($A62,Сотрудники!$A$3:$L$1206,2,0)</f>
        <v>Балагушкин Артем</v>
      </c>
      <c r="C62" s="119">
        <f>VLOOKUP($A62,Сотрудники!$A$3:$L$1206,9,0)</f>
        <v>0</v>
      </c>
      <c r="D62" s="119">
        <f>VLOOKUP($A62,Сотрудники!$A$3:$L$1206,10,0)</f>
        <v>0</v>
      </c>
      <c r="E62" s="119">
        <f>VLOOKUP($A62,Сотрудники!$A$3:$L$1206,11,0)</f>
        <v>0</v>
      </c>
      <c r="F62" s="120">
        <f t="shared" si="2"/>
        <v>19.875</v>
      </c>
      <c r="G62" s="125"/>
      <c r="H62" s="125">
        <v>159</v>
      </c>
      <c r="I62" s="121" t="e">
        <f>VLOOKUP($A62,Сотрудники!$A$3:$L$1206,14,0)</f>
        <v>#REF!</v>
      </c>
      <c r="J62" s="122" t="e">
        <f t="shared" si="0"/>
        <v>#REF!</v>
      </c>
      <c r="K62" s="126" t="e">
        <f t="shared" si="1"/>
        <v>#REF!</v>
      </c>
    </row>
    <row r="63" spans="1:11" s="113" customFormat="1" x14ac:dyDescent="0.3">
      <c r="A63" s="97">
        <v>71</v>
      </c>
      <c r="B63" s="119" t="str">
        <f>VLOOKUP($A63,Сотрудники!$A$3:$L$1206,2,0)</f>
        <v>Чермашенцев Илья</v>
      </c>
      <c r="C63" s="119">
        <f>VLOOKUP($A63,Сотрудники!$A$3:$L$1206,9,0)</f>
        <v>0</v>
      </c>
      <c r="D63" s="119">
        <f>VLOOKUP($A63,Сотрудники!$A$3:$L$1206,10,0)</f>
        <v>0</v>
      </c>
      <c r="E63" s="119">
        <f>VLOOKUP($A63,Сотрудники!$A$3:$L$1206,11,0)</f>
        <v>425300</v>
      </c>
      <c r="F63" s="120">
        <f t="shared" si="2"/>
        <v>19.875</v>
      </c>
      <c r="G63" s="125"/>
      <c r="H63" s="125">
        <v>159</v>
      </c>
      <c r="I63" s="121" t="e">
        <f>VLOOKUP($A63,Сотрудники!$A$3:$L$1206,14,0)</f>
        <v>#REF!</v>
      </c>
      <c r="J63" s="122" t="e">
        <f t="shared" si="0"/>
        <v>#REF!</v>
      </c>
      <c r="K63" s="126" t="e">
        <f t="shared" si="1"/>
        <v>#REF!</v>
      </c>
    </row>
    <row r="64" spans="1:11" s="113" customFormat="1" x14ac:dyDescent="0.3">
      <c r="A64" s="97">
        <v>72</v>
      </c>
      <c r="B64" s="119" t="str">
        <f>VLOOKUP($A64,Сотрудники!$A$3:$L$1206,2,0)</f>
        <v>Градосельская Наталья</v>
      </c>
      <c r="C64" s="119" t="str">
        <f>VLOOKUP($A64,Сотрудники!$A$3:$L$1206,9,0)</f>
        <v>приземление</v>
      </c>
      <c r="D64" s="119">
        <f>VLOOKUP($A64,Сотрудники!$A$3:$L$1206,10,0)</f>
        <v>0</v>
      </c>
      <c r="E64" s="119">
        <f>VLOOKUP($A64,Сотрудники!$A$3:$L$1206,11,0)</f>
        <v>0</v>
      </c>
      <c r="F64" s="120">
        <f t="shared" si="2"/>
        <v>19.875</v>
      </c>
      <c r="G64" s="125"/>
      <c r="H64" s="125">
        <v>159</v>
      </c>
      <c r="I64" s="121" t="e">
        <f>VLOOKUP($A64,Сотрудники!$A$3:$L$1206,14,0)</f>
        <v>#REF!</v>
      </c>
      <c r="J64" s="122" t="e">
        <f t="shared" si="0"/>
        <v>#REF!</v>
      </c>
      <c r="K64" s="126" t="e">
        <f t="shared" si="1"/>
        <v>#REF!</v>
      </c>
    </row>
    <row r="65" spans="1:11" s="113" customFormat="1" x14ac:dyDescent="0.3">
      <c r="A65" s="97">
        <v>73</v>
      </c>
      <c r="B65" s="119" t="str">
        <f>VLOOKUP($A65,Сотрудники!$A$3:$L$1206,2,0)</f>
        <v>Шарапов Артем</v>
      </c>
      <c r="C65" s="119">
        <f>VLOOKUP($A65,Сотрудники!$A$3:$L$1206,9,0)</f>
        <v>0</v>
      </c>
      <c r="D65" s="119">
        <f>VLOOKUP($A65,Сотрудники!$A$3:$L$1206,10,0)</f>
        <v>0</v>
      </c>
      <c r="E65" s="119">
        <f>VLOOKUP($A65,Сотрудники!$A$3:$L$1206,11,0)</f>
        <v>0</v>
      </c>
      <c r="F65" s="120">
        <f t="shared" si="2"/>
        <v>19.875</v>
      </c>
      <c r="G65" s="125"/>
      <c r="H65" s="125">
        <v>159</v>
      </c>
      <c r="I65" s="121" t="e">
        <f>VLOOKUP($A65,Сотрудники!$A$3:$L$1206,14,0)</f>
        <v>#REF!</v>
      </c>
      <c r="J65" s="122" t="e">
        <f t="shared" si="0"/>
        <v>#REF!</v>
      </c>
      <c r="K65" s="126" t="e">
        <f t="shared" si="1"/>
        <v>#REF!</v>
      </c>
    </row>
    <row r="66" spans="1:11" s="113" customFormat="1" x14ac:dyDescent="0.3">
      <c r="A66" s="97">
        <v>74</v>
      </c>
      <c r="B66" s="119" t="str">
        <f>VLOOKUP($A66,Сотрудники!$A$3:$L$1206,2,0)</f>
        <v>Родионов Всеволод</v>
      </c>
      <c r="C66" s="119">
        <f>VLOOKUP($A66,Сотрудники!$A$3:$L$1206,9,0)</f>
        <v>0</v>
      </c>
      <c r="D66" s="119">
        <f>VLOOKUP($A66,Сотрудники!$A$3:$L$1206,10,0)</f>
        <v>0</v>
      </c>
      <c r="E66" s="119">
        <f>VLOOKUP($A66,Сотрудники!$A$3:$L$1206,11,0)</f>
        <v>0</v>
      </c>
      <c r="F66" s="120">
        <f t="shared" si="2"/>
        <v>19.875</v>
      </c>
      <c r="G66" s="125"/>
      <c r="H66" s="125">
        <v>159</v>
      </c>
      <c r="I66" s="121" t="e">
        <f>VLOOKUP($A66,Сотрудники!$A$3:$L$1206,14,0)</f>
        <v>#REF!</v>
      </c>
      <c r="J66" s="122" t="e">
        <f t="shared" si="0"/>
        <v>#REF!</v>
      </c>
      <c r="K66" s="126" t="e">
        <f t="shared" si="1"/>
        <v>#REF!</v>
      </c>
    </row>
    <row r="67" spans="1:11" s="113" customFormat="1" x14ac:dyDescent="0.3">
      <c r="A67" s="97">
        <v>75</v>
      </c>
      <c r="B67" s="119" t="str">
        <f>VLOOKUP($A67,Сотрудники!$A$3:$L$1206,2,0)</f>
        <v>Лашкуль Александра</v>
      </c>
      <c r="C67" s="119">
        <f>VLOOKUP($A67,Сотрудники!$A$3:$L$1206,9,0)</f>
        <v>0</v>
      </c>
      <c r="D67" s="119">
        <f>VLOOKUP($A67,Сотрудники!$A$3:$L$1206,10,0)</f>
        <v>0</v>
      </c>
      <c r="E67" s="119">
        <f>VLOOKUP($A67,Сотрудники!$A$3:$L$1206,11,0)</f>
        <v>0</v>
      </c>
      <c r="F67" s="120">
        <f t="shared" si="2"/>
        <v>19.875</v>
      </c>
      <c r="G67" s="125"/>
      <c r="H67" s="125">
        <v>159</v>
      </c>
      <c r="I67" s="121" t="e">
        <f>VLOOKUP($A67,Сотрудники!$A$3:$L$1206,14,0)</f>
        <v>#REF!</v>
      </c>
      <c r="J67" s="122" t="e">
        <f t="shared" si="0"/>
        <v>#REF!</v>
      </c>
      <c r="K67" s="126" t="e">
        <f t="shared" si="1"/>
        <v>#REF!</v>
      </c>
    </row>
    <row r="68" spans="1:11" s="113" customFormat="1" x14ac:dyDescent="0.3">
      <c r="A68" s="97">
        <v>76</v>
      </c>
      <c r="B68" s="119" t="str">
        <f>VLOOKUP($A68,Сотрудники!$A$3:$L$1206,2,0)</f>
        <v>Мокрова Анастасия</v>
      </c>
      <c r="C68" s="119">
        <f>VLOOKUP($A68,Сотрудники!$A$3:$L$1206,9,0)</f>
        <v>0</v>
      </c>
      <c r="D68" s="119">
        <f>VLOOKUP($A68,Сотрудники!$A$3:$L$1206,10,0)</f>
        <v>0</v>
      </c>
      <c r="E68" s="119">
        <f>VLOOKUP($A68,Сотрудники!$A$3:$L$1206,11,0)</f>
        <v>0</v>
      </c>
      <c r="F68" s="120">
        <f t="shared" si="2"/>
        <v>19.875</v>
      </c>
      <c r="G68" s="125"/>
      <c r="H68" s="125">
        <v>159</v>
      </c>
      <c r="I68" s="121" t="e">
        <f>VLOOKUP($A68,Сотрудники!$A$3:$L$1206,14,0)</f>
        <v>#REF!</v>
      </c>
      <c r="J68" s="122" t="e">
        <f t="shared" ref="J68:J79" si="3">I68/8</f>
        <v>#REF!</v>
      </c>
      <c r="K68" s="126" t="e">
        <f t="shared" ref="K68:K79" si="4">+H68*J68</f>
        <v>#REF!</v>
      </c>
    </row>
    <row r="69" spans="1:11" s="113" customFormat="1" x14ac:dyDescent="0.3">
      <c r="A69" s="97">
        <v>77</v>
      </c>
      <c r="B69" s="119" t="str">
        <f>VLOOKUP($A69,Сотрудники!$A$3:$L$1206,2,0)</f>
        <v>Волотов Илья</v>
      </c>
      <c r="C69" s="119">
        <f>VLOOKUP($A69,Сотрудники!$A$3:$L$1206,9,0)</f>
        <v>0</v>
      </c>
      <c r="D69" s="119">
        <f>VLOOKUP($A69,Сотрудники!$A$3:$L$1206,10,0)</f>
        <v>0</v>
      </c>
      <c r="E69" s="119">
        <f>VLOOKUP($A69,Сотрудники!$A$3:$L$1206,11,0)</f>
        <v>117300</v>
      </c>
      <c r="F69" s="120">
        <f t="shared" si="2"/>
        <v>19.875</v>
      </c>
      <c r="G69" s="125"/>
      <c r="H69" s="125">
        <v>159</v>
      </c>
      <c r="I69" s="121" t="e">
        <f>VLOOKUP($A69,Сотрудники!$A$3:$L$1206,14,0)</f>
        <v>#REF!</v>
      </c>
      <c r="J69" s="122" t="e">
        <f t="shared" si="3"/>
        <v>#REF!</v>
      </c>
      <c r="K69" s="126" t="e">
        <f t="shared" si="4"/>
        <v>#REF!</v>
      </c>
    </row>
    <row r="70" spans="1:11" s="113" customFormat="1" x14ac:dyDescent="0.3">
      <c r="A70" s="97">
        <v>78</v>
      </c>
      <c r="B70" s="119" t="str">
        <f>VLOOKUP($A70,Сотрудники!$A$3:$L$1206,2,0)</f>
        <v>Гаврилова Екатерина</v>
      </c>
      <c r="C70" s="119">
        <f>VLOOKUP($A70,Сотрудники!$A$3:$L$1206,9,0)</f>
        <v>0</v>
      </c>
      <c r="D70" s="119">
        <f>VLOOKUP($A70,Сотрудники!$A$3:$L$1206,10,0)</f>
        <v>0</v>
      </c>
      <c r="E70" s="119">
        <f>VLOOKUP($A70,Сотрудники!$A$3:$L$1206,11,0)</f>
        <v>172500</v>
      </c>
      <c r="F70" s="120">
        <f t="shared" si="2"/>
        <v>19.875</v>
      </c>
      <c r="G70" s="125"/>
      <c r="H70" s="125">
        <v>159</v>
      </c>
      <c r="I70" s="121" t="e">
        <f>VLOOKUP($A70,Сотрудники!$A$3:$L$1206,14,0)</f>
        <v>#REF!</v>
      </c>
      <c r="J70" s="122" t="e">
        <f t="shared" si="3"/>
        <v>#REF!</v>
      </c>
      <c r="K70" s="126" t="e">
        <f t="shared" si="4"/>
        <v>#REF!</v>
      </c>
    </row>
    <row r="71" spans="1:11" s="113" customFormat="1" x14ac:dyDescent="0.3">
      <c r="A71" s="97">
        <v>79</v>
      </c>
      <c r="B71" s="119" t="str">
        <f>VLOOKUP($A71,Сотрудники!$A$3:$L$1206,2,0)</f>
        <v>Шакиров Вадим</v>
      </c>
      <c r="C71" s="119">
        <f>VLOOKUP($A71,Сотрудники!$A$3:$L$1206,9,0)</f>
        <v>0</v>
      </c>
      <c r="D71" s="119">
        <f>VLOOKUP($A71,Сотрудники!$A$3:$L$1206,10,0)</f>
        <v>0</v>
      </c>
      <c r="E71" s="119">
        <f>VLOOKUP($A71,Сотрудники!$A$3:$L$1206,11,0)</f>
        <v>0</v>
      </c>
      <c r="F71" s="120">
        <f t="shared" si="2"/>
        <v>19.875</v>
      </c>
      <c r="G71" s="125"/>
      <c r="H71" s="125">
        <v>159</v>
      </c>
      <c r="I71" s="121" t="e">
        <f>VLOOKUP($A71,Сотрудники!$A$3:$L$1206,14,0)</f>
        <v>#REF!</v>
      </c>
      <c r="J71" s="122" t="e">
        <f t="shared" si="3"/>
        <v>#REF!</v>
      </c>
      <c r="K71" s="126" t="e">
        <f t="shared" si="4"/>
        <v>#REF!</v>
      </c>
    </row>
    <row r="72" spans="1:11" s="113" customFormat="1" x14ac:dyDescent="0.3">
      <c r="A72" s="97">
        <v>80</v>
      </c>
      <c r="B72" s="119" t="str">
        <f>VLOOKUP($A72,Сотрудники!$A$3:$L$1206,2,0)</f>
        <v>Павлов Никита</v>
      </c>
      <c r="C72" s="119">
        <f>VLOOKUP($A72,Сотрудники!$A$3:$L$1206,9,0)</f>
        <v>0</v>
      </c>
      <c r="D72" s="119">
        <f>VLOOKUP($A72,Сотрудники!$A$3:$L$1206,10,0)</f>
        <v>0</v>
      </c>
      <c r="E72" s="119">
        <f>VLOOKUP($A72,Сотрудники!$A$3:$L$1206,11,0)</f>
        <v>0</v>
      </c>
      <c r="F72" s="120">
        <f t="shared" si="2"/>
        <v>19.875</v>
      </c>
      <c r="G72" s="125"/>
      <c r="H72" s="125">
        <v>159</v>
      </c>
      <c r="I72" s="121" t="e">
        <f>VLOOKUP($A72,Сотрудники!$A$3:$L$1206,14,0)</f>
        <v>#REF!</v>
      </c>
      <c r="J72" s="122" t="e">
        <f t="shared" si="3"/>
        <v>#REF!</v>
      </c>
      <c r="K72" s="126" t="e">
        <f t="shared" si="4"/>
        <v>#REF!</v>
      </c>
    </row>
    <row r="73" spans="1:11" s="113" customFormat="1" x14ac:dyDescent="0.3">
      <c r="A73" s="97">
        <v>81</v>
      </c>
      <c r="B73" s="119" t="str">
        <f>VLOOKUP($A73,Сотрудники!$A$3:$L$1206,2,0)</f>
        <v>Александрова Кристина</v>
      </c>
      <c r="C73" s="119" t="str">
        <f>VLOOKUP($A73,Сотрудники!$A$3:$L$1206,9,0)</f>
        <v>приземление</v>
      </c>
      <c r="D73" s="119">
        <f>VLOOKUP($A73,Сотрудники!$A$3:$L$1206,10,0)</f>
        <v>0</v>
      </c>
      <c r="E73" s="119">
        <f>VLOOKUP($A73,Сотрудники!$A$3:$L$1206,11,0)</f>
        <v>229900</v>
      </c>
      <c r="F73" s="120">
        <f t="shared" si="2"/>
        <v>19.875</v>
      </c>
      <c r="G73" s="125"/>
      <c r="H73" s="125">
        <v>159</v>
      </c>
      <c r="I73" s="121" t="e">
        <f>VLOOKUP($A73,Сотрудники!$A$3:$L$1206,14,0)</f>
        <v>#REF!</v>
      </c>
      <c r="J73" s="122" t="e">
        <f t="shared" si="3"/>
        <v>#REF!</v>
      </c>
      <c r="K73" s="126" t="e">
        <f t="shared" si="4"/>
        <v>#REF!</v>
      </c>
    </row>
    <row r="74" spans="1:11" s="113" customFormat="1" x14ac:dyDescent="0.3">
      <c r="A74" s="97">
        <v>82</v>
      </c>
      <c r="B74" s="119" t="str">
        <f>VLOOKUP($A74,Сотрудники!$A$3:$L$1206,2,0)</f>
        <v>Крапивин Сергей</v>
      </c>
      <c r="C74" s="119">
        <f>VLOOKUP($A74,Сотрудники!$A$3:$L$1206,9,0)</f>
        <v>0</v>
      </c>
      <c r="D74" s="119">
        <f>VLOOKUP($A74,Сотрудники!$A$3:$L$1206,10,0)</f>
        <v>0</v>
      </c>
      <c r="E74" s="119">
        <f>VLOOKUP($A74,Сотрудники!$A$3:$L$1206,11,0)</f>
        <v>0</v>
      </c>
      <c r="F74" s="120">
        <f t="shared" ref="F74:F79" si="5">H74/8</f>
        <v>19.875</v>
      </c>
      <c r="G74" s="125"/>
      <c r="H74" s="125">
        <v>159</v>
      </c>
      <c r="I74" s="121" t="e">
        <f>VLOOKUP($A74,Сотрудники!$A$3:$L$1206,14,0)</f>
        <v>#REF!</v>
      </c>
      <c r="J74" s="122" t="e">
        <f t="shared" si="3"/>
        <v>#REF!</v>
      </c>
      <c r="K74" s="126" t="e">
        <f t="shared" si="4"/>
        <v>#REF!</v>
      </c>
    </row>
    <row r="75" spans="1:11" s="113" customFormat="1" x14ac:dyDescent="0.3">
      <c r="A75" s="97">
        <v>84</v>
      </c>
      <c r="B75" s="119" t="str">
        <f>VLOOKUP($A75,Сотрудники!$A$3:$L$1206,2,0)</f>
        <v>Сабиров Артур</v>
      </c>
      <c r="C75" s="119">
        <f>VLOOKUP($A75,Сотрудники!$A$3:$L$1206,9,0)</f>
        <v>0</v>
      </c>
      <c r="D75" s="119">
        <f>VLOOKUP($A75,Сотрудники!$A$3:$L$1206,10,0)</f>
        <v>0</v>
      </c>
      <c r="E75" s="119">
        <f>VLOOKUP($A75,Сотрудники!$A$3:$L$1206,11,0)</f>
        <v>0</v>
      </c>
      <c r="F75" s="120">
        <f t="shared" si="5"/>
        <v>19.875</v>
      </c>
      <c r="G75" s="125"/>
      <c r="H75" s="125">
        <v>159</v>
      </c>
      <c r="I75" s="121" t="e">
        <f>VLOOKUP($A75,Сотрудники!$A$3:$L$1206,14,0)</f>
        <v>#REF!</v>
      </c>
      <c r="J75" s="122" t="e">
        <f t="shared" si="3"/>
        <v>#REF!</v>
      </c>
      <c r="K75" s="126" t="e">
        <f t="shared" si="4"/>
        <v>#REF!</v>
      </c>
    </row>
    <row r="76" spans="1:11" s="113" customFormat="1" x14ac:dyDescent="0.3">
      <c r="A76" s="97">
        <v>85</v>
      </c>
      <c r="B76" s="119" t="str">
        <f>VLOOKUP($A76,Сотрудники!$A$3:$L$1206,2,0)</f>
        <v>Рудаков Сергей</v>
      </c>
      <c r="C76" s="119">
        <f>VLOOKUP($A76,Сотрудники!$A$3:$L$1206,9,0)</f>
        <v>0</v>
      </c>
      <c r="D76" s="119">
        <f>VLOOKUP($A76,Сотрудники!$A$3:$L$1206,10,0)</f>
        <v>0</v>
      </c>
      <c r="E76" s="119">
        <f>VLOOKUP($A76,Сотрудники!$A$3:$L$1206,11,0)</f>
        <v>0</v>
      </c>
      <c r="F76" s="120">
        <f t="shared" si="5"/>
        <v>19.875</v>
      </c>
      <c r="G76" s="125"/>
      <c r="H76" s="125">
        <v>159</v>
      </c>
      <c r="I76" s="121" t="e">
        <f>VLOOKUP($A76,Сотрудники!$A$3:$L$1206,14,0)</f>
        <v>#REF!</v>
      </c>
      <c r="J76" s="122" t="e">
        <f t="shared" si="3"/>
        <v>#REF!</v>
      </c>
      <c r="K76" s="126" t="e">
        <f t="shared" si="4"/>
        <v>#REF!</v>
      </c>
    </row>
    <row r="77" spans="1:11" s="113" customFormat="1" x14ac:dyDescent="0.3">
      <c r="A77" s="97">
        <v>86</v>
      </c>
      <c r="B77" s="119" t="str">
        <f>VLOOKUP($A77,Сотрудники!$A$3:$L$1206,2,0)</f>
        <v>Михеев Дмитрий</v>
      </c>
      <c r="C77" s="119">
        <f>VLOOKUP($A77,Сотрудники!$A$3:$L$1206,9,0)</f>
        <v>0</v>
      </c>
      <c r="D77" s="119">
        <f>VLOOKUP($A77,Сотрудники!$A$3:$L$1206,10,0)</f>
        <v>0</v>
      </c>
      <c r="E77" s="119">
        <f>VLOOKUP($A77,Сотрудники!$A$3:$L$1206,11,0)</f>
        <v>298900</v>
      </c>
      <c r="F77" s="120">
        <f t="shared" si="5"/>
        <v>18</v>
      </c>
      <c r="G77" s="125"/>
      <c r="H77" s="125">
        <v>144</v>
      </c>
      <c r="I77" s="121" t="e">
        <f>VLOOKUP($A77,Сотрудники!$A$3:$L$1206,14,0)</f>
        <v>#REF!</v>
      </c>
      <c r="J77" s="122" t="e">
        <f t="shared" si="3"/>
        <v>#REF!</v>
      </c>
      <c r="K77" s="126" t="e">
        <f t="shared" si="4"/>
        <v>#REF!</v>
      </c>
    </row>
    <row r="78" spans="1:11" s="113" customFormat="1" x14ac:dyDescent="0.3">
      <c r="A78" s="97">
        <v>87</v>
      </c>
      <c r="B78" s="119" t="str">
        <f>VLOOKUP($A78,Сотрудники!$A$3:$L$1206,2,0)</f>
        <v>Борисова Алёна</v>
      </c>
      <c r="C78" s="119" t="str">
        <f>VLOOKUP($A78,Сотрудники!$A$3:$L$1206,9,0)</f>
        <v>приземление</v>
      </c>
      <c r="D78" s="119">
        <f>VLOOKUP($A78,Сотрудники!$A$3:$L$1206,10,0)</f>
        <v>0</v>
      </c>
      <c r="E78" s="119">
        <f>VLOOKUP($A78,Сотрудники!$A$3:$L$1206,11,0)</f>
        <v>0</v>
      </c>
      <c r="F78" s="120">
        <f t="shared" si="5"/>
        <v>16</v>
      </c>
      <c r="G78" s="125"/>
      <c r="H78" s="125">
        <v>128</v>
      </c>
      <c r="I78" s="121" t="e">
        <f>VLOOKUP($A78,Сотрудники!$A$3:$L$1206,14,0)</f>
        <v>#REF!</v>
      </c>
      <c r="J78" s="122" t="e">
        <f t="shared" si="3"/>
        <v>#REF!</v>
      </c>
      <c r="K78" s="126" t="e">
        <f t="shared" si="4"/>
        <v>#REF!</v>
      </c>
    </row>
    <row r="79" spans="1:11" s="113" customFormat="1" x14ac:dyDescent="0.3">
      <c r="A79" s="97">
        <v>88</v>
      </c>
      <c r="B79" s="119" t="str">
        <f>VLOOKUP($A79,Сотрудники!$A$3:$L$1206,2,0)</f>
        <v>Коурова Мария</v>
      </c>
      <c r="C79" s="119" t="str">
        <f>VLOOKUP($A79,Сотрудники!$A$3:$L$1206,9,0)</f>
        <v>приземление</v>
      </c>
      <c r="D79" s="119">
        <f>VLOOKUP($A79,Сотрудники!$A$3:$L$1206,10,0)</f>
        <v>0</v>
      </c>
      <c r="E79" s="119">
        <f>VLOOKUP($A79,Сотрудники!$A$3:$L$1206,11,0)</f>
        <v>89900</v>
      </c>
      <c r="F79" s="120">
        <f t="shared" si="5"/>
        <v>6</v>
      </c>
      <c r="G79" s="125"/>
      <c r="H79" s="125">
        <v>48</v>
      </c>
      <c r="I79" s="121" t="e">
        <f>VLOOKUP($A79,Сотрудники!$A$3:$L$1206,14,0)</f>
        <v>#REF!</v>
      </c>
      <c r="J79" s="122" t="e">
        <f t="shared" si="3"/>
        <v>#REF!</v>
      </c>
      <c r="K79" s="126" t="e">
        <f t="shared" si="4"/>
        <v>#REF!</v>
      </c>
    </row>
    <row r="80" spans="1:11" s="113" customFormat="1" x14ac:dyDescent="0.3">
      <c r="K80" s="113" t="e">
        <f>SUM(K5:K79)</f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K173"/>
  <sheetViews>
    <sheetView zoomScale="69" workbookViewId="0">
      <pane xSplit="2" ySplit="2" topLeftCell="C3" activePane="bottomRight" state="frozen"/>
      <selection activeCell="B175" sqref="B175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4" style="102" customWidth="1"/>
    <col min="2" max="2" width="29.3984375" style="102" bestFit="1" customWidth="1"/>
    <col min="3" max="3" width="29.19921875" style="102" customWidth="1"/>
    <col min="4" max="14" width="10.09765625" style="102" bestFit="1" customWidth="1"/>
    <col min="15" max="15" width="10.69921875" style="102" customWidth="1"/>
    <col min="16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6">
        <v>44166</v>
      </c>
      <c r="E2" s="106">
        <f>D2+1</f>
        <v>44167</v>
      </c>
      <c r="F2" s="106">
        <f t="shared" ref="F2:G2" si="0">E2+1</f>
        <v>44168</v>
      </c>
      <c r="G2" s="106">
        <f t="shared" si="0"/>
        <v>44169</v>
      </c>
      <c r="H2" s="105">
        <f>G2+1</f>
        <v>44170</v>
      </c>
      <c r="I2" s="105">
        <f t="shared" ref="I2:AF2" si="1">H2+1</f>
        <v>44171</v>
      </c>
      <c r="J2" s="106">
        <f t="shared" si="1"/>
        <v>44172</v>
      </c>
      <c r="K2" s="106">
        <f t="shared" si="1"/>
        <v>44173</v>
      </c>
      <c r="L2" s="106">
        <f t="shared" si="1"/>
        <v>44174</v>
      </c>
      <c r="M2" s="106">
        <f t="shared" si="1"/>
        <v>44175</v>
      </c>
      <c r="N2" s="106">
        <f t="shared" si="1"/>
        <v>44176</v>
      </c>
      <c r="O2" s="105">
        <f t="shared" si="1"/>
        <v>44177</v>
      </c>
      <c r="P2" s="105">
        <f t="shared" si="1"/>
        <v>44178</v>
      </c>
      <c r="Q2" s="106">
        <f t="shared" si="1"/>
        <v>44179</v>
      </c>
      <c r="R2" s="106">
        <f t="shared" si="1"/>
        <v>44180</v>
      </c>
      <c r="S2" s="106">
        <f t="shared" si="1"/>
        <v>44181</v>
      </c>
      <c r="T2" s="106">
        <f t="shared" si="1"/>
        <v>44182</v>
      </c>
      <c r="U2" s="106">
        <f t="shared" si="1"/>
        <v>44183</v>
      </c>
      <c r="V2" s="105">
        <f t="shared" si="1"/>
        <v>44184</v>
      </c>
      <c r="W2" s="105">
        <f t="shared" si="1"/>
        <v>44185</v>
      </c>
      <c r="X2" s="106">
        <f t="shared" si="1"/>
        <v>44186</v>
      </c>
      <c r="Y2" s="106">
        <f t="shared" si="1"/>
        <v>44187</v>
      </c>
      <c r="Z2" s="106">
        <f t="shared" si="1"/>
        <v>44188</v>
      </c>
      <c r="AA2" s="106">
        <f t="shared" si="1"/>
        <v>44189</v>
      </c>
      <c r="AB2" s="106">
        <f t="shared" si="1"/>
        <v>44190</v>
      </c>
      <c r="AC2" s="105">
        <f t="shared" si="1"/>
        <v>44191</v>
      </c>
      <c r="AD2" s="105">
        <f t="shared" si="1"/>
        <v>44192</v>
      </c>
      <c r="AE2" s="106">
        <f t="shared" si="1"/>
        <v>44193</v>
      </c>
      <c r="AF2" s="106">
        <f t="shared" si="1"/>
        <v>44194</v>
      </c>
      <c r="AG2" s="106">
        <f>+AF2+1</f>
        <v>44195</v>
      </c>
      <c r="AH2" s="106">
        <f>+AG2+1</f>
        <v>44196</v>
      </c>
      <c r="AI2" s="106">
        <f>+AH2+1</f>
        <v>44197</v>
      </c>
      <c r="AJ2" s="106">
        <f>+AI2+1</f>
        <v>44198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9" t="str">
        <f t="shared" ref="D3:AJ10" si="2">IF(ISBLANK(D90),"",IF(D90=0,"Выходной",IF(D90&lt;&gt;0,"Работал","")))</f>
        <v>Работал</v>
      </c>
      <c r="E3" s="109" t="str">
        <f t="shared" si="2"/>
        <v>Работал</v>
      </c>
      <c r="F3" s="109" t="str">
        <f t="shared" si="2"/>
        <v>Работал</v>
      </c>
      <c r="G3" s="107" t="str">
        <f t="shared" si="2"/>
        <v>Работал</v>
      </c>
      <c r="H3" s="127" t="str">
        <f t="shared" si="2"/>
        <v/>
      </c>
      <c r="I3" s="127" t="str">
        <f t="shared" si="2"/>
        <v/>
      </c>
      <c r="J3" s="109" t="str">
        <f t="shared" si="2"/>
        <v>Работал</v>
      </c>
      <c r="K3" s="109" t="str">
        <f t="shared" si="2"/>
        <v>Работал</v>
      </c>
      <c r="L3" s="109" t="str">
        <f t="shared" si="2"/>
        <v>Работал</v>
      </c>
      <c r="M3" s="109" t="str">
        <f t="shared" si="2"/>
        <v>Работал</v>
      </c>
      <c r="N3" s="109" t="str">
        <f t="shared" si="2"/>
        <v>Работал</v>
      </c>
      <c r="O3" s="127" t="str">
        <f t="shared" si="2"/>
        <v/>
      </c>
      <c r="P3" s="127" t="str">
        <f t="shared" si="2"/>
        <v/>
      </c>
      <c r="Q3" s="109" t="str">
        <f t="shared" si="2"/>
        <v>Работал</v>
      </c>
      <c r="R3" s="109" t="str">
        <f t="shared" si="2"/>
        <v>Работал</v>
      </c>
      <c r="S3" s="109" t="str">
        <f t="shared" si="2"/>
        <v>Работал</v>
      </c>
      <c r="T3" s="109" t="str">
        <f t="shared" si="2"/>
        <v>Работал</v>
      </c>
      <c r="U3" s="109" t="str">
        <f t="shared" si="2"/>
        <v>Работал</v>
      </c>
      <c r="V3" s="127" t="str">
        <f t="shared" si="2"/>
        <v/>
      </c>
      <c r="W3" s="127" t="str">
        <f t="shared" si="2"/>
        <v/>
      </c>
      <c r="X3" s="109" t="str">
        <f t="shared" si="2"/>
        <v>Работал</v>
      </c>
      <c r="Y3" s="109" t="str">
        <f t="shared" si="2"/>
        <v>Работал</v>
      </c>
      <c r="Z3" s="109" t="str">
        <f t="shared" si="2"/>
        <v>Работал</v>
      </c>
      <c r="AA3" s="109" t="str">
        <f t="shared" si="2"/>
        <v>Работал</v>
      </c>
      <c r="AB3" s="109" t="str">
        <f t="shared" si="2"/>
        <v>Работал</v>
      </c>
      <c r="AC3" s="127" t="str">
        <f t="shared" si="2"/>
        <v/>
      </c>
      <c r="AD3" s="127" t="str">
        <f t="shared" si="2"/>
        <v/>
      </c>
      <c r="AE3" s="109" t="str">
        <f t="shared" si="2"/>
        <v>Работал</v>
      </c>
      <c r="AF3" s="109" t="str">
        <f t="shared" si="2"/>
        <v>Работал</v>
      </c>
      <c r="AG3" s="109" t="str">
        <f t="shared" si="2"/>
        <v>Работал</v>
      </c>
      <c r="AH3" s="109" t="str">
        <f t="shared" si="2"/>
        <v>Работал</v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9" t="str">
        <f t="shared" si="2"/>
        <v>Работал</v>
      </c>
      <c r="E4" s="109" t="str">
        <f t="shared" si="2"/>
        <v>Работал</v>
      </c>
      <c r="F4" s="109" t="str">
        <f t="shared" si="2"/>
        <v>Работал</v>
      </c>
      <c r="G4" s="109" t="str">
        <f t="shared" si="2"/>
        <v>Работал</v>
      </c>
      <c r="H4" s="127" t="str">
        <f t="shared" si="2"/>
        <v/>
      </c>
      <c r="I4" s="127" t="str">
        <f t="shared" si="2"/>
        <v/>
      </c>
      <c r="J4" s="109" t="str">
        <f t="shared" si="2"/>
        <v>Работал</v>
      </c>
      <c r="K4" s="109" t="str">
        <f t="shared" si="2"/>
        <v>Работал</v>
      </c>
      <c r="L4" s="109" t="str">
        <f t="shared" si="2"/>
        <v>Работал</v>
      </c>
      <c r="M4" s="109" t="str">
        <f t="shared" si="2"/>
        <v>Работал</v>
      </c>
      <c r="N4" s="109" t="str">
        <f t="shared" si="2"/>
        <v>Работал</v>
      </c>
      <c r="O4" s="127" t="str">
        <f t="shared" si="2"/>
        <v/>
      </c>
      <c r="P4" s="127" t="str">
        <f t="shared" si="2"/>
        <v/>
      </c>
      <c r="Q4" s="109" t="str">
        <f t="shared" si="2"/>
        <v>Работал</v>
      </c>
      <c r="R4" s="109" t="str">
        <f t="shared" si="2"/>
        <v>Работал</v>
      </c>
      <c r="S4" s="109" t="str">
        <f t="shared" si="2"/>
        <v>Работал</v>
      </c>
      <c r="T4" s="109" t="str">
        <f t="shared" si="2"/>
        <v>Работал</v>
      </c>
      <c r="U4" s="109" t="str">
        <f t="shared" si="2"/>
        <v>Работал</v>
      </c>
      <c r="V4" s="127" t="str">
        <f t="shared" si="2"/>
        <v/>
      </c>
      <c r="W4" s="127" t="str">
        <f t="shared" si="2"/>
        <v/>
      </c>
      <c r="X4" s="109" t="str">
        <f t="shared" si="2"/>
        <v>Работал</v>
      </c>
      <c r="Y4" s="109" t="str">
        <f t="shared" si="2"/>
        <v>Работал</v>
      </c>
      <c r="Z4" s="109" t="str">
        <f t="shared" si="2"/>
        <v>Работал</v>
      </c>
      <c r="AA4" s="109" t="str">
        <f t="shared" si="2"/>
        <v>Работал</v>
      </c>
      <c r="AB4" s="109" t="str">
        <f t="shared" si="2"/>
        <v>Работал</v>
      </c>
      <c r="AC4" s="127" t="str">
        <f t="shared" si="2"/>
        <v/>
      </c>
      <c r="AD4" s="127" t="str">
        <f t="shared" si="2"/>
        <v/>
      </c>
      <c r="AE4" s="109" t="str">
        <f t="shared" si="2"/>
        <v>Работал</v>
      </c>
      <c r="AF4" s="109" t="str">
        <f t="shared" si="2"/>
        <v>Работал</v>
      </c>
      <c r="AG4" s="109" t="str">
        <f t="shared" si="2"/>
        <v>Работал</v>
      </c>
      <c r="AH4" s="109" t="str">
        <f t="shared" si="2"/>
        <v>Работал</v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9" t="str">
        <f t="shared" si="2"/>
        <v>Работал</v>
      </c>
      <c r="E5" s="109" t="str">
        <f t="shared" si="2"/>
        <v>Работал</v>
      </c>
      <c r="F5" s="109" t="str">
        <f t="shared" si="2"/>
        <v>Работал</v>
      </c>
      <c r="G5" s="109" t="str">
        <f t="shared" si="2"/>
        <v>Работал</v>
      </c>
      <c r="H5" s="127" t="str">
        <f t="shared" si="2"/>
        <v/>
      </c>
      <c r="I5" s="127" t="str">
        <f t="shared" si="2"/>
        <v/>
      </c>
      <c r="J5" s="109" t="str">
        <f t="shared" si="2"/>
        <v>Работал</v>
      </c>
      <c r="K5" s="109" t="str">
        <f t="shared" si="2"/>
        <v>Работал</v>
      </c>
      <c r="L5" s="109" t="str">
        <f t="shared" si="2"/>
        <v>Работал</v>
      </c>
      <c r="M5" s="109" t="str">
        <f t="shared" si="2"/>
        <v>Работал</v>
      </c>
      <c r="N5" s="109" t="str">
        <f t="shared" si="2"/>
        <v>Работал</v>
      </c>
      <c r="O5" s="127" t="str">
        <f t="shared" si="2"/>
        <v/>
      </c>
      <c r="P5" s="127" t="str">
        <f t="shared" si="2"/>
        <v/>
      </c>
      <c r="Q5" s="109" t="str">
        <f t="shared" si="2"/>
        <v>Работал</v>
      </c>
      <c r="R5" s="109" t="str">
        <f t="shared" si="2"/>
        <v>Работал</v>
      </c>
      <c r="S5" s="109" t="str">
        <f t="shared" si="2"/>
        <v>Работал</v>
      </c>
      <c r="T5" s="109" t="str">
        <f t="shared" si="2"/>
        <v>Работал</v>
      </c>
      <c r="U5" s="109" t="str">
        <f t="shared" si="2"/>
        <v>Выходной</v>
      </c>
      <c r="V5" s="127" t="str">
        <f t="shared" si="2"/>
        <v>Выходной</v>
      </c>
      <c r="W5" s="127" t="str">
        <f t="shared" si="2"/>
        <v>Выходной</v>
      </c>
      <c r="X5" s="109" t="str">
        <f t="shared" si="2"/>
        <v>Выходной</v>
      </c>
      <c r="Y5" s="109" t="str">
        <f t="shared" si="2"/>
        <v>Выходной</v>
      </c>
      <c r="Z5" s="109" t="str">
        <f t="shared" si="2"/>
        <v>Выходной</v>
      </c>
      <c r="AA5" s="109" t="str">
        <f t="shared" si="2"/>
        <v>Выходной</v>
      </c>
      <c r="AB5" s="109" t="str">
        <f t="shared" si="2"/>
        <v>Выходной</v>
      </c>
      <c r="AC5" s="127" t="str">
        <f t="shared" si="2"/>
        <v>Выходной</v>
      </c>
      <c r="AD5" s="127" t="str">
        <f t="shared" si="2"/>
        <v>Выходной</v>
      </c>
      <c r="AE5" s="109" t="str">
        <f t="shared" si="2"/>
        <v>Выходной</v>
      </c>
      <c r="AF5" s="109" t="str">
        <f t="shared" si="2"/>
        <v>Выходной</v>
      </c>
      <c r="AG5" s="109" t="str">
        <f t="shared" si="2"/>
        <v>Выходной</v>
      </c>
      <c r="AH5" s="109" t="str">
        <f t="shared" si="2"/>
        <v>Выходной</v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09" t="str">
        <f t="shared" si="2"/>
        <v>Работал</v>
      </c>
      <c r="E6" s="109" t="str">
        <f t="shared" si="2"/>
        <v>Работал</v>
      </c>
      <c r="F6" s="109" t="str">
        <f t="shared" si="2"/>
        <v>Работал</v>
      </c>
      <c r="G6" s="109" t="str">
        <f t="shared" si="2"/>
        <v>Работал</v>
      </c>
      <c r="H6" s="127" t="str">
        <f t="shared" si="2"/>
        <v/>
      </c>
      <c r="I6" s="127" t="str">
        <f t="shared" si="2"/>
        <v/>
      </c>
      <c r="J6" s="109" t="str">
        <f t="shared" si="2"/>
        <v>Работал</v>
      </c>
      <c r="K6" s="109" t="str">
        <f t="shared" si="2"/>
        <v>Работал</v>
      </c>
      <c r="L6" s="109" t="str">
        <f t="shared" si="2"/>
        <v>Работал</v>
      </c>
      <c r="M6" s="109" t="str">
        <f t="shared" si="2"/>
        <v>Работал</v>
      </c>
      <c r="N6" s="109" t="str">
        <f t="shared" si="2"/>
        <v>Работал</v>
      </c>
      <c r="O6" s="127" t="str">
        <f t="shared" si="2"/>
        <v/>
      </c>
      <c r="P6" s="127" t="str">
        <f t="shared" si="2"/>
        <v/>
      </c>
      <c r="Q6" s="109" t="str">
        <f t="shared" si="2"/>
        <v>Работал</v>
      </c>
      <c r="R6" s="109" t="str">
        <f t="shared" si="2"/>
        <v>Работал</v>
      </c>
      <c r="S6" s="109" t="str">
        <f t="shared" si="2"/>
        <v>Работал</v>
      </c>
      <c r="T6" s="109" t="str">
        <f t="shared" si="2"/>
        <v>Работал</v>
      </c>
      <c r="U6" s="109" t="str">
        <f t="shared" si="2"/>
        <v>Работал</v>
      </c>
      <c r="V6" s="127" t="str">
        <f t="shared" si="2"/>
        <v/>
      </c>
      <c r="W6" s="127" t="str">
        <f t="shared" si="2"/>
        <v/>
      </c>
      <c r="X6" s="109" t="str">
        <f t="shared" si="2"/>
        <v>Работал</v>
      </c>
      <c r="Y6" s="109" t="str">
        <f t="shared" si="2"/>
        <v>Работал</v>
      </c>
      <c r="Z6" s="109" t="str">
        <f t="shared" si="2"/>
        <v>Работал</v>
      </c>
      <c r="AA6" s="109" t="str">
        <f t="shared" si="2"/>
        <v>Работал</v>
      </c>
      <c r="AB6" s="109" t="str">
        <f t="shared" si="2"/>
        <v>Работал</v>
      </c>
      <c r="AC6" s="127" t="str">
        <f t="shared" si="2"/>
        <v/>
      </c>
      <c r="AD6" s="127" t="str">
        <f t="shared" si="2"/>
        <v/>
      </c>
      <c r="AE6" s="109" t="str">
        <f t="shared" si="2"/>
        <v>Работал</v>
      </c>
      <c r="AF6" s="109" t="str">
        <f t="shared" si="2"/>
        <v>Работал</v>
      </c>
      <c r="AG6" s="109" t="str">
        <f t="shared" si="2"/>
        <v>Работал</v>
      </c>
      <c r="AH6" s="109" t="str">
        <f t="shared" si="2"/>
        <v>Работал</v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09" t="str">
        <f t="shared" si="2"/>
        <v>Работал</v>
      </c>
      <c r="E7" s="109" t="str">
        <f t="shared" si="2"/>
        <v>Работал</v>
      </c>
      <c r="F7" s="109" t="str">
        <f t="shared" si="2"/>
        <v>Работал</v>
      </c>
      <c r="G7" s="109" t="str">
        <f t="shared" si="2"/>
        <v>Работал</v>
      </c>
      <c r="H7" s="127" t="str">
        <f t="shared" si="2"/>
        <v/>
      </c>
      <c r="I7" s="127" t="str">
        <f t="shared" si="2"/>
        <v/>
      </c>
      <c r="J7" s="109" t="str">
        <f t="shared" si="2"/>
        <v>Работал</v>
      </c>
      <c r="K7" s="109" t="str">
        <f t="shared" si="2"/>
        <v>Работал</v>
      </c>
      <c r="L7" s="109" t="str">
        <f t="shared" si="2"/>
        <v>Работал</v>
      </c>
      <c r="M7" s="109" t="str">
        <f t="shared" si="2"/>
        <v>Работал</v>
      </c>
      <c r="N7" s="109" t="str">
        <f t="shared" si="2"/>
        <v>Работал</v>
      </c>
      <c r="O7" s="127" t="str">
        <f t="shared" si="2"/>
        <v/>
      </c>
      <c r="P7" s="127" t="str">
        <f t="shared" si="2"/>
        <v/>
      </c>
      <c r="Q7" s="109" t="str">
        <f t="shared" si="2"/>
        <v>Работал</v>
      </c>
      <c r="R7" s="109" t="str">
        <f t="shared" si="2"/>
        <v>Работал</v>
      </c>
      <c r="S7" s="109" t="str">
        <f t="shared" si="2"/>
        <v>Работал</v>
      </c>
      <c r="T7" s="109" t="str">
        <f t="shared" si="2"/>
        <v>Работал</v>
      </c>
      <c r="U7" s="109" t="str">
        <f t="shared" si="2"/>
        <v>Работал</v>
      </c>
      <c r="V7" s="127" t="str">
        <f t="shared" si="2"/>
        <v/>
      </c>
      <c r="W7" s="127" t="str">
        <f t="shared" si="2"/>
        <v/>
      </c>
      <c r="X7" s="109" t="str">
        <f t="shared" si="2"/>
        <v>Работал</v>
      </c>
      <c r="Y7" s="109" t="str">
        <f t="shared" si="2"/>
        <v>Работал</v>
      </c>
      <c r="Z7" s="109" t="str">
        <f t="shared" si="2"/>
        <v>Работал</v>
      </c>
      <c r="AA7" s="109" t="str">
        <f t="shared" si="2"/>
        <v>Работал</v>
      </c>
      <c r="AB7" s="109" t="str">
        <f t="shared" si="2"/>
        <v>Работал</v>
      </c>
      <c r="AC7" s="127" t="str">
        <f t="shared" si="2"/>
        <v/>
      </c>
      <c r="AD7" s="127" t="str">
        <f t="shared" si="2"/>
        <v/>
      </c>
      <c r="AE7" s="109" t="str">
        <f t="shared" si="2"/>
        <v>Работал</v>
      </c>
      <c r="AF7" s="109" t="str">
        <f t="shared" si="2"/>
        <v>Работал</v>
      </c>
      <c r="AG7" s="109" t="str">
        <f t="shared" si="2"/>
        <v>Работал</v>
      </c>
      <c r="AH7" s="109" t="str">
        <f t="shared" si="2"/>
        <v>Работал</v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09" t="str">
        <f t="shared" si="2"/>
        <v>Работал</v>
      </c>
      <c r="E8" s="109" t="str">
        <f t="shared" si="2"/>
        <v>Работал</v>
      </c>
      <c r="F8" s="109" t="str">
        <f t="shared" si="2"/>
        <v>Работал</v>
      </c>
      <c r="G8" s="109" t="str">
        <f t="shared" si="2"/>
        <v>Работал</v>
      </c>
      <c r="H8" s="127" t="str">
        <f t="shared" si="2"/>
        <v>Работал</v>
      </c>
      <c r="I8" s="127" t="str">
        <f t="shared" si="2"/>
        <v/>
      </c>
      <c r="J8" s="109" t="str">
        <f t="shared" si="2"/>
        <v>Работал</v>
      </c>
      <c r="K8" s="109" t="str">
        <f t="shared" si="2"/>
        <v>Работал</v>
      </c>
      <c r="L8" s="109" t="str">
        <f t="shared" si="2"/>
        <v>Работал</v>
      </c>
      <c r="M8" s="109" t="str">
        <f t="shared" si="2"/>
        <v>Работал</v>
      </c>
      <c r="N8" s="109" t="str">
        <f t="shared" si="2"/>
        <v>Работал</v>
      </c>
      <c r="O8" s="127" t="str">
        <f t="shared" si="2"/>
        <v/>
      </c>
      <c r="P8" s="127" t="str">
        <f t="shared" si="2"/>
        <v/>
      </c>
      <c r="Q8" s="109" t="str">
        <f t="shared" si="2"/>
        <v>Работал</v>
      </c>
      <c r="R8" s="109" t="str">
        <f t="shared" si="2"/>
        <v>Работал</v>
      </c>
      <c r="S8" s="109" t="str">
        <f t="shared" si="2"/>
        <v>Работал</v>
      </c>
      <c r="T8" s="109" t="str">
        <f t="shared" si="2"/>
        <v>Работал</v>
      </c>
      <c r="U8" s="109" t="str">
        <f t="shared" si="2"/>
        <v>Работал</v>
      </c>
      <c r="V8" s="127" t="str">
        <f t="shared" si="2"/>
        <v/>
      </c>
      <c r="W8" s="127" t="str">
        <f t="shared" si="2"/>
        <v/>
      </c>
      <c r="X8" s="109" t="str">
        <f t="shared" si="2"/>
        <v>Работал</v>
      </c>
      <c r="Y8" s="109" t="str">
        <f t="shared" si="2"/>
        <v>Работал</v>
      </c>
      <c r="Z8" s="109" t="str">
        <f t="shared" si="2"/>
        <v>Работал</v>
      </c>
      <c r="AA8" s="109" t="str">
        <f t="shared" si="2"/>
        <v>Работал</v>
      </c>
      <c r="AB8" s="109" t="str">
        <f t="shared" si="2"/>
        <v>Работал</v>
      </c>
      <c r="AC8" s="127" t="str">
        <f t="shared" si="2"/>
        <v/>
      </c>
      <c r="AD8" s="127" t="str">
        <f t="shared" si="2"/>
        <v/>
      </c>
      <c r="AE8" s="109" t="str">
        <f t="shared" si="2"/>
        <v>Работал</v>
      </c>
      <c r="AF8" s="109" t="str">
        <f t="shared" si="2"/>
        <v>Работал</v>
      </c>
      <c r="AG8" s="109" t="str">
        <f t="shared" si="2"/>
        <v>Работал</v>
      </c>
      <c r="AH8" s="109" t="str">
        <f t="shared" si="2"/>
        <v>Работал</v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09" t="str">
        <f t="shared" si="2"/>
        <v>Работал</v>
      </c>
      <c r="E9" s="109" t="str">
        <f t="shared" si="2"/>
        <v>Работал</v>
      </c>
      <c r="F9" s="109" t="str">
        <f t="shared" si="2"/>
        <v>Работал</v>
      </c>
      <c r="G9" s="109" t="str">
        <f t="shared" si="2"/>
        <v>Работал</v>
      </c>
      <c r="H9" s="127" t="str">
        <f t="shared" si="2"/>
        <v/>
      </c>
      <c r="I9" s="127" t="str">
        <f t="shared" si="2"/>
        <v/>
      </c>
      <c r="J9" s="109" t="str">
        <f t="shared" si="2"/>
        <v>Работал</v>
      </c>
      <c r="K9" s="109" t="str">
        <f t="shared" si="2"/>
        <v>Работал</v>
      </c>
      <c r="L9" s="109" t="str">
        <f t="shared" si="2"/>
        <v>Работал</v>
      </c>
      <c r="M9" s="109" t="str">
        <f t="shared" si="2"/>
        <v>Работал</v>
      </c>
      <c r="N9" s="109" t="str">
        <f t="shared" si="2"/>
        <v>Работал</v>
      </c>
      <c r="O9" s="127" t="str">
        <f t="shared" si="2"/>
        <v/>
      </c>
      <c r="P9" s="127" t="str">
        <f t="shared" si="2"/>
        <v/>
      </c>
      <c r="Q9" s="109" t="str">
        <f t="shared" si="2"/>
        <v>Работал</v>
      </c>
      <c r="R9" s="109" t="str">
        <f t="shared" si="2"/>
        <v>Работал</v>
      </c>
      <c r="S9" s="109" t="str">
        <f t="shared" si="2"/>
        <v>Работал</v>
      </c>
      <c r="T9" s="109" t="str">
        <f t="shared" si="2"/>
        <v>Работал</v>
      </c>
      <c r="U9" s="109" t="str">
        <f t="shared" si="2"/>
        <v>Работал</v>
      </c>
      <c r="V9" s="127" t="str">
        <f t="shared" si="2"/>
        <v/>
      </c>
      <c r="W9" s="127" t="str">
        <f t="shared" si="2"/>
        <v/>
      </c>
      <c r="X9" s="109" t="str">
        <f t="shared" si="2"/>
        <v>Работал</v>
      </c>
      <c r="Y9" s="109" t="str">
        <f t="shared" si="2"/>
        <v>Работал</v>
      </c>
      <c r="Z9" s="109" t="str">
        <f t="shared" si="2"/>
        <v>Работал</v>
      </c>
      <c r="AA9" s="109" t="str">
        <f t="shared" si="2"/>
        <v>Работал</v>
      </c>
      <c r="AB9" s="109" t="str">
        <f t="shared" si="2"/>
        <v>Работал</v>
      </c>
      <c r="AC9" s="127" t="str">
        <f t="shared" si="2"/>
        <v/>
      </c>
      <c r="AD9" s="127" t="str">
        <f t="shared" si="2"/>
        <v/>
      </c>
      <c r="AE9" s="109" t="str">
        <f t="shared" si="2"/>
        <v>Работал</v>
      </c>
      <c r="AF9" s="109" t="str">
        <f t="shared" si="2"/>
        <v>Работал</v>
      </c>
      <c r="AG9" s="109" t="str">
        <f t="shared" si="2"/>
        <v>Работал</v>
      </c>
      <c r="AH9" s="109" t="str">
        <f t="shared" si="2"/>
        <v>Работал</v>
      </c>
      <c r="AI9" s="109" t="str">
        <f t="shared" si="2"/>
        <v/>
      </c>
      <c r="AJ9" s="109" t="str">
        <f t="shared" si="2"/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09" t="str">
        <f t="shared" si="2"/>
        <v>Работал</v>
      </c>
      <c r="E10" s="109" t="str">
        <f t="shared" si="2"/>
        <v>Работал</v>
      </c>
      <c r="F10" s="109" t="str">
        <f t="shared" si="2"/>
        <v>Работал</v>
      </c>
      <c r="G10" s="109" t="str">
        <f t="shared" si="2"/>
        <v>Работал</v>
      </c>
      <c r="H10" s="127" t="str">
        <f t="shared" si="2"/>
        <v/>
      </c>
      <c r="I10" s="127" t="str">
        <f t="shared" si="2"/>
        <v/>
      </c>
      <c r="J10" s="109" t="str">
        <f t="shared" si="2"/>
        <v>Работал</v>
      </c>
      <c r="K10" s="109" t="str">
        <f t="shared" si="2"/>
        <v>Работал</v>
      </c>
      <c r="L10" s="109" t="str">
        <f t="shared" si="2"/>
        <v>Работал</v>
      </c>
      <c r="M10" s="109" t="str">
        <f t="shared" si="2"/>
        <v>Работал</v>
      </c>
      <c r="N10" s="109" t="str">
        <f t="shared" si="2"/>
        <v>Работал</v>
      </c>
      <c r="O10" s="127" t="str">
        <f t="shared" si="2"/>
        <v/>
      </c>
      <c r="P10" s="127" t="str">
        <f t="shared" si="2"/>
        <v/>
      </c>
      <c r="Q10" s="109" t="str">
        <f t="shared" si="2"/>
        <v>Работал</v>
      </c>
      <c r="R10" s="109" t="str">
        <f t="shared" si="2"/>
        <v>Работал</v>
      </c>
      <c r="S10" s="109" t="str">
        <f t="shared" si="2"/>
        <v>Работал</v>
      </c>
      <c r="T10" s="109" t="str">
        <f t="shared" si="2"/>
        <v>Работал</v>
      </c>
      <c r="U10" s="109" t="str">
        <f t="shared" si="2"/>
        <v>Работал</v>
      </c>
      <c r="V10" s="127" t="str">
        <f t="shared" si="2"/>
        <v/>
      </c>
      <c r="W10" s="127" t="str">
        <f t="shared" si="2"/>
        <v/>
      </c>
      <c r="X10" s="109" t="str">
        <f t="shared" si="2"/>
        <v>Работал</v>
      </c>
      <c r="Y10" s="109" t="str">
        <f t="shared" si="2"/>
        <v>Работал</v>
      </c>
      <c r="Z10" s="109" t="str">
        <f t="shared" si="2"/>
        <v>Работал</v>
      </c>
      <c r="AA10" s="109" t="str">
        <f t="shared" si="2"/>
        <v>Работал</v>
      </c>
      <c r="AB10" s="109" t="str">
        <f t="shared" ref="AB10:AJ10" si="3">IF(ISBLANK(AB97),"",IF(AB97=0,"Выходной",IF(AB97&lt;&gt;0,"Работал","")))</f>
        <v>Работал</v>
      </c>
      <c r="AC10" s="127" t="str">
        <f t="shared" si="3"/>
        <v/>
      </c>
      <c r="AD10" s="127" t="str">
        <f t="shared" si="3"/>
        <v/>
      </c>
      <c r="AE10" s="109" t="str">
        <f t="shared" si="3"/>
        <v>Работал</v>
      </c>
      <c r="AF10" s="109" t="str">
        <f t="shared" si="3"/>
        <v>Работал</v>
      </c>
      <c r="AG10" s="109" t="str">
        <f t="shared" si="3"/>
        <v>Работал</v>
      </c>
      <c r="AH10" s="109" t="str">
        <f t="shared" si="3"/>
        <v>Работал</v>
      </c>
      <c r="AI10" s="109" t="str">
        <f t="shared" si="3"/>
        <v/>
      </c>
      <c r="AJ10" s="109" t="str">
        <f t="shared" si="3"/>
        <v/>
      </c>
    </row>
    <row r="11" spans="1:36" x14ac:dyDescent="0.3">
      <c r="A11" s="102">
        <v>13</v>
      </c>
      <c r="B11" s="107" t="str">
        <f>VLOOKUP($A11,Сотрудники!$A$3:$L$1206,2,0)</f>
        <v>Богданов Михаил</v>
      </c>
      <c r="C11" s="107" t="str">
        <f>VLOOKUP($A11,Сотрудники!$A$3:$L$1206,8,0)</f>
        <v>СПБ</v>
      </c>
      <c r="D11" s="109" t="str">
        <f t="shared" ref="D11:AJ18" si="4">IF(ISBLANK(D98),"",IF(D98=0,"Выходной",IF(D98&lt;&gt;0,"Работал","")))</f>
        <v>Работал</v>
      </c>
      <c r="E11" s="109" t="str">
        <f t="shared" si="4"/>
        <v>Работал</v>
      </c>
      <c r="F11" s="109" t="str">
        <f t="shared" si="4"/>
        <v>Работал</v>
      </c>
      <c r="G11" s="109" t="str">
        <f t="shared" si="4"/>
        <v>Работал</v>
      </c>
      <c r="H11" s="127" t="str">
        <f t="shared" si="4"/>
        <v>Работал</v>
      </c>
      <c r="I11" s="127" t="str">
        <f t="shared" si="4"/>
        <v/>
      </c>
      <c r="J11" s="109" t="str">
        <f t="shared" si="4"/>
        <v>Работал</v>
      </c>
      <c r="K11" s="109" t="str">
        <f t="shared" si="4"/>
        <v>Работал</v>
      </c>
      <c r="L11" s="109" t="str">
        <f t="shared" si="4"/>
        <v>Работал</v>
      </c>
      <c r="M11" s="109" t="str">
        <f t="shared" si="4"/>
        <v>Работал</v>
      </c>
      <c r="N11" s="109" t="str">
        <f t="shared" si="4"/>
        <v>Работал</v>
      </c>
      <c r="O11" s="127" t="str">
        <f t="shared" si="4"/>
        <v>Работал</v>
      </c>
      <c r="P11" s="127" t="str">
        <f t="shared" si="4"/>
        <v/>
      </c>
      <c r="Q11" s="109" t="str">
        <f t="shared" si="4"/>
        <v>Работал</v>
      </c>
      <c r="R11" s="109" t="str">
        <f t="shared" si="4"/>
        <v>Работал</v>
      </c>
      <c r="S11" s="109" t="str">
        <f t="shared" si="4"/>
        <v>Работал</v>
      </c>
      <c r="T11" s="109" t="str">
        <f t="shared" si="4"/>
        <v>Работал</v>
      </c>
      <c r="U11" s="109" t="str">
        <f t="shared" si="4"/>
        <v>Работал</v>
      </c>
      <c r="V11" s="127" t="str">
        <f t="shared" si="4"/>
        <v>Работал</v>
      </c>
      <c r="W11" s="127" t="str">
        <f t="shared" si="4"/>
        <v/>
      </c>
      <c r="X11" s="109" t="str">
        <f t="shared" si="4"/>
        <v>Работал</v>
      </c>
      <c r="Y11" s="109" t="str">
        <f t="shared" si="4"/>
        <v>Работал</v>
      </c>
      <c r="Z11" s="109" t="str">
        <f t="shared" si="4"/>
        <v>Работал</v>
      </c>
      <c r="AA11" s="109" t="str">
        <f t="shared" si="4"/>
        <v>Работал</v>
      </c>
      <c r="AB11" s="109" t="str">
        <f t="shared" si="4"/>
        <v>Работал</v>
      </c>
      <c r="AC11" s="127" t="str">
        <f t="shared" si="4"/>
        <v/>
      </c>
      <c r="AD11" s="127" t="str">
        <f t="shared" si="4"/>
        <v/>
      </c>
      <c r="AE11" s="109" t="str">
        <f t="shared" si="4"/>
        <v>Работал</v>
      </c>
      <c r="AF11" s="109" t="str">
        <f t="shared" si="4"/>
        <v>Работал</v>
      </c>
      <c r="AG11" s="109" t="str">
        <f t="shared" si="4"/>
        <v>Работал</v>
      </c>
      <c r="AH11" s="109" t="str">
        <f t="shared" si="4"/>
        <v>Работал</v>
      </c>
      <c r="AI11" s="109" t="str">
        <f t="shared" si="4"/>
        <v/>
      </c>
      <c r="AJ11" s="109" t="str">
        <f t="shared" si="4"/>
        <v/>
      </c>
    </row>
    <row r="12" spans="1:36" x14ac:dyDescent="0.3">
      <c r="A12" s="102">
        <v>14</v>
      </c>
      <c r="B12" s="107" t="str">
        <f>VLOOKUP($A12,Сотрудники!$A$3:$L$1206,2,0)</f>
        <v>Смирнова Екатерина</v>
      </c>
      <c r="C12" s="107" t="str">
        <f>VLOOKUP($A12,Сотрудники!$A$3:$L$1206,8,0)</f>
        <v>Москва</v>
      </c>
      <c r="D12" s="109" t="str">
        <f t="shared" si="4"/>
        <v>Работал</v>
      </c>
      <c r="E12" s="109" t="str">
        <f t="shared" si="4"/>
        <v>Работал</v>
      </c>
      <c r="F12" s="109" t="str">
        <f t="shared" si="4"/>
        <v>Работал</v>
      </c>
      <c r="G12" s="109" t="str">
        <f t="shared" si="4"/>
        <v>Работал</v>
      </c>
      <c r="H12" s="127" t="str">
        <f t="shared" si="4"/>
        <v/>
      </c>
      <c r="I12" s="127" t="str">
        <f t="shared" si="4"/>
        <v/>
      </c>
      <c r="J12" s="109" t="str">
        <f t="shared" si="4"/>
        <v>Работал</v>
      </c>
      <c r="K12" s="109" t="str">
        <f t="shared" si="4"/>
        <v>Работал</v>
      </c>
      <c r="L12" s="109" t="str">
        <f t="shared" si="4"/>
        <v>Работал</v>
      </c>
      <c r="M12" s="109" t="str">
        <f t="shared" si="4"/>
        <v>Работал</v>
      </c>
      <c r="N12" s="109" t="str">
        <f t="shared" si="4"/>
        <v>Работал</v>
      </c>
      <c r="O12" s="127" t="str">
        <f t="shared" si="4"/>
        <v/>
      </c>
      <c r="P12" s="127" t="str">
        <f t="shared" si="4"/>
        <v/>
      </c>
      <c r="Q12" s="109" t="str">
        <f t="shared" si="4"/>
        <v>Работал</v>
      </c>
      <c r="R12" s="109" t="str">
        <f t="shared" si="4"/>
        <v>Работал</v>
      </c>
      <c r="S12" s="109" t="str">
        <f t="shared" si="4"/>
        <v>Работал</v>
      </c>
      <c r="T12" s="109" t="str">
        <f t="shared" si="4"/>
        <v>Работал</v>
      </c>
      <c r="U12" s="109" t="str">
        <f t="shared" si="4"/>
        <v>Работал</v>
      </c>
      <c r="V12" s="127" t="str">
        <f t="shared" si="4"/>
        <v/>
      </c>
      <c r="W12" s="127" t="str">
        <f t="shared" si="4"/>
        <v/>
      </c>
      <c r="X12" s="109" t="str">
        <f t="shared" si="4"/>
        <v/>
      </c>
      <c r="Y12" s="109" t="str">
        <f t="shared" si="4"/>
        <v/>
      </c>
      <c r="Z12" s="109" t="str">
        <f t="shared" si="4"/>
        <v/>
      </c>
      <c r="AA12" s="109" t="str">
        <f t="shared" si="4"/>
        <v/>
      </c>
      <c r="AB12" s="109" t="str">
        <f t="shared" si="4"/>
        <v/>
      </c>
      <c r="AC12" s="127" t="str">
        <f t="shared" si="4"/>
        <v/>
      </c>
      <c r="AD12" s="127" t="str">
        <f t="shared" si="4"/>
        <v/>
      </c>
      <c r="AE12" s="109" t="str">
        <f t="shared" si="4"/>
        <v/>
      </c>
      <c r="AF12" s="109" t="str">
        <f t="shared" si="4"/>
        <v/>
      </c>
      <c r="AG12" s="109" t="str">
        <f t="shared" si="4"/>
        <v/>
      </c>
      <c r="AH12" s="109" t="str">
        <f t="shared" si="4"/>
        <v/>
      </c>
      <c r="AI12" s="109" t="str">
        <f t="shared" si="4"/>
        <v/>
      </c>
      <c r="AJ12" s="109" t="str">
        <f t="shared" si="4"/>
        <v/>
      </c>
    </row>
    <row r="13" spans="1:36" x14ac:dyDescent="0.3">
      <c r="A13" s="102">
        <v>15</v>
      </c>
      <c r="B13" s="107" t="str">
        <f>VLOOKUP($A13,Сотрудники!$A$3:$L$1206,2,0)</f>
        <v>Герасимова Елизавета</v>
      </c>
      <c r="C13" s="107" t="str">
        <f>VLOOKUP($A13,Сотрудники!$A$3:$L$1206,8,0)</f>
        <v>Москва</v>
      </c>
      <c r="D13" s="109" t="str">
        <f t="shared" si="4"/>
        <v>Работал</v>
      </c>
      <c r="E13" s="109" t="str">
        <f t="shared" si="4"/>
        <v>Работал</v>
      </c>
      <c r="F13" s="109" t="str">
        <f t="shared" si="4"/>
        <v>Работал</v>
      </c>
      <c r="G13" s="109" t="str">
        <f t="shared" si="4"/>
        <v>Работал</v>
      </c>
      <c r="H13" s="127" t="str">
        <f t="shared" si="4"/>
        <v/>
      </c>
      <c r="I13" s="127" t="str">
        <f t="shared" si="4"/>
        <v/>
      </c>
      <c r="J13" s="109" t="str">
        <f t="shared" si="4"/>
        <v>Работал</v>
      </c>
      <c r="K13" s="109" t="str">
        <f t="shared" si="4"/>
        <v>Работал</v>
      </c>
      <c r="L13" s="109" t="str">
        <f t="shared" si="4"/>
        <v>Работал</v>
      </c>
      <c r="M13" s="109" t="str">
        <f t="shared" si="4"/>
        <v>Работал</v>
      </c>
      <c r="N13" s="109" t="str">
        <f t="shared" si="4"/>
        <v>Работал</v>
      </c>
      <c r="O13" s="127" t="str">
        <f t="shared" si="4"/>
        <v/>
      </c>
      <c r="P13" s="127" t="str">
        <f t="shared" si="4"/>
        <v/>
      </c>
      <c r="Q13" s="109" t="str">
        <f t="shared" si="4"/>
        <v>Работал</v>
      </c>
      <c r="R13" s="109" t="str">
        <f t="shared" si="4"/>
        <v>Работал</v>
      </c>
      <c r="S13" s="109" t="str">
        <f t="shared" si="4"/>
        <v>Работал</v>
      </c>
      <c r="T13" s="109" t="str">
        <f t="shared" si="4"/>
        <v>Работал</v>
      </c>
      <c r="U13" s="109" t="str">
        <f t="shared" si="4"/>
        <v>Работал</v>
      </c>
      <c r="V13" s="127" t="str">
        <f t="shared" si="4"/>
        <v/>
      </c>
      <c r="W13" s="127" t="str">
        <f t="shared" si="4"/>
        <v/>
      </c>
      <c r="X13" s="109" t="str">
        <f t="shared" si="4"/>
        <v>Работал</v>
      </c>
      <c r="Y13" s="109" t="str">
        <f t="shared" si="4"/>
        <v>Работал</v>
      </c>
      <c r="Z13" s="109" t="str">
        <f t="shared" si="4"/>
        <v>Работал</v>
      </c>
      <c r="AA13" s="109" t="str">
        <f t="shared" si="4"/>
        <v>Работал</v>
      </c>
      <c r="AB13" s="109" t="str">
        <f t="shared" si="4"/>
        <v>Работал</v>
      </c>
      <c r="AC13" s="127" t="str">
        <f t="shared" si="4"/>
        <v/>
      </c>
      <c r="AD13" s="127" t="str">
        <f t="shared" si="4"/>
        <v/>
      </c>
      <c r="AE13" s="109" t="str">
        <f t="shared" si="4"/>
        <v>Работал</v>
      </c>
      <c r="AF13" s="109" t="str">
        <f t="shared" si="4"/>
        <v>Работал</v>
      </c>
      <c r="AG13" s="109" t="str">
        <f t="shared" si="4"/>
        <v>Работал</v>
      </c>
      <c r="AH13" s="109" t="str">
        <f t="shared" si="4"/>
        <v>Работал</v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16</v>
      </c>
      <c r="B14" s="107" t="str">
        <f>VLOOKUP($A14,Сотрудники!$A$3:$L$1206,2,0)</f>
        <v>Абдуллаева Анжелика</v>
      </c>
      <c r="C14" s="107" t="str">
        <f>VLOOKUP($A14,Сотрудники!$A$3:$L$1206,8,0)</f>
        <v>Москва</v>
      </c>
      <c r="D14" s="109" t="str">
        <f t="shared" si="4"/>
        <v>Работал</v>
      </c>
      <c r="E14" s="109" t="str">
        <f t="shared" si="4"/>
        <v>Работал</v>
      </c>
      <c r="F14" s="109" t="str">
        <f t="shared" si="4"/>
        <v>Работал</v>
      </c>
      <c r="G14" s="109" t="str">
        <f t="shared" si="4"/>
        <v>Работал</v>
      </c>
      <c r="H14" s="127" t="str">
        <f t="shared" si="4"/>
        <v/>
      </c>
      <c r="I14" s="127" t="str">
        <f t="shared" si="4"/>
        <v/>
      </c>
      <c r="J14" s="109" t="str">
        <f t="shared" si="4"/>
        <v>Работал</v>
      </c>
      <c r="K14" s="109" t="str">
        <f t="shared" si="4"/>
        <v>Работал</v>
      </c>
      <c r="L14" s="109" t="str">
        <f t="shared" si="4"/>
        <v>Работал</v>
      </c>
      <c r="M14" s="109" t="str">
        <f t="shared" si="4"/>
        <v>Работал</v>
      </c>
      <c r="N14" s="109" t="str">
        <f t="shared" si="4"/>
        <v>Работал</v>
      </c>
      <c r="O14" s="127" t="str">
        <f t="shared" si="4"/>
        <v/>
      </c>
      <c r="P14" s="127" t="str">
        <f t="shared" si="4"/>
        <v/>
      </c>
      <c r="Q14" s="109" t="str">
        <f t="shared" si="4"/>
        <v>Работал</v>
      </c>
      <c r="R14" s="109" t="str">
        <f t="shared" si="4"/>
        <v>Работал</v>
      </c>
      <c r="S14" s="109" t="str">
        <f t="shared" si="4"/>
        <v>Работал</v>
      </c>
      <c r="T14" s="109" t="str">
        <f t="shared" si="4"/>
        <v>Работал</v>
      </c>
      <c r="U14" s="109" t="str">
        <f t="shared" si="4"/>
        <v>Работал</v>
      </c>
      <c r="V14" s="127" t="str">
        <f t="shared" si="4"/>
        <v/>
      </c>
      <c r="W14" s="127" t="str">
        <f t="shared" si="4"/>
        <v/>
      </c>
      <c r="X14" s="109" t="str">
        <f t="shared" si="4"/>
        <v>Работал</v>
      </c>
      <c r="Y14" s="109" t="str">
        <f t="shared" si="4"/>
        <v>Работал</v>
      </c>
      <c r="Z14" s="109" t="str">
        <f t="shared" si="4"/>
        <v>Работал</v>
      </c>
      <c r="AA14" s="109" t="str">
        <f t="shared" si="4"/>
        <v>Работал</v>
      </c>
      <c r="AB14" s="109" t="str">
        <f t="shared" si="4"/>
        <v>Работал</v>
      </c>
      <c r="AC14" s="127" t="str">
        <f t="shared" si="4"/>
        <v/>
      </c>
      <c r="AD14" s="127" t="str">
        <f t="shared" si="4"/>
        <v/>
      </c>
      <c r="AE14" s="109" t="str">
        <f t="shared" si="4"/>
        <v>Работал</v>
      </c>
      <c r="AF14" s="109" t="str">
        <f t="shared" si="4"/>
        <v>Работал</v>
      </c>
      <c r="AG14" s="109" t="str">
        <f t="shared" si="4"/>
        <v>Работал</v>
      </c>
      <c r="AH14" s="109" t="str">
        <f t="shared" si="4"/>
        <v>Работал</v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17</v>
      </c>
      <c r="B15" s="107" t="str">
        <f>VLOOKUP($A15,Сотрудники!$A$3:$L$1206,2,0)</f>
        <v>Наймушин Евгений</v>
      </c>
      <c r="C15" s="107" t="str">
        <f>VLOOKUP($A15,Сотрудники!$A$3:$L$1206,8,0)</f>
        <v>Екатеринбург</v>
      </c>
      <c r="D15" s="109" t="str">
        <f t="shared" si="4"/>
        <v>Работал</v>
      </c>
      <c r="E15" s="109" t="str">
        <f t="shared" si="4"/>
        <v>Работал</v>
      </c>
      <c r="F15" s="109" t="str">
        <f t="shared" si="4"/>
        <v>Работал</v>
      </c>
      <c r="G15" s="109" t="str">
        <f t="shared" si="4"/>
        <v>Работал</v>
      </c>
      <c r="H15" s="127" t="str">
        <f t="shared" si="4"/>
        <v/>
      </c>
      <c r="I15" s="127" t="str">
        <f t="shared" si="4"/>
        <v/>
      </c>
      <c r="J15" s="109" t="str">
        <f t="shared" si="4"/>
        <v>Работал</v>
      </c>
      <c r="K15" s="109" t="str">
        <f t="shared" si="4"/>
        <v>Работал</v>
      </c>
      <c r="L15" s="109" t="str">
        <f t="shared" si="4"/>
        <v>Работал</v>
      </c>
      <c r="M15" s="109" t="str">
        <f t="shared" si="4"/>
        <v>Работал</v>
      </c>
      <c r="N15" s="109" t="str">
        <f t="shared" si="4"/>
        <v>Работал</v>
      </c>
      <c r="O15" s="127" t="str">
        <f t="shared" si="4"/>
        <v/>
      </c>
      <c r="P15" s="127" t="str">
        <f t="shared" si="4"/>
        <v/>
      </c>
      <c r="Q15" s="109" t="str">
        <f t="shared" si="4"/>
        <v>Работал</v>
      </c>
      <c r="R15" s="109" t="str">
        <f t="shared" si="4"/>
        <v>Работал</v>
      </c>
      <c r="S15" s="109" t="str">
        <f t="shared" si="4"/>
        <v>Работал</v>
      </c>
      <c r="T15" s="109" t="str">
        <f t="shared" si="4"/>
        <v>Работал</v>
      </c>
      <c r="U15" s="109" t="str">
        <f t="shared" si="4"/>
        <v>Работал</v>
      </c>
      <c r="V15" s="127" t="str">
        <f t="shared" si="4"/>
        <v/>
      </c>
      <c r="W15" s="127" t="str">
        <f t="shared" si="4"/>
        <v/>
      </c>
      <c r="X15" s="109" t="str">
        <f t="shared" si="4"/>
        <v>Работал</v>
      </c>
      <c r="Y15" s="109" t="str">
        <f t="shared" si="4"/>
        <v>Работал</v>
      </c>
      <c r="Z15" s="109" t="str">
        <f t="shared" si="4"/>
        <v>Работал</v>
      </c>
      <c r="AA15" s="109" t="str">
        <f t="shared" si="4"/>
        <v>Работал</v>
      </c>
      <c r="AB15" s="109" t="str">
        <f t="shared" si="4"/>
        <v>Выходной</v>
      </c>
      <c r="AC15" s="127" t="str">
        <f t="shared" si="4"/>
        <v/>
      </c>
      <c r="AD15" s="127" t="str">
        <f t="shared" si="4"/>
        <v/>
      </c>
      <c r="AE15" s="109" t="str">
        <f t="shared" si="4"/>
        <v>Выходной</v>
      </c>
      <c r="AF15" s="109" t="str">
        <f t="shared" si="4"/>
        <v>Выходной</v>
      </c>
      <c r="AG15" s="109" t="str">
        <f t="shared" si="4"/>
        <v>Выходной</v>
      </c>
      <c r="AH15" s="109" t="str">
        <f t="shared" si="4"/>
        <v>Работал</v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19</v>
      </c>
      <c r="B16" s="107" t="str">
        <f>VLOOKUP($A16,Сотрудники!$A$3:$L$1206,2,0)</f>
        <v>Лопатин Максим</v>
      </c>
      <c r="C16" s="107" t="str">
        <f>VLOOKUP($A16,Сотрудники!$A$3:$L$1206,8,0)</f>
        <v>Москва</v>
      </c>
      <c r="D16" s="109" t="str">
        <f t="shared" si="4"/>
        <v>Работал</v>
      </c>
      <c r="E16" s="109" t="str">
        <f t="shared" si="4"/>
        <v>Работал</v>
      </c>
      <c r="F16" s="109" t="str">
        <f t="shared" si="4"/>
        <v>Работал</v>
      </c>
      <c r="G16" s="109" t="str">
        <f t="shared" si="4"/>
        <v>Работал</v>
      </c>
      <c r="H16" s="127" t="str">
        <f t="shared" si="4"/>
        <v/>
      </c>
      <c r="I16" s="127" t="str">
        <f t="shared" si="4"/>
        <v/>
      </c>
      <c r="J16" s="109" t="str">
        <f t="shared" si="4"/>
        <v>Работал</v>
      </c>
      <c r="K16" s="109" t="str">
        <f t="shared" si="4"/>
        <v>Работал</v>
      </c>
      <c r="L16" s="109" t="str">
        <f t="shared" si="4"/>
        <v>Работал</v>
      </c>
      <c r="M16" s="109" t="str">
        <f t="shared" si="4"/>
        <v>Работал</v>
      </c>
      <c r="N16" s="109" t="str">
        <f t="shared" si="4"/>
        <v>Работал</v>
      </c>
      <c r="O16" s="127" t="str">
        <f t="shared" si="4"/>
        <v/>
      </c>
      <c r="P16" s="127" t="str">
        <f t="shared" si="4"/>
        <v/>
      </c>
      <c r="Q16" s="109" t="str">
        <f t="shared" si="4"/>
        <v>Работал</v>
      </c>
      <c r="R16" s="109" t="str">
        <f t="shared" si="4"/>
        <v>Работал</v>
      </c>
      <c r="S16" s="109" t="str">
        <f t="shared" si="4"/>
        <v>Работал</v>
      </c>
      <c r="T16" s="109" t="str">
        <f t="shared" si="4"/>
        <v>Работал</v>
      </c>
      <c r="U16" s="109" t="str">
        <f t="shared" si="4"/>
        <v>Работал</v>
      </c>
      <c r="V16" s="127" t="str">
        <f t="shared" si="4"/>
        <v/>
      </c>
      <c r="W16" s="127" t="str">
        <f t="shared" si="4"/>
        <v/>
      </c>
      <c r="X16" s="109" t="str">
        <f t="shared" si="4"/>
        <v>Выходной</v>
      </c>
      <c r="Y16" s="109" t="str">
        <f t="shared" si="4"/>
        <v>Выходной</v>
      </c>
      <c r="Z16" s="109" t="str">
        <f t="shared" si="4"/>
        <v>Выходной</v>
      </c>
      <c r="AA16" s="109" t="str">
        <f t="shared" si="4"/>
        <v>Выходной</v>
      </c>
      <c r="AB16" s="109" t="str">
        <f t="shared" si="4"/>
        <v>Выходной</v>
      </c>
      <c r="AC16" s="127" t="str">
        <f t="shared" si="4"/>
        <v>Выходной</v>
      </c>
      <c r="AD16" s="127" t="str">
        <f t="shared" si="4"/>
        <v>Выходной</v>
      </c>
      <c r="AE16" s="109" t="str">
        <f t="shared" si="4"/>
        <v>Выходной</v>
      </c>
      <c r="AF16" s="109" t="str">
        <f t="shared" si="4"/>
        <v>Выходной</v>
      </c>
      <c r="AG16" s="109" t="str">
        <f t="shared" si="4"/>
        <v>Выходной</v>
      </c>
      <c r="AH16" s="109" t="str">
        <f t="shared" si="4"/>
        <v>Выходной</v>
      </c>
      <c r="AI16" s="109" t="str">
        <f t="shared" si="4"/>
        <v/>
      </c>
      <c r="AJ16" s="109" t="str">
        <f t="shared" si="4"/>
        <v/>
      </c>
    </row>
    <row r="17" spans="1:36" x14ac:dyDescent="0.3">
      <c r="A17" s="102">
        <v>21</v>
      </c>
      <c r="B17" s="107" t="str">
        <f>VLOOKUP($A17,Сотрудники!$A$3:$L$1206,2,0)</f>
        <v>Шимберев Борис</v>
      </c>
      <c r="C17" s="107" t="str">
        <f>VLOOKUP($A17,Сотрудники!$A$3:$L$1206,8,0)</f>
        <v>СПБ</v>
      </c>
      <c r="D17" s="109" t="str">
        <f t="shared" si="4"/>
        <v>Работал</v>
      </c>
      <c r="E17" s="109" t="str">
        <f t="shared" si="4"/>
        <v>Работал</v>
      </c>
      <c r="F17" s="109" t="str">
        <f t="shared" si="4"/>
        <v>Работал</v>
      </c>
      <c r="G17" s="109" t="str">
        <f t="shared" si="4"/>
        <v>Работал</v>
      </c>
      <c r="H17" s="127" t="str">
        <f t="shared" si="4"/>
        <v/>
      </c>
      <c r="I17" s="127" t="str">
        <f t="shared" si="4"/>
        <v/>
      </c>
      <c r="J17" s="109" t="str">
        <f t="shared" si="4"/>
        <v>Работал</v>
      </c>
      <c r="K17" s="109" t="str">
        <f t="shared" si="4"/>
        <v>Работал</v>
      </c>
      <c r="L17" s="109" t="str">
        <f t="shared" si="4"/>
        <v>Работал</v>
      </c>
      <c r="M17" s="109" t="str">
        <f t="shared" si="4"/>
        <v>Работал</v>
      </c>
      <c r="N17" s="109" t="str">
        <f t="shared" si="4"/>
        <v>Работал</v>
      </c>
      <c r="O17" s="127" t="str">
        <f t="shared" si="4"/>
        <v/>
      </c>
      <c r="P17" s="127" t="str">
        <f t="shared" si="4"/>
        <v/>
      </c>
      <c r="Q17" s="109" t="str">
        <f t="shared" si="4"/>
        <v>Работал</v>
      </c>
      <c r="R17" s="109" t="str">
        <f t="shared" si="4"/>
        <v>Работал</v>
      </c>
      <c r="S17" s="109" t="str">
        <f t="shared" si="4"/>
        <v>Работал</v>
      </c>
      <c r="T17" s="109" t="str">
        <f t="shared" si="4"/>
        <v>Работал</v>
      </c>
      <c r="U17" s="109" t="str">
        <f t="shared" si="4"/>
        <v>Работал</v>
      </c>
      <c r="V17" s="127" t="str">
        <f t="shared" si="4"/>
        <v/>
      </c>
      <c r="W17" s="127" t="str">
        <f t="shared" si="4"/>
        <v/>
      </c>
      <c r="X17" s="109" t="str">
        <f t="shared" si="4"/>
        <v>Работал</v>
      </c>
      <c r="Y17" s="109" t="str">
        <f t="shared" si="4"/>
        <v>Работал</v>
      </c>
      <c r="Z17" s="109" t="str">
        <f t="shared" si="4"/>
        <v>Работал</v>
      </c>
      <c r="AA17" s="109" t="str">
        <f t="shared" si="4"/>
        <v>Работал</v>
      </c>
      <c r="AB17" s="109" t="str">
        <f t="shared" si="4"/>
        <v>Работал</v>
      </c>
      <c r="AC17" s="127" t="str">
        <f t="shared" si="4"/>
        <v/>
      </c>
      <c r="AD17" s="127" t="str">
        <f t="shared" si="4"/>
        <v/>
      </c>
      <c r="AE17" s="109" t="str">
        <f t="shared" si="4"/>
        <v>Работал</v>
      </c>
      <c r="AF17" s="109" t="str">
        <f t="shared" si="4"/>
        <v>Работал</v>
      </c>
      <c r="AG17" s="109" t="str">
        <f t="shared" si="4"/>
        <v>Работал</v>
      </c>
      <c r="AH17" s="109" t="str">
        <f t="shared" si="4"/>
        <v>Работал</v>
      </c>
      <c r="AI17" s="109" t="str">
        <f t="shared" si="4"/>
        <v/>
      </c>
      <c r="AJ17" s="109" t="str">
        <f t="shared" si="4"/>
        <v/>
      </c>
    </row>
    <row r="18" spans="1:36" x14ac:dyDescent="0.3">
      <c r="A18" s="102">
        <v>22</v>
      </c>
      <c r="B18" s="107" t="str">
        <f>VLOOKUP($A18,Сотрудники!$A$3:$L$1206,2,0)</f>
        <v>Виштак Татьяна</v>
      </c>
      <c r="C18" s="107" t="str">
        <f>VLOOKUP($A18,Сотрудники!$A$3:$L$1206,8,0)</f>
        <v>Москва</v>
      </c>
      <c r="D18" s="109" t="str">
        <f t="shared" si="4"/>
        <v>Работал</v>
      </c>
      <c r="E18" s="109" t="str">
        <f t="shared" si="4"/>
        <v>Работал</v>
      </c>
      <c r="F18" s="109" t="str">
        <f t="shared" si="4"/>
        <v>Работал</v>
      </c>
      <c r="G18" s="109" t="str">
        <f t="shared" si="4"/>
        <v>Работал</v>
      </c>
      <c r="H18" s="127" t="str">
        <f t="shared" si="4"/>
        <v/>
      </c>
      <c r="I18" s="127" t="str">
        <f t="shared" si="4"/>
        <v/>
      </c>
      <c r="J18" s="109" t="str">
        <f t="shared" si="4"/>
        <v>Работал</v>
      </c>
      <c r="K18" s="109" t="str">
        <f t="shared" si="4"/>
        <v>Работал</v>
      </c>
      <c r="L18" s="109" t="str">
        <f t="shared" si="4"/>
        <v>Работал</v>
      </c>
      <c r="M18" s="109" t="str">
        <f t="shared" si="4"/>
        <v>Работал</v>
      </c>
      <c r="N18" s="109" t="str">
        <f t="shared" si="4"/>
        <v>Работал</v>
      </c>
      <c r="O18" s="127" t="str">
        <f t="shared" si="4"/>
        <v/>
      </c>
      <c r="P18" s="127" t="str">
        <f t="shared" si="4"/>
        <v/>
      </c>
      <c r="Q18" s="109" t="str">
        <f t="shared" si="4"/>
        <v>Выходной</v>
      </c>
      <c r="R18" s="109" t="str">
        <f t="shared" si="4"/>
        <v>Работал</v>
      </c>
      <c r="S18" s="109" t="str">
        <f t="shared" si="4"/>
        <v>Работал</v>
      </c>
      <c r="T18" s="109" t="str">
        <f t="shared" si="4"/>
        <v>Работал</v>
      </c>
      <c r="U18" s="109" t="str">
        <f t="shared" si="4"/>
        <v>Работал</v>
      </c>
      <c r="V18" s="127" t="str">
        <f t="shared" si="4"/>
        <v/>
      </c>
      <c r="W18" s="127" t="str">
        <f t="shared" si="4"/>
        <v/>
      </c>
      <c r="X18" s="109" t="str">
        <f t="shared" si="4"/>
        <v>Работал</v>
      </c>
      <c r="Y18" s="109" t="str">
        <f t="shared" si="4"/>
        <v>Работал</v>
      </c>
      <c r="Z18" s="109" t="str">
        <f t="shared" si="4"/>
        <v>Работал</v>
      </c>
      <c r="AA18" s="109" t="str">
        <f t="shared" si="4"/>
        <v>Работал</v>
      </c>
      <c r="AB18" s="109" t="str">
        <f t="shared" ref="D18:AJ26" si="5">IF(ISBLANK(AB105),"",IF(AB105=0,"Выходной",IF(AB105&lt;&gt;0,"Работал","")))</f>
        <v>Работал</v>
      </c>
      <c r="AC18" s="127" t="str">
        <f t="shared" si="5"/>
        <v/>
      </c>
      <c r="AD18" s="127" t="str">
        <f t="shared" si="5"/>
        <v/>
      </c>
      <c r="AE18" s="109" t="str">
        <f t="shared" si="5"/>
        <v>Выходной</v>
      </c>
      <c r="AF18" s="109" t="str">
        <f t="shared" si="5"/>
        <v>Выходной</v>
      </c>
      <c r="AG18" s="109" t="str">
        <f t="shared" si="5"/>
        <v>Выходной</v>
      </c>
      <c r="AH18" s="109" t="str">
        <f t="shared" si="5"/>
        <v>Выходной</v>
      </c>
      <c r="AI18" s="109" t="str">
        <f t="shared" si="5"/>
        <v/>
      </c>
      <c r="AJ18" s="109" t="str">
        <f t="shared" si="5"/>
        <v/>
      </c>
    </row>
    <row r="19" spans="1:36" x14ac:dyDescent="0.3">
      <c r="A19" s="102">
        <v>23</v>
      </c>
      <c r="B19" s="107" t="str">
        <f>VLOOKUP($A19,Сотрудники!$A$3:$L$1206,2,0)</f>
        <v>Путилов Александр</v>
      </c>
      <c r="C19" s="107" t="str">
        <f>VLOOKUP($A19,Сотрудники!$A$3:$L$1206,8,0)</f>
        <v>Екатеринбург</v>
      </c>
      <c r="D19" s="109" t="str">
        <f t="shared" si="5"/>
        <v>Работал</v>
      </c>
      <c r="E19" s="109" t="str">
        <f t="shared" si="5"/>
        <v>Работал</v>
      </c>
      <c r="F19" s="109" t="str">
        <f t="shared" si="5"/>
        <v>Работал</v>
      </c>
      <c r="G19" s="109" t="str">
        <f t="shared" si="5"/>
        <v>Работал</v>
      </c>
      <c r="H19" s="127" t="str">
        <f t="shared" si="5"/>
        <v/>
      </c>
      <c r="I19" s="127" t="str">
        <f t="shared" si="5"/>
        <v/>
      </c>
      <c r="J19" s="109" t="str">
        <f t="shared" si="5"/>
        <v>Работал</v>
      </c>
      <c r="K19" s="109" t="str">
        <f t="shared" si="5"/>
        <v>Работал</v>
      </c>
      <c r="L19" s="109" t="str">
        <f t="shared" si="5"/>
        <v>Работал</v>
      </c>
      <c r="M19" s="109" t="str">
        <f t="shared" si="5"/>
        <v>Работал</v>
      </c>
      <c r="N19" s="109" t="str">
        <f t="shared" si="5"/>
        <v>Работал</v>
      </c>
      <c r="O19" s="127" t="str">
        <f t="shared" si="5"/>
        <v/>
      </c>
      <c r="P19" s="127" t="str">
        <f t="shared" si="5"/>
        <v/>
      </c>
      <c r="Q19" s="109" t="str">
        <f t="shared" si="5"/>
        <v>Работал</v>
      </c>
      <c r="R19" s="109" t="str">
        <f t="shared" si="5"/>
        <v>Работал</v>
      </c>
      <c r="S19" s="109" t="str">
        <f t="shared" si="5"/>
        <v>Работал</v>
      </c>
      <c r="T19" s="109" t="str">
        <f t="shared" si="5"/>
        <v>Работал</v>
      </c>
      <c r="U19" s="109" t="str">
        <f t="shared" si="5"/>
        <v>Работал</v>
      </c>
      <c r="V19" s="127" t="str">
        <f t="shared" si="5"/>
        <v/>
      </c>
      <c r="W19" s="127" t="str">
        <f t="shared" si="5"/>
        <v/>
      </c>
      <c r="X19" s="109" t="str">
        <f t="shared" si="5"/>
        <v>Работал</v>
      </c>
      <c r="Y19" s="109" t="str">
        <f t="shared" si="5"/>
        <v>Работал</v>
      </c>
      <c r="Z19" s="109" t="str">
        <f t="shared" si="5"/>
        <v>Работал</v>
      </c>
      <c r="AA19" s="109" t="str">
        <f t="shared" si="5"/>
        <v>Работал</v>
      </c>
      <c r="AB19" s="109" t="str">
        <f t="shared" si="5"/>
        <v>Работал</v>
      </c>
      <c r="AC19" s="127" t="str">
        <f t="shared" si="5"/>
        <v/>
      </c>
      <c r="AD19" s="127" t="str">
        <f t="shared" si="5"/>
        <v/>
      </c>
      <c r="AE19" s="109" t="str">
        <f t="shared" si="5"/>
        <v>Работал</v>
      </c>
      <c r="AF19" s="109" t="str">
        <f t="shared" si="5"/>
        <v>Работал</v>
      </c>
      <c r="AG19" s="109" t="str">
        <f t="shared" si="5"/>
        <v>Выходной</v>
      </c>
      <c r="AH19" s="109" t="str">
        <f t="shared" si="5"/>
        <v>Выходной</v>
      </c>
      <c r="AI19" s="109" t="str">
        <f t="shared" si="5"/>
        <v/>
      </c>
      <c r="AJ19" s="109" t="str">
        <f t="shared" si="5"/>
        <v/>
      </c>
    </row>
    <row r="20" spans="1:36" x14ac:dyDescent="0.3">
      <c r="A20" s="102">
        <v>24</v>
      </c>
      <c r="B20" s="107" t="str">
        <f>VLOOKUP($A20,Сотрудники!$A$3:$L$1206,2,0)</f>
        <v>Цыганкова Анастасия</v>
      </c>
      <c r="C20" s="107" t="str">
        <f>VLOOKUP($A20,Сотрудники!$A$3:$L$1206,8,0)</f>
        <v>Москва</v>
      </c>
      <c r="D20" s="109" t="str">
        <f t="shared" si="5"/>
        <v>Работал</v>
      </c>
      <c r="E20" s="109" t="str">
        <f t="shared" si="5"/>
        <v>Работал</v>
      </c>
      <c r="F20" s="109" t="str">
        <f t="shared" si="5"/>
        <v>Работал</v>
      </c>
      <c r="G20" s="109" t="str">
        <f t="shared" si="5"/>
        <v>Работал</v>
      </c>
      <c r="H20" s="127" t="str">
        <f t="shared" si="5"/>
        <v/>
      </c>
      <c r="I20" s="127" t="str">
        <f t="shared" si="5"/>
        <v/>
      </c>
      <c r="J20" s="109" t="str">
        <f t="shared" si="5"/>
        <v>Работал</v>
      </c>
      <c r="K20" s="109" t="str">
        <f t="shared" si="5"/>
        <v>Работал</v>
      </c>
      <c r="L20" s="109" t="str">
        <f t="shared" si="5"/>
        <v>Работал</v>
      </c>
      <c r="M20" s="109" t="str">
        <f t="shared" si="5"/>
        <v>Работал</v>
      </c>
      <c r="N20" s="109" t="str">
        <f t="shared" si="5"/>
        <v>Работал</v>
      </c>
      <c r="O20" s="127" t="str">
        <f t="shared" si="5"/>
        <v/>
      </c>
      <c r="P20" s="127" t="str">
        <f t="shared" si="5"/>
        <v/>
      </c>
      <c r="Q20" s="109" t="str">
        <f t="shared" si="5"/>
        <v>Работал</v>
      </c>
      <c r="R20" s="109" t="str">
        <f t="shared" si="5"/>
        <v>Работал</v>
      </c>
      <c r="S20" s="109" t="str">
        <f t="shared" si="5"/>
        <v>Работал</v>
      </c>
      <c r="T20" s="109" t="str">
        <f t="shared" si="5"/>
        <v>Работал</v>
      </c>
      <c r="U20" s="109" t="str">
        <f t="shared" si="5"/>
        <v>Работал</v>
      </c>
      <c r="V20" s="127" t="str">
        <f t="shared" si="5"/>
        <v/>
      </c>
      <c r="W20" s="127" t="str">
        <f t="shared" si="5"/>
        <v/>
      </c>
      <c r="X20" s="109" t="str">
        <f t="shared" si="5"/>
        <v>Выходной</v>
      </c>
      <c r="Y20" s="109" t="str">
        <f t="shared" si="5"/>
        <v>Выходной</v>
      </c>
      <c r="Z20" s="109" t="str">
        <f t="shared" si="5"/>
        <v>Выходной</v>
      </c>
      <c r="AA20" s="109" t="str">
        <f t="shared" si="5"/>
        <v>Выходной</v>
      </c>
      <c r="AB20" s="109" t="str">
        <f t="shared" si="5"/>
        <v>Выходной</v>
      </c>
      <c r="AC20" s="127" t="str">
        <f t="shared" si="5"/>
        <v>Выходной</v>
      </c>
      <c r="AD20" s="127" t="str">
        <f t="shared" si="5"/>
        <v>Выходной</v>
      </c>
      <c r="AE20" s="109" t="str">
        <f t="shared" si="5"/>
        <v>Выходной</v>
      </c>
      <c r="AF20" s="109" t="str">
        <f t="shared" si="5"/>
        <v>Выходной</v>
      </c>
      <c r="AG20" s="109" t="str">
        <f t="shared" si="5"/>
        <v>Выходной</v>
      </c>
      <c r="AH20" s="109" t="str">
        <f t="shared" si="5"/>
        <v>Выходной</v>
      </c>
      <c r="AI20" s="109" t="str">
        <f t="shared" si="5"/>
        <v/>
      </c>
      <c r="AJ20" s="109" t="str">
        <f t="shared" si="5"/>
        <v/>
      </c>
    </row>
    <row r="21" spans="1:36" x14ac:dyDescent="0.3">
      <c r="A21" s="102">
        <v>25</v>
      </c>
      <c r="B21" s="107" t="str">
        <f>VLOOKUP($A21,Сотрудники!$A$3:$L$1206,2,0)</f>
        <v>Беседин Игорь</v>
      </c>
      <c r="C21" s="107" t="str">
        <f>VLOOKUP($A21,Сотрудники!$A$3:$L$1206,8,0)</f>
        <v>Нижний Новгород</v>
      </c>
      <c r="D21" s="109" t="str">
        <f t="shared" si="5"/>
        <v>Работал</v>
      </c>
      <c r="E21" s="109" t="str">
        <f t="shared" si="5"/>
        <v>Работал</v>
      </c>
      <c r="F21" s="109" t="str">
        <f t="shared" si="5"/>
        <v>Работал</v>
      </c>
      <c r="G21" s="109" t="str">
        <f t="shared" si="5"/>
        <v>Работал</v>
      </c>
      <c r="H21" s="127" t="str">
        <f t="shared" si="5"/>
        <v/>
      </c>
      <c r="I21" s="127" t="str">
        <f t="shared" si="5"/>
        <v/>
      </c>
      <c r="J21" s="109" t="str">
        <f t="shared" si="5"/>
        <v>Выходной</v>
      </c>
      <c r="K21" s="109" t="str">
        <f t="shared" si="5"/>
        <v>Выходной</v>
      </c>
      <c r="L21" s="109" t="str">
        <f t="shared" si="5"/>
        <v>Выходной</v>
      </c>
      <c r="M21" s="109" t="str">
        <f t="shared" si="5"/>
        <v>Выходной</v>
      </c>
      <c r="N21" s="109" t="str">
        <f t="shared" si="5"/>
        <v>Выходной</v>
      </c>
      <c r="O21" s="127" t="str">
        <f t="shared" si="5"/>
        <v>Выходной</v>
      </c>
      <c r="P21" s="127" t="str">
        <f t="shared" si="5"/>
        <v>Выходной</v>
      </c>
      <c r="Q21" s="109" t="str">
        <f t="shared" si="5"/>
        <v>Выходной</v>
      </c>
      <c r="R21" s="109" t="str">
        <f t="shared" si="5"/>
        <v>Выходной</v>
      </c>
      <c r="S21" s="109" t="str">
        <f t="shared" si="5"/>
        <v>Выходной</v>
      </c>
      <c r="T21" s="109" t="str">
        <f t="shared" si="5"/>
        <v>Выходной</v>
      </c>
      <c r="U21" s="109" t="str">
        <f t="shared" si="5"/>
        <v>Выходной</v>
      </c>
      <c r="V21" s="127" t="str">
        <f t="shared" si="5"/>
        <v>Выходной</v>
      </c>
      <c r="W21" s="127" t="str">
        <f t="shared" si="5"/>
        <v>Выходной</v>
      </c>
      <c r="X21" s="109" t="str">
        <f t="shared" si="5"/>
        <v>Работал</v>
      </c>
      <c r="Y21" s="109" t="str">
        <f t="shared" si="5"/>
        <v>Работал</v>
      </c>
      <c r="Z21" s="109" t="str">
        <f t="shared" si="5"/>
        <v>Работал</v>
      </c>
      <c r="AA21" s="109" t="str">
        <f t="shared" si="5"/>
        <v>Работал</v>
      </c>
      <c r="AB21" s="109" t="str">
        <f t="shared" si="5"/>
        <v>Работал</v>
      </c>
      <c r="AC21" s="127" t="str">
        <f t="shared" si="5"/>
        <v/>
      </c>
      <c r="AD21" s="127" t="str">
        <f t="shared" si="5"/>
        <v/>
      </c>
      <c r="AE21" s="109" t="str">
        <f t="shared" si="5"/>
        <v>Работал</v>
      </c>
      <c r="AF21" s="109" t="str">
        <f t="shared" si="5"/>
        <v>Работал</v>
      </c>
      <c r="AG21" s="109" t="str">
        <f t="shared" si="5"/>
        <v>Работал</v>
      </c>
      <c r="AH21" s="109" t="str">
        <f t="shared" si="5"/>
        <v>Работал</v>
      </c>
      <c r="AI21" s="109" t="str">
        <f t="shared" si="5"/>
        <v/>
      </c>
      <c r="AJ21" s="109" t="str">
        <f t="shared" si="5"/>
        <v/>
      </c>
    </row>
    <row r="22" spans="1:36" x14ac:dyDescent="0.3">
      <c r="A22" s="102">
        <v>26</v>
      </c>
      <c r="B22" s="107" t="str">
        <f>VLOOKUP($A22,Сотрудники!$A$3:$L$1206,2,0)</f>
        <v>Молчанов Роман</v>
      </c>
      <c r="C22" s="107" t="str">
        <f>VLOOKUP($A22,Сотрудники!$A$3:$L$1206,8,0)</f>
        <v>Москва</v>
      </c>
      <c r="D22" s="109" t="str">
        <f t="shared" si="5"/>
        <v>Работал</v>
      </c>
      <c r="E22" s="109" t="str">
        <f t="shared" si="5"/>
        <v>Работал</v>
      </c>
      <c r="F22" s="109" t="str">
        <f t="shared" si="5"/>
        <v>Работал</v>
      </c>
      <c r="G22" s="109" t="str">
        <f t="shared" si="5"/>
        <v>Работал</v>
      </c>
      <c r="H22" s="127" t="str">
        <f t="shared" si="5"/>
        <v/>
      </c>
      <c r="I22" s="127" t="str">
        <f t="shared" si="5"/>
        <v/>
      </c>
      <c r="J22" s="109" t="str">
        <f t="shared" si="5"/>
        <v>Работал</v>
      </c>
      <c r="K22" s="109" t="str">
        <f t="shared" si="5"/>
        <v>Работал</v>
      </c>
      <c r="L22" s="109" t="str">
        <f t="shared" si="5"/>
        <v>Работал</v>
      </c>
      <c r="M22" s="109" t="str">
        <f t="shared" si="5"/>
        <v>Работал</v>
      </c>
      <c r="N22" s="109" t="str">
        <f t="shared" si="5"/>
        <v>Работал</v>
      </c>
      <c r="O22" s="127" t="str">
        <f t="shared" si="5"/>
        <v/>
      </c>
      <c r="P22" s="127" t="str">
        <f t="shared" si="5"/>
        <v/>
      </c>
      <c r="Q22" s="109" t="str">
        <f t="shared" si="5"/>
        <v>Работал</v>
      </c>
      <c r="R22" s="109" t="str">
        <f t="shared" si="5"/>
        <v>Работал</v>
      </c>
      <c r="S22" s="109" t="str">
        <f t="shared" si="5"/>
        <v>Работал</v>
      </c>
      <c r="T22" s="109" t="str">
        <f t="shared" si="5"/>
        <v>Работал</v>
      </c>
      <c r="U22" s="109" t="str">
        <f t="shared" si="5"/>
        <v>Работал</v>
      </c>
      <c r="V22" s="127" t="str">
        <f t="shared" si="5"/>
        <v/>
      </c>
      <c r="W22" s="127" t="str">
        <f t="shared" si="5"/>
        <v/>
      </c>
      <c r="X22" s="109" t="str">
        <f t="shared" si="5"/>
        <v>Работал</v>
      </c>
      <c r="Y22" s="109" t="str">
        <f t="shared" si="5"/>
        <v>Работал</v>
      </c>
      <c r="Z22" s="109" t="str">
        <f t="shared" si="5"/>
        <v>Работал</v>
      </c>
      <c r="AA22" s="109" t="str">
        <f t="shared" si="5"/>
        <v>Работал</v>
      </c>
      <c r="AB22" s="109" t="str">
        <f t="shared" si="5"/>
        <v>Работал</v>
      </c>
      <c r="AC22" s="127" t="str">
        <f t="shared" si="5"/>
        <v/>
      </c>
      <c r="AD22" s="127" t="str">
        <f t="shared" si="5"/>
        <v/>
      </c>
      <c r="AE22" s="109" t="str">
        <f t="shared" si="5"/>
        <v>Работал</v>
      </c>
      <c r="AF22" s="109" t="str">
        <f t="shared" si="5"/>
        <v>Работал</v>
      </c>
      <c r="AG22" s="109" t="str">
        <f t="shared" si="5"/>
        <v>Работал</v>
      </c>
      <c r="AH22" s="109" t="str">
        <f t="shared" si="5"/>
        <v>Работал</v>
      </c>
      <c r="AI22" s="109" t="str">
        <f t="shared" si="5"/>
        <v/>
      </c>
      <c r="AJ22" s="109" t="str">
        <f t="shared" si="5"/>
        <v/>
      </c>
    </row>
    <row r="23" spans="1:36" x14ac:dyDescent="0.3">
      <c r="A23" s="102">
        <v>27</v>
      </c>
      <c r="B23" s="107" t="str">
        <f>VLOOKUP($A23,Сотрудники!$A$3:$L$1206,2,0)</f>
        <v>Пузанов Андрей</v>
      </c>
      <c r="C23" s="107" t="str">
        <f>VLOOKUP($A23,Сотрудники!$A$3:$L$1206,8,0)</f>
        <v>Москва</v>
      </c>
      <c r="D23" s="109" t="str">
        <f t="shared" si="5"/>
        <v>Работал</v>
      </c>
      <c r="E23" s="109" t="str">
        <f t="shared" si="5"/>
        <v>Работал</v>
      </c>
      <c r="F23" s="109" t="str">
        <f t="shared" si="5"/>
        <v>Работал</v>
      </c>
      <c r="G23" s="109" t="str">
        <f t="shared" si="5"/>
        <v>Работал</v>
      </c>
      <c r="H23" s="127" t="str">
        <f t="shared" si="5"/>
        <v/>
      </c>
      <c r="I23" s="127" t="str">
        <f t="shared" si="5"/>
        <v/>
      </c>
      <c r="J23" s="109" t="str">
        <f t="shared" si="5"/>
        <v>Работал</v>
      </c>
      <c r="K23" s="109" t="str">
        <f t="shared" si="5"/>
        <v>Работал</v>
      </c>
      <c r="L23" s="109" t="str">
        <f t="shared" si="5"/>
        <v>Работал</v>
      </c>
      <c r="M23" s="109" t="str">
        <f t="shared" si="5"/>
        <v>Работал</v>
      </c>
      <c r="N23" s="109" t="str">
        <f t="shared" si="5"/>
        <v>Работал</v>
      </c>
      <c r="O23" s="127" t="str">
        <f t="shared" si="5"/>
        <v/>
      </c>
      <c r="P23" s="127" t="str">
        <f t="shared" si="5"/>
        <v/>
      </c>
      <c r="Q23" s="109" t="str">
        <f t="shared" si="5"/>
        <v>Работал</v>
      </c>
      <c r="R23" s="109" t="str">
        <f t="shared" si="5"/>
        <v>Работал</v>
      </c>
      <c r="S23" s="109" t="str">
        <f t="shared" si="5"/>
        <v>Работал</v>
      </c>
      <c r="T23" s="109" t="str">
        <f t="shared" si="5"/>
        <v>Работал</v>
      </c>
      <c r="U23" s="109" t="str">
        <f t="shared" si="5"/>
        <v>Выходной</v>
      </c>
      <c r="V23" s="127" t="str">
        <f t="shared" si="5"/>
        <v>Выходной</v>
      </c>
      <c r="W23" s="127" t="str">
        <f t="shared" si="5"/>
        <v>Выходной</v>
      </c>
      <c r="X23" s="109" t="str">
        <f t="shared" si="5"/>
        <v>Выходной</v>
      </c>
      <c r="Y23" s="109" t="str">
        <f t="shared" si="5"/>
        <v>Выходной</v>
      </c>
      <c r="Z23" s="109" t="str">
        <f t="shared" si="5"/>
        <v>Выходной</v>
      </c>
      <c r="AA23" s="109" t="str">
        <f t="shared" si="5"/>
        <v>Выходной</v>
      </c>
      <c r="AB23" s="109" t="str">
        <f t="shared" si="5"/>
        <v>Выходной</v>
      </c>
      <c r="AC23" s="127" t="str">
        <f t="shared" si="5"/>
        <v>Выходной</v>
      </c>
      <c r="AD23" s="127" t="str">
        <f t="shared" si="5"/>
        <v>Выходной</v>
      </c>
      <c r="AE23" s="109" t="str">
        <f t="shared" si="5"/>
        <v>Выходной</v>
      </c>
      <c r="AF23" s="109" t="str">
        <f t="shared" si="5"/>
        <v>Выходной</v>
      </c>
      <c r="AG23" s="109" t="str">
        <f t="shared" si="5"/>
        <v>Выходной</v>
      </c>
      <c r="AH23" s="109" t="str">
        <f t="shared" si="5"/>
        <v>Выходной</v>
      </c>
      <c r="AI23" s="109" t="str">
        <f t="shared" si="5"/>
        <v/>
      </c>
      <c r="AJ23" s="109" t="str">
        <f t="shared" si="5"/>
        <v/>
      </c>
    </row>
    <row r="24" spans="1:36" x14ac:dyDescent="0.3">
      <c r="A24" s="102">
        <v>28</v>
      </c>
      <c r="B24" s="107" t="str">
        <f>VLOOKUP($A24,Сотрудники!$A$3:$L$1206,2,0)</f>
        <v>Хотулев Дмитрий</v>
      </c>
      <c r="C24" s="107" t="str">
        <f>VLOOKUP($A24,Сотрудники!$A$3:$L$1206,8,0)</f>
        <v>Саратов</v>
      </c>
      <c r="D24" s="109" t="str">
        <f t="shared" si="5"/>
        <v>Работал</v>
      </c>
      <c r="E24" s="109" t="str">
        <f t="shared" si="5"/>
        <v>Работал</v>
      </c>
      <c r="F24" s="109" t="str">
        <f t="shared" si="5"/>
        <v>Работал</v>
      </c>
      <c r="G24" s="109" t="str">
        <f t="shared" si="5"/>
        <v>Работал</v>
      </c>
      <c r="H24" s="127" t="str">
        <f t="shared" si="5"/>
        <v/>
      </c>
      <c r="I24" s="127" t="str">
        <f t="shared" si="5"/>
        <v/>
      </c>
      <c r="J24" s="109" t="str">
        <f t="shared" si="5"/>
        <v>Работал</v>
      </c>
      <c r="K24" s="109" t="str">
        <f t="shared" si="5"/>
        <v>Работал</v>
      </c>
      <c r="L24" s="109" t="str">
        <f t="shared" si="5"/>
        <v>Работал</v>
      </c>
      <c r="M24" s="109" t="str">
        <f t="shared" si="5"/>
        <v>Работал</v>
      </c>
      <c r="N24" s="109" t="str">
        <f t="shared" si="5"/>
        <v>Работал</v>
      </c>
      <c r="O24" s="127" t="str">
        <f t="shared" si="5"/>
        <v/>
      </c>
      <c r="P24" s="127" t="str">
        <f t="shared" si="5"/>
        <v/>
      </c>
      <c r="Q24" s="109" t="str">
        <f t="shared" si="5"/>
        <v>Работал</v>
      </c>
      <c r="R24" s="109" t="str">
        <f t="shared" si="5"/>
        <v>Работал</v>
      </c>
      <c r="S24" s="109" t="str">
        <f t="shared" si="5"/>
        <v>Работал</v>
      </c>
      <c r="T24" s="109" t="str">
        <f t="shared" si="5"/>
        <v>Работал</v>
      </c>
      <c r="U24" s="109" t="str">
        <f t="shared" si="5"/>
        <v>Работал</v>
      </c>
      <c r="V24" s="127" t="str">
        <f t="shared" si="5"/>
        <v/>
      </c>
      <c r="W24" s="127" t="str">
        <f t="shared" si="5"/>
        <v/>
      </c>
      <c r="X24" s="109" t="str">
        <f t="shared" si="5"/>
        <v>Работал</v>
      </c>
      <c r="Y24" s="109" t="str">
        <f t="shared" si="5"/>
        <v>Работал</v>
      </c>
      <c r="Z24" s="109" t="str">
        <f t="shared" si="5"/>
        <v>Работал</v>
      </c>
      <c r="AA24" s="109" t="str">
        <f t="shared" si="5"/>
        <v>Работал</v>
      </c>
      <c r="AB24" s="109" t="str">
        <f t="shared" si="5"/>
        <v>Работал</v>
      </c>
      <c r="AC24" s="127" t="str">
        <f t="shared" si="5"/>
        <v/>
      </c>
      <c r="AD24" s="127" t="str">
        <f t="shared" si="5"/>
        <v/>
      </c>
      <c r="AE24" s="109" t="str">
        <f t="shared" si="5"/>
        <v>Работал</v>
      </c>
      <c r="AF24" s="109" t="str">
        <f t="shared" si="5"/>
        <v>Работал</v>
      </c>
      <c r="AG24" s="109" t="str">
        <f t="shared" si="5"/>
        <v>Работал</v>
      </c>
      <c r="AH24" s="109" t="str">
        <f t="shared" si="5"/>
        <v>Работал</v>
      </c>
      <c r="AI24" s="109" t="str">
        <f t="shared" si="5"/>
        <v/>
      </c>
      <c r="AJ24" s="109" t="str">
        <f t="shared" si="5"/>
        <v/>
      </c>
    </row>
    <row r="25" spans="1:36" x14ac:dyDescent="0.3">
      <c r="A25" s="102">
        <v>30</v>
      </c>
      <c r="B25" s="107" t="str">
        <f>VLOOKUP($A25,Сотрудники!$A$3:$L$1206,2,0)</f>
        <v>Тарасов Алексей</v>
      </c>
      <c r="C25" s="107" t="str">
        <f>VLOOKUP($A25,Сотрудники!$A$3:$L$1206,8,0)</f>
        <v>СПБ</v>
      </c>
      <c r="D25" s="109" t="str">
        <f t="shared" si="5"/>
        <v>Работал</v>
      </c>
      <c r="E25" s="109" t="str">
        <f t="shared" si="5"/>
        <v>Работал</v>
      </c>
      <c r="F25" s="109" t="str">
        <f t="shared" si="5"/>
        <v>Работал</v>
      </c>
      <c r="G25" s="109" t="str">
        <f t="shared" si="5"/>
        <v>Работал</v>
      </c>
      <c r="H25" s="127" t="str">
        <f t="shared" si="5"/>
        <v/>
      </c>
      <c r="I25" s="127" t="str">
        <f t="shared" si="5"/>
        <v/>
      </c>
      <c r="J25" s="109" t="str">
        <f t="shared" si="5"/>
        <v>Работал</v>
      </c>
      <c r="K25" s="109" t="str">
        <f t="shared" si="5"/>
        <v>Работал</v>
      </c>
      <c r="L25" s="109" t="str">
        <f t="shared" si="5"/>
        <v>Работал</v>
      </c>
      <c r="M25" s="109" t="str">
        <f t="shared" si="5"/>
        <v>Работал</v>
      </c>
      <c r="N25" s="109" t="str">
        <f t="shared" si="5"/>
        <v>Работал</v>
      </c>
      <c r="O25" s="127" t="str">
        <f t="shared" si="5"/>
        <v/>
      </c>
      <c r="P25" s="127" t="str">
        <f t="shared" si="5"/>
        <v/>
      </c>
      <c r="Q25" s="109" t="str">
        <f t="shared" si="5"/>
        <v>Работал</v>
      </c>
      <c r="R25" s="109" t="str">
        <f t="shared" si="5"/>
        <v>Работал</v>
      </c>
      <c r="S25" s="109" t="str">
        <f t="shared" si="5"/>
        <v>Работал</v>
      </c>
      <c r="T25" s="109" t="str">
        <f t="shared" si="5"/>
        <v>Работал</v>
      </c>
      <c r="U25" s="109" t="str">
        <f t="shared" si="5"/>
        <v>Работал</v>
      </c>
      <c r="V25" s="127" t="str">
        <f t="shared" si="5"/>
        <v/>
      </c>
      <c r="W25" s="127" t="str">
        <f t="shared" si="5"/>
        <v/>
      </c>
      <c r="X25" s="109" t="str">
        <f t="shared" si="5"/>
        <v>Работал</v>
      </c>
      <c r="Y25" s="109" t="str">
        <f t="shared" si="5"/>
        <v>Работал</v>
      </c>
      <c r="Z25" s="109" t="str">
        <f t="shared" si="5"/>
        <v>Работал</v>
      </c>
      <c r="AA25" s="109" t="str">
        <f t="shared" si="5"/>
        <v>Работал</v>
      </c>
      <c r="AB25" s="109" t="str">
        <f t="shared" si="5"/>
        <v>Работал</v>
      </c>
      <c r="AC25" s="127" t="str">
        <f t="shared" si="5"/>
        <v/>
      </c>
      <c r="AD25" s="127" t="str">
        <f t="shared" si="5"/>
        <v/>
      </c>
      <c r="AE25" s="109" t="str">
        <f t="shared" si="5"/>
        <v>Работал</v>
      </c>
      <c r="AF25" s="109" t="str">
        <f t="shared" si="5"/>
        <v>Работал</v>
      </c>
      <c r="AG25" s="109" t="str">
        <f t="shared" si="5"/>
        <v>Работал</v>
      </c>
      <c r="AH25" s="109" t="str">
        <f t="shared" si="5"/>
        <v>Работал</v>
      </c>
      <c r="AI25" s="109" t="str">
        <f t="shared" si="5"/>
        <v/>
      </c>
      <c r="AJ25" s="109" t="str">
        <f t="shared" si="5"/>
        <v/>
      </c>
    </row>
    <row r="26" spans="1:36" x14ac:dyDescent="0.3">
      <c r="A26" s="102">
        <v>31</v>
      </c>
      <c r="B26" s="107" t="str">
        <f>VLOOKUP($A26,Сотрудники!$A$3:$L$1206,2,0)</f>
        <v>Саринков Андрей</v>
      </c>
      <c r="C26" s="107" t="str">
        <f>VLOOKUP($A26,Сотрудники!$A$3:$L$1206,8,0)</f>
        <v>Москва</v>
      </c>
      <c r="D26" s="109" t="str">
        <f t="shared" si="5"/>
        <v>Работал</v>
      </c>
      <c r="E26" s="109" t="str">
        <f t="shared" si="5"/>
        <v>Работал</v>
      </c>
      <c r="F26" s="109" t="str">
        <f t="shared" si="5"/>
        <v>Работал</v>
      </c>
      <c r="G26" s="109" t="str">
        <f t="shared" si="5"/>
        <v>Работал</v>
      </c>
      <c r="H26" s="127" t="str">
        <f t="shared" si="5"/>
        <v/>
      </c>
      <c r="I26" s="127" t="str">
        <f t="shared" si="5"/>
        <v/>
      </c>
      <c r="J26" s="109" t="str">
        <f t="shared" si="5"/>
        <v>Работал</v>
      </c>
      <c r="K26" s="109" t="str">
        <f t="shared" si="5"/>
        <v>Работал</v>
      </c>
      <c r="L26" s="109" t="str">
        <f t="shared" si="5"/>
        <v>Работал</v>
      </c>
      <c r="M26" s="109" t="str">
        <f t="shared" si="5"/>
        <v>Работал</v>
      </c>
      <c r="N26" s="109" t="str">
        <f t="shared" si="5"/>
        <v>Работал</v>
      </c>
      <c r="O26" s="127" t="str">
        <f t="shared" si="5"/>
        <v/>
      </c>
      <c r="P26" s="127" t="str">
        <f t="shared" si="5"/>
        <v/>
      </c>
      <c r="Q26" s="109" t="str">
        <f t="shared" si="5"/>
        <v>Работал</v>
      </c>
      <c r="R26" s="109" t="str">
        <f t="shared" si="5"/>
        <v>Работал</v>
      </c>
      <c r="S26" s="109" t="str">
        <f t="shared" ref="S26:AJ26" si="6">IF(ISBLANK(S113),"",IF(S113=0,"Выходной",IF(S113&lt;&gt;0,"Работал","")))</f>
        <v>Работал</v>
      </c>
      <c r="T26" s="109" t="str">
        <f t="shared" si="6"/>
        <v>Работал</v>
      </c>
      <c r="U26" s="109" t="str">
        <f t="shared" si="6"/>
        <v>Работал</v>
      </c>
      <c r="V26" s="127" t="str">
        <f t="shared" si="6"/>
        <v/>
      </c>
      <c r="W26" s="127" t="str">
        <f t="shared" si="6"/>
        <v/>
      </c>
      <c r="X26" s="109" t="str">
        <f t="shared" si="6"/>
        <v>Работал</v>
      </c>
      <c r="Y26" s="109" t="str">
        <f t="shared" si="6"/>
        <v>Работал</v>
      </c>
      <c r="Z26" s="109" t="str">
        <f t="shared" si="6"/>
        <v>Работал</v>
      </c>
      <c r="AA26" s="109" t="str">
        <f t="shared" si="6"/>
        <v>Работал</v>
      </c>
      <c r="AB26" s="109" t="str">
        <f t="shared" si="6"/>
        <v>Работал</v>
      </c>
      <c r="AC26" s="127" t="str">
        <f t="shared" si="6"/>
        <v/>
      </c>
      <c r="AD26" s="127" t="str">
        <f t="shared" si="6"/>
        <v/>
      </c>
      <c r="AE26" s="109" t="str">
        <f t="shared" si="6"/>
        <v>Работал</v>
      </c>
      <c r="AF26" s="109" t="str">
        <f t="shared" si="6"/>
        <v>Работал</v>
      </c>
      <c r="AG26" s="109" t="str">
        <f t="shared" si="6"/>
        <v>Работал</v>
      </c>
      <c r="AH26" s="109" t="str">
        <f t="shared" si="6"/>
        <v>Работал</v>
      </c>
      <c r="AI26" s="109" t="str">
        <f t="shared" si="6"/>
        <v/>
      </c>
      <c r="AJ26" s="109" t="str">
        <f t="shared" si="6"/>
        <v/>
      </c>
    </row>
    <row r="27" spans="1:36" x14ac:dyDescent="0.3">
      <c r="A27" s="102">
        <v>33</v>
      </c>
      <c r="B27" s="107" t="str">
        <f>VLOOKUP($A27,Сотрудники!$A$3:$L$1206,2,0)</f>
        <v>Киевский Сергей</v>
      </c>
      <c r="C27" s="107" t="str">
        <f>VLOOKUP($A27,Сотрудники!$A$3:$L$1206,8,0)</f>
        <v>Москва</v>
      </c>
      <c r="D27" s="109" t="str">
        <f t="shared" ref="D27:AJ34" si="7">IF(ISBLANK(D114),"",IF(D114=0,"Выходной",IF(D114&lt;&gt;0,"Работал","")))</f>
        <v>Работал</v>
      </c>
      <c r="E27" s="109" t="str">
        <f t="shared" si="7"/>
        <v>Работал</v>
      </c>
      <c r="F27" s="109" t="str">
        <f t="shared" si="7"/>
        <v>Работал</v>
      </c>
      <c r="G27" s="109" t="str">
        <f t="shared" si="7"/>
        <v>Работал</v>
      </c>
      <c r="H27" s="127" t="str">
        <f t="shared" si="7"/>
        <v/>
      </c>
      <c r="I27" s="127" t="str">
        <f t="shared" si="7"/>
        <v/>
      </c>
      <c r="J27" s="109" t="str">
        <f t="shared" si="7"/>
        <v>Работал</v>
      </c>
      <c r="K27" s="109" t="str">
        <f t="shared" si="7"/>
        <v>Работал</v>
      </c>
      <c r="L27" s="109" t="str">
        <f t="shared" si="7"/>
        <v>Работал</v>
      </c>
      <c r="M27" s="109" t="str">
        <f t="shared" si="7"/>
        <v>Работал</v>
      </c>
      <c r="N27" s="109" t="str">
        <f t="shared" si="7"/>
        <v>Работал</v>
      </c>
      <c r="O27" s="127" t="str">
        <f t="shared" si="7"/>
        <v/>
      </c>
      <c r="P27" s="127" t="str">
        <f t="shared" si="7"/>
        <v/>
      </c>
      <c r="Q27" s="109" t="str">
        <f t="shared" si="7"/>
        <v>Работал</v>
      </c>
      <c r="R27" s="109" t="str">
        <f t="shared" si="7"/>
        <v>Работал</v>
      </c>
      <c r="S27" s="109" t="str">
        <f t="shared" si="7"/>
        <v>Работал</v>
      </c>
      <c r="T27" s="109" t="str">
        <f t="shared" si="7"/>
        <v>Работал</v>
      </c>
      <c r="U27" s="109" t="str">
        <f t="shared" si="7"/>
        <v>Работал</v>
      </c>
      <c r="V27" s="127" t="str">
        <f t="shared" si="7"/>
        <v/>
      </c>
      <c r="W27" s="127" t="str">
        <f t="shared" si="7"/>
        <v/>
      </c>
      <c r="X27" s="109" t="str">
        <f t="shared" si="7"/>
        <v>Работал</v>
      </c>
      <c r="Y27" s="109" t="str">
        <f t="shared" si="7"/>
        <v>Работал</v>
      </c>
      <c r="Z27" s="109" t="str">
        <f t="shared" si="7"/>
        <v>Работал</v>
      </c>
      <c r="AA27" s="109" t="str">
        <f t="shared" si="7"/>
        <v>Работал</v>
      </c>
      <c r="AB27" s="109" t="str">
        <f t="shared" si="7"/>
        <v>Работал</v>
      </c>
      <c r="AC27" s="127" t="str">
        <f t="shared" si="7"/>
        <v/>
      </c>
      <c r="AD27" s="127" t="str">
        <f t="shared" si="7"/>
        <v/>
      </c>
      <c r="AE27" s="109" t="str">
        <f t="shared" si="7"/>
        <v>Работал</v>
      </c>
      <c r="AF27" s="109" t="str">
        <f t="shared" si="7"/>
        <v>Работал</v>
      </c>
      <c r="AG27" s="109" t="str">
        <f t="shared" si="7"/>
        <v>Работал</v>
      </c>
      <c r="AH27" s="109" t="str">
        <f t="shared" si="7"/>
        <v>Работал</v>
      </c>
      <c r="AI27" s="109" t="str">
        <f t="shared" si="7"/>
        <v/>
      </c>
      <c r="AJ27" s="109" t="str">
        <f t="shared" si="7"/>
        <v/>
      </c>
    </row>
    <row r="28" spans="1:36" x14ac:dyDescent="0.3">
      <c r="A28" s="102">
        <v>35</v>
      </c>
      <c r="B28" s="107" t="str">
        <f>VLOOKUP($A28,Сотрудники!$A$3:$L$1206,2,0)</f>
        <v>Дмитриев Николай</v>
      </c>
      <c r="C28" s="107" t="str">
        <f>VLOOKUP($A28,Сотрудники!$A$3:$L$1206,8,0)</f>
        <v>Москва</v>
      </c>
      <c r="D28" s="109" t="str">
        <f t="shared" si="7"/>
        <v>Работал</v>
      </c>
      <c r="E28" s="109" t="str">
        <f t="shared" si="7"/>
        <v>Работал</v>
      </c>
      <c r="F28" s="109" t="str">
        <f t="shared" si="7"/>
        <v>Работал</v>
      </c>
      <c r="G28" s="109" t="str">
        <f t="shared" si="7"/>
        <v>Работал</v>
      </c>
      <c r="H28" s="127" t="str">
        <f t="shared" si="7"/>
        <v/>
      </c>
      <c r="I28" s="127" t="str">
        <f t="shared" si="7"/>
        <v/>
      </c>
      <c r="J28" s="109" t="str">
        <f t="shared" si="7"/>
        <v>Работал</v>
      </c>
      <c r="K28" s="109" t="str">
        <f t="shared" si="7"/>
        <v>Работал</v>
      </c>
      <c r="L28" s="109" t="str">
        <f t="shared" si="7"/>
        <v>Работал</v>
      </c>
      <c r="M28" s="109" t="str">
        <f t="shared" si="7"/>
        <v>Работал</v>
      </c>
      <c r="N28" s="109" t="str">
        <f t="shared" si="7"/>
        <v>Работал</v>
      </c>
      <c r="O28" s="127" t="str">
        <f t="shared" si="7"/>
        <v/>
      </c>
      <c r="P28" s="127" t="str">
        <f t="shared" si="7"/>
        <v/>
      </c>
      <c r="Q28" s="109" t="str">
        <f t="shared" si="7"/>
        <v>Работал</v>
      </c>
      <c r="R28" s="109" t="str">
        <f t="shared" si="7"/>
        <v>Работал</v>
      </c>
      <c r="S28" s="109" t="str">
        <f t="shared" si="7"/>
        <v>Работал</v>
      </c>
      <c r="T28" s="109" t="str">
        <f t="shared" si="7"/>
        <v>Работал</v>
      </c>
      <c r="U28" s="109" t="str">
        <f t="shared" si="7"/>
        <v>Работал</v>
      </c>
      <c r="V28" s="127" t="str">
        <f t="shared" si="7"/>
        <v/>
      </c>
      <c r="W28" s="127" t="str">
        <f t="shared" si="7"/>
        <v/>
      </c>
      <c r="X28" s="109" t="str">
        <f t="shared" si="7"/>
        <v>Работал</v>
      </c>
      <c r="Y28" s="109" t="str">
        <f t="shared" si="7"/>
        <v>Работал</v>
      </c>
      <c r="Z28" s="109" t="str">
        <f t="shared" si="7"/>
        <v>Работал</v>
      </c>
      <c r="AA28" s="109" t="str">
        <f t="shared" si="7"/>
        <v>Работал</v>
      </c>
      <c r="AB28" s="109" t="str">
        <f t="shared" si="7"/>
        <v>Работал</v>
      </c>
      <c r="AC28" s="127" t="str">
        <f t="shared" si="7"/>
        <v/>
      </c>
      <c r="AD28" s="127" t="str">
        <f t="shared" si="7"/>
        <v/>
      </c>
      <c r="AE28" s="109" t="str">
        <f t="shared" si="7"/>
        <v>Работал</v>
      </c>
      <c r="AF28" s="109" t="str">
        <f t="shared" si="7"/>
        <v>Работал</v>
      </c>
      <c r="AG28" s="109" t="str">
        <f t="shared" si="7"/>
        <v>Работал</v>
      </c>
      <c r="AH28" s="109" t="str">
        <f t="shared" si="7"/>
        <v>Работал</v>
      </c>
      <c r="AI28" s="109" t="str">
        <f t="shared" si="7"/>
        <v/>
      </c>
      <c r="AJ28" s="109" t="str">
        <f t="shared" si="7"/>
        <v/>
      </c>
    </row>
    <row r="29" spans="1:36" x14ac:dyDescent="0.3">
      <c r="A29" s="102">
        <v>36</v>
      </c>
      <c r="B29" s="107" t="str">
        <f>VLOOKUP($A29,Сотрудники!$A$3:$L$1206,2,0)</f>
        <v>Юркин Николай</v>
      </c>
      <c r="C29" s="107" t="str">
        <f>VLOOKUP($A29,Сотрудники!$A$3:$L$1206,8,0)</f>
        <v>Москва</v>
      </c>
      <c r="D29" s="109" t="str">
        <f t="shared" si="7"/>
        <v>Работал</v>
      </c>
      <c r="E29" s="109" t="str">
        <f t="shared" si="7"/>
        <v>Работал</v>
      </c>
      <c r="F29" s="109" t="str">
        <f t="shared" si="7"/>
        <v>Работал</v>
      </c>
      <c r="G29" s="109" t="str">
        <f t="shared" si="7"/>
        <v>Работал</v>
      </c>
      <c r="H29" s="127" t="str">
        <f t="shared" si="7"/>
        <v/>
      </c>
      <c r="I29" s="127" t="str">
        <f t="shared" si="7"/>
        <v/>
      </c>
      <c r="J29" s="109" t="str">
        <f t="shared" si="7"/>
        <v>Работал</v>
      </c>
      <c r="K29" s="109" t="str">
        <f t="shared" si="7"/>
        <v>Работал</v>
      </c>
      <c r="L29" s="109" t="str">
        <f t="shared" si="7"/>
        <v>Работал</v>
      </c>
      <c r="M29" s="109" t="str">
        <f t="shared" si="7"/>
        <v>Работал</v>
      </c>
      <c r="N29" s="109" t="str">
        <f t="shared" si="7"/>
        <v>Работал</v>
      </c>
      <c r="O29" s="127" t="str">
        <f t="shared" si="7"/>
        <v/>
      </c>
      <c r="P29" s="127" t="str">
        <f t="shared" si="7"/>
        <v/>
      </c>
      <c r="Q29" s="109" t="str">
        <f t="shared" si="7"/>
        <v>Работал</v>
      </c>
      <c r="R29" s="109" t="str">
        <f t="shared" si="7"/>
        <v>Работал</v>
      </c>
      <c r="S29" s="109" t="str">
        <f t="shared" si="7"/>
        <v>Работал</v>
      </c>
      <c r="T29" s="109" t="str">
        <f t="shared" si="7"/>
        <v>Работал</v>
      </c>
      <c r="U29" s="109" t="str">
        <f t="shared" si="7"/>
        <v>Работал</v>
      </c>
      <c r="V29" s="127" t="str">
        <f t="shared" si="7"/>
        <v/>
      </c>
      <c r="W29" s="127" t="str">
        <f t="shared" si="7"/>
        <v/>
      </c>
      <c r="X29" s="109" t="str">
        <f t="shared" si="7"/>
        <v>Работал</v>
      </c>
      <c r="Y29" s="109" t="str">
        <f t="shared" si="7"/>
        <v>Работал</v>
      </c>
      <c r="Z29" s="109" t="str">
        <f t="shared" si="7"/>
        <v>Работал</v>
      </c>
      <c r="AA29" s="109" t="str">
        <f t="shared" si="7"/>
        <v>Работал</v>
      </c>
      <c r="AB29" s="109" t="str">
        <f t="shared" si="7"/>
        <v>Работал</v>
      </c>
      <c r="AC29" s="127" t="str">
        <f t="shared" si="7"/>
        <v/>
      </c>
      <c r="AD29" s="127" t="str">
        <f t="shared" si="7"/>
        <v/>
      </c>
      <c r="AE29" s="109" t="str">
        <f t="shared" si="7"/>
        <v>Выходной</v>
      </c>
      <c r="AF29" s="109" t="str">
        <f t="shared" si="7"/>
        <v>Выходной</v>
      </c>
      <c r="AG29" s="109" t="str">
        <f t="shared" si="7"/>
        <v>Выходной</v>
      </c>
      <c r="AH29" s="109" t="str">
        <f t="shared" si="7"/>
        <v>Выходной</v>
      </c>
      <c r="AI29" s="109" t="str">
        <f t="shared" si="7"/>
        <v/>
      </c>
      <c r="AJ29" s="109" t="str">
        <f t="shared" si="7"/>
        <v/>
      </c>
    </row>
    <row r="30" spans="1:36" x14ac:dyDescent="0.3">
      <c r="A30" s="102">
        <v>37</v>
      </c>
      <c r="B30" s="107" t="str">
        <f>VLOOKUP($A30,Сотрудники!$A$3:$L$1206,2,0)</f>
        <v>Ионов Евгений</v>
      </c>
      <c r="C30" s="107" t="str">
        <f>VLOOKUP($A30,Сотрудники!$A$3:$L$1206,8,0)</f>
        <v>Москва</v>
      </c>
      <c r="D30" s="109" t="str">
        <f t="shared" si="7"/>
        <v>Работал</v>
      </c>
      <c r="E30" s="109" t="str">
        <f t="shared" si="7"/>
        <v>Работал</v>
      </c>
      <c r="F30" s="109" t="str">
        <f t="shared" si="7"/>
        <v>Выходной</v>
      </c>
      <c r="G30" s="109" t="str">
        <f t="shared" si="7"/>
        <v>Выходной</v>
      </c>
      <c r="H30" s="127" t="str">
        <f t="shared" si="7"/>
        <v/>
      </c>
      <c r="I30" s="127" t="str">
        <f t="shared" si="7"/>
        <v/>
      </c>
      <c r="J30" s="109" t="str">
        <f t="shared" si="7"/>
        <v>Работал</v>
      </c>
      <c r="K30" s="109" t="str">
        <f t="shared" si="7"/>
        <v>Работал</v>
      </c>
      <c r="L30" s="109" t="str">
        <f t="shared" si="7"/>
        <v>Работал</v>
      </c>
      <c r="M30" s="109" t="str">
        <f t="shared" si="7"/>
        <v>Работал</v>
      </c>
      <c r="N30" s="109" t="str">
        <f t="shared" si="7"/>
        <v>Работал</v>
      </c>
      <c r="O30" s="127" t="str">
        <f t="shared" si="7"/>
        <v>Работал</v>
      </c>
      <c r="P30" s="127" t="str">
        <f t="shared" si="7"/>
        <v>Работал</v>
      </c>
      <c r="Q30" s="109" t="str">
        <f t="shared" si="7"/>
        <v>Работал</v>
      </c>
      <c r="R30" s="109" t="str">
        <f t="shared" si="7"/>
        <v>Работал</v>
      </c>
      <c r="S30" s="109" t="str">
        <f t="shared" si="7"/>
        <v>Работал</v>
      </c>
      <c r="T30" s="109" t="str">
        <f t="shared" si="7"/>
        <v>Работал</v>
      </c>
      <c r="U30" s="109" t="str">
        <f t="shared" si="7"/>
        <v>Работал</v>
      </c>
      <c r="V30" s="127" t="str">
        <f t="shared" si="7"/>
        <v/>
      </c>
      <c r="W30" s="127" t="str">
        <f t="shared" si="7"/>
        <v/>
      </c>
      <c r="X30" s="109" t="str">
        <f t="shared" si="7"/>
        <v>Работал</v>
      </c>
      <c r="Y30" s="109" t="str">
        <f t="shared" si="7"/>
        <v>Работал</v>
      </c>
      <c r="Z30" s="109" t="str">
        <f t="shared" si="7"/>
        <v>Работал</v>
      </c>
      <c r="AA30" s="109" t="str">
        <f t="shared" si="7"/>
        <v>Работал</v>
      </c>
      <c r="AB30" s="109" t="str">
        <f t="shared" si="7"/>
        <v>Работал</v>
      </c>
      <c r="AC30" s="127" t="str">
        <f t="shared" si="7"/>
        <v/>
      </c>
      <c r="AD30" s="127" t="str">
        <f t="shared" si="7"/>
        <v/>
      </c>
      <c r="AE30" s="109" t="str">
        <f t="shared" si="7"/>
        <v>Работал</v>
      </c>
      <c r="AF30" s="109" t="str">
        <f t="shared" si="7"/>
        <v>Работал</v>
      </c>
      <c r="AG30" s="109" t="str">
        <f t="shared" si="7"/>
        <v>Работал</v>
      </c>
      <c r="AH30" s="109" t="str">
        <f t="shared" si="7"/>
        <v>Работал</v>
      </c>
      <c r="AI30" s="109" t="str">
        <f t="shared" si="7"/>
        <v/>
      </c>
      <c r="AJ30" s="109" t="str">
        <f t="shared" si="7"/>
        <v/>
      </c>
    </row>
    <row r="31" spans="1:36" x14ac:dyDescent="0.3">
      <c r="A31" s="102">
        <v>38</v>
      </c>
      <c r="B31" s="107" t="str">
        <f>VLOOKUP($A31,Сотрудники!$A$3:$L$1206,2,0)</f>
        <v>Передков Константин</v>
      </c>
      <c r="C31" s="107" t="str">
        <f>VLOOKUP($A31,Сотрудники!$A$3:$L$1206,8,0)</f>
        <v>Москва</v>
      </c>
      <c r="D31" s="109" t="str">
        <f t="shared" si="7"/>
        <v>Работал</v>
      </c>
      <c r="E31" s="109" t="str">
        <f t="shared" si="7"/>
        <v>Работал</v>
      </c>
      <c r="F31" s="109" t="str">
        <f t="shared" si="7"/>
        <v>Работал</v>
      </c>
      <c r="G31" s="109" t="str">
        <f t="shared" si="7"/>
        <v>Работал</v>
      </c>
      <c r="H31" s="127" t="str">
        <f t="shared" si="7"/>
        <v/>
      </c>
      <c r="I31" s="127" t="str">
        <f t="shared" si="7"/>
        <v/>
      </c>
      <c r="J31" s="109" t="str">
        <f t="shared" si="7"/>
        <v>Работал</v>
      </c>
      <c r="K31" s="109" t="str">
        <f t="shared" si="7"/>
        <v>Работал</v>
      </c>
      <c r="L31" s="109" t="str">
        <f t="shared" si="7"/>
        <v>Работал</v>
      </c>
      <c r="M31" s="109" t="str">
        <f t="shared" si="7"/>
        <v>Работал</v>
      </c>
      <c r="N31" s="109" t="str">
        <f t="shared" si="7"/>
        <v>Работал</v>
      </c>
      <c r="O31" s="127" t="str">
        <f t="shared" si="7"/>
        <v/>
      </c>
      <c r="P31" s="127" t="str">
        <f t="shared" si="7"/>
        <v/>
      </c>
      <c r="Q31" s="109" t="str">
        <f t="shared" si="7"/>
        <v>Работал</v>
      </c>
      <c r="R31" s="109" t="str">
        <f t="shared" si="7"/>
        <v>Работал</v>
      </c>
      <c r="S31" s="109" t="str">
        <f t="shared" si="7"/>
        <v>Работал</v>
      </c>
      <c r="T31" s="109" t="str">
        <f t="shared" si="7"/>
        <v>Работал</v>
      </c>
      <c r="U31" s="109" t="str">
        <f t="shared" si="7"/>
        <v>Работал</v>
      </c>
      <c r="V31" s="127" t="str">
        <f t="shared" si="7"/>
        <v/>
      </c>
      <c r="W31" s="127" t="str">
        <f t="shared" si="7"/>
        <v/>
      </c>
      <c r="X31" s="109" t="str">
        <f t="shared" si="7"/>
        <v>Работал</v>
      </c>
      <c r="Y31" s="109" t="str">
        <f t="shared" si="7"/>
        <v>Работал</v>
      </c>
      <c r="Z31" s="109" t="str">
        <f t="shared" si="7"/>
        <v>Работал</v>
      </c>
      <c r="AA31" s="109" t="str">
        <f t="shared" si="7"/>
        <v>Работал</v>
      </c>
      <c r="AB31" s="109" t="str">
        <f t="shared" si="7"/>
        <v>Работал</v>
      </c>
      <c r="AC31" s="127" t="str">
        <f t="shared" si="7"/>
        <v/>
      </c>
      <c r="AD31" s="127" t="str">
        <f t="shared" si="7"/>
        <v/>
      </c>
      <c r="AE31" s="109" t="str">
        <f t="shared" si="7"/>
        <v>Работал</v>
      </c>
      <c r="AF31" s="109" t="str">
        <f t="shared" si="7"/>
        <v>Работал</v>
      </c>
      <c r="AG31" s="109" t="str">
        <f t="shared" si="7"/>
        <v>Работал</v>
      </c>
      <c r="AH31" s="109" t="str">
        <f t="shared" si="7"/>
        <v>Работал</v>
      </c>
      <c r="AI31" s="109" t="str">
        <f t="shared" si="7"/>
        <v/>
      </c>
      <c r="AJ31" s="109" t="str">
        <f t="shared" si="7"/>
        <v/>
      </c>
    </row>
    <row r="32" spans="1:36" x14ac:dyDescent="0.3">
      <c r="A32" s="102">
        <v>40</v>
      </c>
      <c r="B32" s="107" t="str">
        <f>VLOOKUP($A32,Сотрудники!$A$3:$L$1206,2,0)</f>
        <v>Томских Виталий</v>
      </c>
      <c r="C32" s="107" t="str">
        <f>VLOOKUP($A32,Сотрудники!$A$3:$L$1206,8,0)</f>
        <v>Москва</v>
      </c>
      <c r="D32" s="109" t="str">
        <f t="shared" si="7"/>
        <v>Работал</v>
      </c>
      <c r="E32" s="109" t="str">
        <f t="shared" si="7"/>
        <v>Работал</v>
      </c>
      <c r="F32" s="109" t="str">
        <f t="shared" si="7"/>
        <v>Работал</v>
      </c>
      <c r="G32" s="109" t="str">
        <f t="shared" si="7"/>
        <v>Работал</v>
      </c>
      <c r="H32" s="127" t="str">
        <f t="shared" si="7"/>
        <v/>
      </c>
      <c r="I32" s="127" t="str">
        <f t="shared" si="7"/>
        <v/>
      </c>
      <c r="J32" s="109" t="str">
        <f t="shared" si="7"/>
        <v>Работал</v>
      </c>
      <c r="K32" s="109" t="str">
        <f t="shared" si="7"/>
        <v>Работал</v>
      </c>
      <c r="L32" s="109" t="str">
        <f t="shared" si="7"/>
        <v>Работал</v>
      </c>
      <c r="M32" s="109" t="str">
        <f t="shared" si="7"/>
        <v>Работал</v>
      </c>
      <c r="N32" s="109" t="str">
        <f t="shared" si="7"/>
        <v>Работал</v>
      </c>
      <c r="O32" s="127" t="str">
        <f t="shared" si="7"/>
        <v/>
      </c>
      <c r="P32" s="127" t="str">
        <f t="shared" si="7"/>
        <v/>
      </c>
      <c r="Q32" s="109" t="str">
        <f t="shared" si="7"/>
        <v>Работал</v>
      </c>
      <c r="R32" s="109" t="str">
        <f t="shared" si="7"/>
        <v>Работал</v>
      </c>
      <c r="S32" s="109" t="str">
        <f t="shared" si="7"/>
        <v>Работал</v>
      </c>
      <c r="T32" s="109" t="str">
        <f t="shared" si="7"/>
        <v>Работал</v>
      </c>
      <c r="U32" s="109" t="str">
        <f t="shared" si="7"/>
        <v>Работал</v>
      </c>
      <c r="V32" s="127" t="str">
        <f t="shared" si="7"/>
        <v/>
      </c>
      <c r="W32" s="127" t="str">
        <f t="shared" si="7"/>
        <v/>
      </c>
      <c r="X32" s="109" t="str">
        <f t="shared" si="7"/>
        <v>Работал</v>
      </c>
      <c r="Y32" s="109" t="str">
        <f t="shared" si="7"/>
        <v>Работал</v>
      </c>
      <c r="Z32" s="109" t="str">
        <f t="shared" si="7"/>
        <v>Работал</v>
      </c>
      <c r="AA32" s="109" t="str">
        <f t="shared" si="7"/>
        <v>Работал</v>
      </c>
      <c r="AB32" s="109" t="str">
        <f t="shared" si="7"/>
        <v>Работал</v>
      </c>
      <c r="AC32" s="127" t="str">
        <f t="shared" si="7"/>
        <v/>
      </c>
      <c r="AD32" s="127" t="str">
        <f t="shared" si="7"/>
        <v/>
      </c>
      <c r="AE32" s="109" t="str">
        <f t="shared" si="7"/>
        <v>Работал</v>
      </c>
      <c r="AF32" s="109" t="str">
        <f t="shared" si="7"/>
        <v>Работал</v>
      </c>
      <c r="AG32" s="109" t="str">
        <f t="shared" si="7"/>
        <v>Работал</v>
      </c>
      <c r="AH32" s="109" t="str">
        <f t="shared" si="7"/>
        <v>Работал</v>
      </c>
      <c r="AI32" s="109" t="str">
        <f t="shared" si="7"/>
        <v/>
      </c>
      <c r="AJ32" s="109" t="str">
        <f t="shared" si="7"/>
        <v/>
      </c>
    </row>
    <row r="33" spans="1:36" x14ac:dyDescent="0.3">
      <c r="A33" s="102">
        <v>41</v>
      </c>
      <c r="B33" s="107" t="str">
        <f>VLOOKUP($A33,Сотрудники!$A$3:$L$1206,2,0)</f>
        <v>Новиков Роман</v>
      </c>
      <c r="C33" s="107" t="str">
        <f>VLOOKUP($A33,Сотрудники!$A$3:$L$1206,8,0)</f>
        <v>Москва</v>
      </c>
      <c r="D33" s="109" t="str">
        <f t="shared" si="7"/>
        <v>Работал</v>
      </c>
      <c r="E33" s="109" t="str">
        <f t="shared" si="7"/>
        <v>Работал</v>
      </c>
      <c r="F33" s="109" t="str">
        <f t="shared" si="7"/>
        <v>Работал</v>
      </c>
      <c r="G33" s="109" t="str">
        <f t="shared" si="7"/>
        <v>Работал</v>
      </c>
      <c r="H33" s="127" t="str">
        <f t="shared" si="7"/>
        <v/>
      </c>
      <c r="I33" s="127" t="str">
        <f t="shared" si="7"/>
        <v/>
      </c>
      <c r="J33" s="109" t="str">
        <f t="shared" si="7"/>
        <v>Работал</v>
      </c>
      <c r="K33" s="109" t="str">
        <f t="shared" si="7"/>
        <v>Работал</v>
      </c>
      <c r="L33" s="109" t="str">
        <f t="shared" si="7"/>
        <v>Работал</v>
      </c>
      <c r="M33" s="109" t="str">
        <f t="shared" si="7"/>
        <v>Работал</v>
      </c>
      <c r="N33" s="109" t="str">
        <f t="shared" si="7"/>
        <v>Работал</v>
      </c>
      <c r="O33" s="127" t="str">
        <f t="shared" si="7"/>
        <v/>
      </c>
      <c r="P33" s="127" t="str">
        <f t="shared" si="7"/>
        <v/>
      </c>
      <c r="Q33" s="109" t="str">
        <f t="shared" si="7"/>
        <v>Работал</v>
      </c>
      <c r="R33" s="109" t="str">
        <f t="shared" si="7"/>
        <v>Работал</v>
      </c>
      <c r="S33" s="109" t="str">
        <f t="shared" si="7"/>
        <v>Работал</v>
      </c>
      <c r="T33" s="109" t="str">
        <f t="shared" si="7"/>
        <v>Работал</v>
      </c>
      <c r="U33" s="109" t="str">
        <f t="shared" si="7"/>
        <v>Работал</v>
      </c>
      <c r="V33" s="127" t="str">
        <f t="shared" si="7"/>
        <v/>
      </c>
      <c r="W33" s="127" t="str">
        <f t="shared" si="7"/>
        <v/>
      </c>
      <c r="X33" s="109" t="str">
        <f t="shared" si="7"/>
        <v>Работал</v>
      </c>
      <c r="Y33" s="109" t="str">
        <f t="shared" si="7"/>
        <v>Работал</v>
      </c>
      <c r="Z33" s="109" t="str">
        <f t="shared" si="7"/>
        <v>Работал</v>
      </c>
      <c r="AA33" s="109" t="str">
        <f t="shared" si="7"/>
        <v>Работал</v>
      </c>
      <c r="AB33" s="109" t="str">
        <f t="shared" si="7"/>
        <v>Работал</v>
      </c>
      <c r="AC33" s="127" t="str">
        <f t="shared" si="7"/>
        <v/>
      </c>
      <c r="AD33" s="127" t="str">
        <f t="shared" si="7"/>
        <v/>
      </c>
      <c r="AE33" s="109" t="str">
        <f t="shared" si="7"/>
        <v>Выходной</v>
      </c>
      <c r="AF33" s="109" t="str">
        <f t="shared" si="7"/>
        <v>Выходной</v>
      </c>
      <c r="AG33" s="109" t="str">
        <f t="shared" si="7"/>
        <v>Выходной</v>
      </c>
      <c r="AH33" s="109" t="str">
        <f t="shared" si="7"/>
        <v>Выходной</v>
      </c>
      <c r="AI33" s="109" t="str">
        <f t="shared" si="7"/>
        <v/>
      </c>
      <c r="AJ33" s="109" t="str">
        <f t="shared" si="7"/>
        <v/>
      </c>
    </row>
    <row r="34" spans="1:36" x14ac:dyDescent="0.3">
      <c r="A34" s="102">
        <v>42</v>
      </c>
      <c r="B34" s="107" t="str">
        <f>VLOOKUP($A34,Сотрудники!$A$3:$L$1206,2,0)</f>
        <v>Газизова Вероника</v>
      </c>
      <c r="C34" s="107" t="str">
        <f>VLOOKUP($A34,Сотрудники!$A$3:$L$1206,8,0)</f>
        <v>Москва</v>
      </c>
      <c r="D34" s="109" t="str">
        <f t="shared" si="7"/>
        <v>Работал</v>
      </c>
      <c r="E34" s="109" t="str">
        <f t="shared" si="7"/>
        <v>Работал</v>
      </c>
      <c r="F34" s="109" t="str">
        <f t="shared" si="7"/>
        <v>Работал</v>
      </c>
      <c r="G34" s="109" t="str">
        <f t="shared" si="7"/>
        <v>Работал</v>
      </c>
      <c r="H34" s="127" t="str">
        <f t="shared" si="7"/>
        <v/>
      </c>
      <c r="I34" s="127" t="str">
        <f t="shared" si="7"/>
        <v/>
      </c>
      <c r="J34" s="109" t="str">
        <f t="shared" si="7"/>
        <v>Работал</v>
      </c>
      <c r="K34" s="109" t="str">
        <f t="shared" si="7"/>
        <v>Работал</v>
      </c>
      <c r="L34" s="109" t="str">
        <f t="shared" si="7"/>
        <v>Работал</v>
      </c>
      <c r="M34" s="109" t="str">
        <f t="shared" si="7"/>
        <v>Работал</v>
      </c>
      <c r="N34" s="109" t="str">
        <f t="shared" si="7"/>
        <v>Работал</v>
      </c>
      <c r="O34" s="127" t="str">
        <f t="shared" si="7"/>
        <v/>
      </c>
      <c r="P34" s="127" t="str">
        <f t="shared" si="7"/>
        <v/>
      </c>
      <c r="Q34" s="109" t="str">
        <f t="shared" si="7"/>
        <v>Работал</v>
      </c>
      <c r="R34" s="109" t="str">
        <f t="shared" si="7"/>
        <v>Работал</v>
      </c>
      <c r="S34" s="109" t="str">
        <f t="shared" si="7"/>
        <v>Работал</v>
      </c>
      <c r="T34" s="109" t="str">
        <f t="shared" si="7"/>
        <v>Работал</v>
      </c>
      <c r="U34" s="109" t="str">
        <f t="shared" si="7"/>
        <v>Работал</v>
      </c>
      <c r="V34" s="127" t="str">
        <f t="shared" si="7"/>
        <v/>
      </c>
      <c r="W34" s="127" t="str">
        <f t="shared" si="7"/>
        <v/>
      </c>
      <c r="X34" s="109" t="str">
        <f t="shared" si="7"/>
        <v>Работал</v>
      </c>
      <c r="Y34" s="109" t="str">
        <f t="shared" si="7"/>
        <v>Работал</v>
      </c>
      <c r="Z34" s="109" t="str">
        <f t="shared" si="7"/>
        <v>Работал</v>
      </c>
      <c r="AA34" s="109" t="str">
        <f t="shared" si="7"/>
        <v>Работал</v>
      </c>
      <c r="AB34" s="109" t="str">
        <f t="shared" ref="AB34:AJ34" si="8">IF(ISBLANK(AB121),"",IF(AB121=0,"Выходной",IF(AB121&lt;&gt;0,"Работал","")))</f>
        <v>Работал</v>
      </c>
      <c r="AC34" s="127" t="str">
        <f t="shared" si="8"/>
        <v/>
      </c>
      <c r="AD34" s="127" t="str">
        <f t="shared" si="8"/>
        <v/>
      </c>
      <c r="AE34" s="109" t="str">
        <f t="shared" si="8"/>
        <v>Работал</v>
      </c>
      <c r="AF34" s="109" t="str">
        <f t="shared" si="8"/>
        <v>Работал</v>
      </c>
      <c r="AG34" s="109" t="str">
        <f t="shared" si="8"/>
        <v>Работал</v>
      </c>
      <c r="AH34" s="109" t="str">
        <f t="shared" si="8"/>
        <v>Работал</v>
      </c>
      <c r="AI34" s="109" t="str">
        <f t="shared" si="8"/>
        <v/>
      </c>
      <c r="AJ34" s="109" t="str">
        <f t="shared" si="8"/>
        <v/>
      </c>
    </row>
    <row r="35" spans="1:36" x14ac:dyDescent="0.3">
      <c r="A35" s="102">
        <v>43</v>
      </c>
      <c r="B35" s="107" t="str">
        <f>VLOOKUP($A35,Сотрудники!$A$3:$L$1206,2,0)</f>
        <v>Титова Наталия</v>
      </c>
      <c r="C35" s="107" t="str">
        <f>VLOOKUP($A35,Сотрудники!$A$3:$L$1206,8,0)</f>
        <v>Москва</v>
      </c>
      <c r="D35" s="109" t="str">
        <f t="shared" ref="D35:AJ43" si="9">IF(ISBLANK(D122),"",IF(D122=0,"Выходной",IF(D122&lt;&gt;0,"Работал","")))</f>
        <v>Работал</v>
      </c>
      <c r="E35" s="109" t="str">
        <f t="shared" si="9"/>
        <v>Работал</v>
      </c>
      <c r="F35" s="109" t="str">
        <f t="shared" si="9"/>
        <v>Работал</v>
      </c>
      <c r="G35" s="109" t="str">
        <f t="shared" si="9"/>
        <v>Работал</v>
      </c>
      <c r="H35" s="127" t="str">
        <f t="shared" si="9"/>
        <v/>
      </c>
      <c r="I35" s="127" t="str">
        <f t="shared" si="9"/>
        <v/>
      </c>
      <c r="J35" s="109" t="str">
        <f t="shared" si="9"/>
        <v>Работал</v>
      </c>
      <c r="K35" s="109" t="str">
        <f t="shared" si="9"/>
        <v>Работал</v>
      </c>
      <c r="L35" s="109" t="str">
        <f t="shared" si="9"/>
        <v>Работал</v>
      </c>
      <c r="M35" s="109" t="str">
        <f t="shared" si="9"/>
        <v>Работал</v>
      </c>
      <c r="N35" s="109" t="str">
        <f t="shared" si="9"/>
        <v>Работал</v>
      </c>
      <c r="O35" s="127" t="str">
        <f t="shared" si="9"/>
        <v/>
      </c>
      <c r="P35" s="127" t="str">
        <f t="shared" si="9"/>
        <v/>
      </c>
      <c r="Q35" s="109" t="str">
        <f t="shared" si="9"/>
        <v>Работал</v>
      </c>
      <c r="R35" s="109" t="str">
        <f t="shared" si="9"/>
        <v>Работал</v>
      </c>
      <c r="S35" s="109" t="str">
        <f t="shared" si="9"/>
        <v>Работал</v>
      </c>
      <c r="T35" s="109" t="str">
        <f t="shared" si="9"/>
        <v>Работал</v>
      </c>
      <c r="U35" s="109" t="str">
        <f t="shared" si="9"/>
        <v>Работал</v>
      </c>
      <c r="V35" s="127" t="str">
        <f t="shared" si="9"/>
        <v/>
      </c>
      <c r="W35" s="127" t="str">
        <f t="shared" si="9"/>
        <v/>
      </c>
      <c r="X35" s="109" t="str">
        <f t="shared" si="9"/>
        <v>Работал</v>
      </c>
      <c r="Y35" s="109" t="str">
        <f t="shared" si="9"/>
        <v>Работал</v>
      </c>
      <c r="Z35" s="109" t="str">
        <f t="shared" si="9"/>
        <v>Работал</v>
      </c>
      <c r="AA35" s="109" t="str">
        <f t="shared" si="9"/>
        <v>Работал</v>
      </c>
      <c r="AB35" s="109" t="str">
        <f t="shared" si="9"/>
        <v>Работал</v>
      </c>
      <c r="AC35" s="127" t="str">
        <f t="shared" si="9"/>
        <v/>
      </c>
      <c r="AD35" s="127" t="str">
        <f t="shared" si="9"/>
        <v/>
      </c>
      <c r="AE35" s="109" t="str">
        <f t="shared" si="9"/>
        <v>Работал</v>
      </c>
      <c r="AF35" s="109" t="str">
        <f t="shared" si="9"/>
        <v>Работал</v>
      </c>
      <c r="AG35" s="109" t="str">
        <f t="shared" si="9"/>
        <v>Работал</v>
      </c>
      <c r="AH35" s="109" t="str">
        <f t="shared" si="9"/>
        <v>Работал</v>
      </c>
      <c r="AI35" s="109" t="str">
        <f t="shared" si="9"/>
        <v/>
      </c>
      <c r="AJ35" s="109" t="str">
        <f t="shared" si="9"/>
        <v/>
      </c>
    </row>
    <row r="36" spans="1:36" x14ac:dyDescent="0.3">
      <c r="A36" s="102">
        <v>44</v>
      </c>
      <c r="B36" s="107" t="str">
        <f>VLOOKUP($A36,Сотрудники!$A$3:$L$1206,2,0)</f>
        <v>Роман Иван</v>
      </c>
      <c r="C36" s="107" t="str">
        <f>VLOOKUP($A36,Сотрудники!$A$3:$L$1206,8,0)</f>
        <v>Москва</v>
      </c>
      <c r="D36" s="109" t="str">
        <f t="shared" si="9"/>
        <v>Работал</v>
      </c>
      <c r="E36" s="109" t="str">
        <f t="shared" si="9"/>
        <v>Работал</v>
      </c>
      <c r="F36" s="109" t="str">
        <f t="shared" si="9"/>
        <v>Работал</v>
      </c>
      <c r="G36" s="109" t="str">
        <f t="shared" si="9"/>
        <v>Работал</v>
      </c>
      <c r="H36" s="127" t="str">
        <f t="shared" si="9"/>
        <v/>
      </c>
      <c r="I36" s="127" t="str">
        <f t="shared" si="9"/>
        <v/>
      </c>
      <c r="J36" s="109" t="str">
        <f t="shared" si="9"/>
        <v>Работал</v>
      </c>
      <c r="K36" s="109" t="str">
        <f t="shared" si="9"/>
        <v>Работал</v>
      </c>
      <c r="L36" s="109" t="str">
        <f t="shared" si="9"/>
        <v>Работал</v>
      </c>
      <c r="M36" s="109" t="str">
        <f t="shared" si="9"/>
        <v>Работал</v>
      </c>
      <c r="N36" s="109" t="str">
        <f t="shared" si="9"/>
        <v>Работал</v>
      </c>
      <c r="O36" s="127" t="str">
        <f t="shared" si="9"/>
        <v/>
      </c>
      <c r="P36" s="127" t="str">
        <f t="shared" si="9"/>
        <v/>
      </c>
      <c r="Q36" s="109" t="str">
        <f t="shared" si="9"/>
        <v>Работал</v>
      </c>
      <c r="R36" s="109" t="str">
        <f t="shared" si="9"/>
        <v>Работал</v>
      </c>
      <c r="S36" s="109" t="str">
        <f t="shared" si="9"/>
        <v>Работал</v>
      </c>
      <c r="T36" s="109" t="str">
        <f t="shared" si="9"/>
        <v>Работал</v>
      </c>
      <c r="U36" s="109" t="str">
        <f t="shared" si="9"/>
        <v>Работал</v>
      </c>
      <c r="V36" s="127" t="str">
        <f t="shared" si="9"/>
        <v/>
      </c>
      <c r="W36" s="127" t="str">
        <f t="shared" si="9"/>
        <v/>
      </c>
      <c r="X36" s="109" t="str">
        <f t="shared" si="9"/>
        <v>Работал</v>
      </c>
      <c r="Y36" s="109" t="str">
        <f t="shared" si="9"/>
        <v>Работал</v>
      </c>
      <c r="Z36" s="109" t="str">
        <f t="shared" si="9"/>
        <v>Работал</v>
      </c>
      <c r="AA36" s="109" t="str">
        <f t="shared" si="9"/>
        <v>Работал</v>
      </c>
      <c r="AB36" s="109" t="str">
        <f t="shared" si="9"/>
        <v>Работал</v>
      </c>
      <c r="AC36" s="127" t="str">
        <f t="shared" si="9"/>
        <v/>
      </c>
      <c r="AD36" s="127" t="str">
        <f t="shared" si="9"/>
        <v/>
      </c>
      <c r="AE36" s="109" t="str">
        <f t="shared" si="9"/>
        <v>Работал</v>
      </c>
      <c r="AF36" s="109" t="str">
        <f t="shared" si="9"/>
        <v>Работал</v>
      </c>
      <c r="AG36" s="109" t="str">
        <f t="shared" si="9"/>
        <v>Работал</v>
      </c>
      <c r="AH36" s="109" t="str">
        <f t="shared" si="9"/>
        <v>Работал</v>
      </c>
      <c r="AI36" s="109" t="str">
        <f t="shared" si="9"/>
        <v/>
      </c>
      <c r="AJ36" s="109" t="str">
        <f t="shared" si="9"/>
        <v/>
      </c>
    </row>
    <row r="37" spans="1:36" x14ac:dyDescent="0.3">
      <c r="A37" s="102">
        <v>45</v>
      </c>
      <c r="B37" s="107" t="str">
        <f>VLOOKUP($A37,Сотрудники!$A$3:$L$1206,2,0)</f>
        <v>Волошина Виктория</v>
      </c>
      <c r="C37" s="107" t="str">
        <f>VLOOKUP($A37,Сотрудники!$A$3:$L$1206,8,0)</f>
        <v>Москва</v>
      </c>
      <c r="D37" s="109" t="str">
        <f t="shared" si="9"/>
        <v>Работал</v>
      </c>
      <c r="E37" s="109" t="str">
        <f t="shared" si="9"/>
        <v>Работал</v>
      </c>
      <c r="F37" s="109" t="str">
        <f t="shared" si="9"/>
        <v>Работал</v>
      </c>
      <c r="G37" s="109" t="str">
        <f t="shared" si="9"/>
        <v>Работал</v>
      </c>
      <c r="H37" s="127" t="str">
        <f t="shared" si="9"/>
        <v/>
      </c>
      <c r="I37" s="127" t="str">
        <f t="shared" si="9"/>
        <v/>
      </c>
      <c r="J37" s="109" t="str">
        <f t="shared" si="9"/>
        <v>Работал</v>
      </c>
      <c r="K37" s="109" t="str">
        <f t="shared" si="9"/>
        <v>Работал</v>
      </c>
      <c r="L37" s="109" t="str">
        <f t="shared" si="9"/>
        <v>Работал</v>
      </c>
      <c r="M37" s="109" t="str">
        <f t="shared" si="9"/>
        <v>Работал</v>
      </c>
      <c r="N37" s="109" t="str">
        <f t="shared" si="9"/>
        <v>Работал</v>
      </c>
      <c r="O37" s="127" t="str">
        <f t="shared" si="9"/>
        <v/>
      </c>
      <c r="P37" s="127" t="str">
        <f t="shared" si="9"/>
        <v/>
      </c>
      <c r="Q37" s="109" t="str">
        <f t="shared" si="9"/>
        <v>Работал</v>
      </c>
      <c r="R37" s="109" t="str">
        <f t="shared" si="9"/>
        <v>Работал</v>
      </c>
      <c r="S37" s="109" t="str">
        <f t="shared" si="9"/>
        <v>Работал</v>
      </c>
      <c r="T37" s="109" t="str">
        <f t="shared" si="9"/>
        <v>Работал</v>
      </c>
      <c r="U37" s="109" t="str">
        <f t="shared" si="9"/>
        <v>Работал</v>
      </c>
      <c r="V37" s="127" t="str">
        <f t="shared" si="9"/>
        <v/>
      </c>
      <c r="W37" s="127" t="str">
        <f t="shared" si="9"/>
        <v/>
      </c>
      <c r="X37" s="109" t="str">
        <f t="shared" si="9"/>
        <v>Работал</v>
      </c>
      <c r="Y37" s="109" t="str">
        <f t="shared" si="9"/>
        <v>Работал</v>
      </c>
      <c r="Z37" s="109" t="str">
        <f t="shared" si="9"/>
        <v>Работал</v>
      </c>
      <c r="AA37" s="109" t="str">
        <f t="shared" si="9"/>
        <v>Работал</v>
      </c>
      <c r="AB37" s="109" t="str">
        <f t="shared" si="9"/>
        <v>Работал</v>
      </c>
      <c r="AC37" s="127" t="str">
        <f t="shared" si="9"/>
        <v/>
      </c>
      <c r="AD37" s="127" t="str">
        <f t="shared" si="9"/>
        <v/>
      </c>
      <c r="AE37" s="109" t="str">
        <f t="shared" si="9"/>
        <v>Выходной</v>
      </c>
      <c r="AF37" s="109" t="str">
        <f t="shared" si="9"/>
        <v>Выходной</v>
      </c>
      <c r="AG37" s="109" t="str">
        <f t="shared" si="9"/>
        <v>Выходной</v>
      </c>
      <c r="AH37" s="109" t="str">
        <f t="shared" si="9"/>
        <v>Выходной</v>
      </c>
      <c r="AI37" s="109" t="str">
        <f t="shared" si="9"/>
        <v/>
      </c>
      <c r="AJ37" s="109" t="str">
        <f t="shared" si="9"/>
        <v/>
      </c>
    </row>
    <row r="38" spans="1:36" x14ac:dyDescent="0.3">
      <c r="A38" s="102">
        <v>46</v>
      </c>
      <c r="B38" s="107" t="str">
        <f>VLOOKUP($A38,Сотрудники!$A$3:$L$1206,2,0)</f>
        <v>Мельников Александр</v>
      </c>
      <c r="C38" s="107" t="str">
        <f>VLOOKUP($A38,Сотрудники!$A$3:$L$1206,8,0)</f>
        <v>Екатеринбург</v>
      </c>
      <c r="D38" s="109" t="str">
        <f t="shared" si="9"/>
        <v>Работал</v>
      </c>
      <c r="E38" s="109" t="str">
        <f t="shared" si="9"/>
        <v>Работал</v>
      </c>
      <c r="F38" s="109" t="str">
        <f t="shared" si="9"/>
        <v>Выходной</v>
      </c>
      <c r="G38" s="109" t="str">
        <f t="shared" si="9"/>
        <v>Выходной</v>
      </c>
      <c r="H38" s="127" t="str">
        <f t="shared" si="9"/>
        <v>Выходной</v>
      </c>
      <c r="I38" s="127" t="str">
        <f t="shared" si="9"/>
        <v>Выходной</v>
      </c>
      <c r="J38" s="109" t="str">
        <f t="shared" si="9"/>
        <v>Выходной</v>
      </c>
      <c r="K38" s="109" t="str">
        <f t="shared" si="9"/>
        <v>Выходной</v>
      </c>
      <c r="L38" s="109" t="str">
        <f t="shared" si="9"/>
        <v>Выходной</v>
      </c>
      <c r="M38" s="109" t="str">
        <f t="shared" si="9"/>
        <v>Выходной</v>
      </c>
      <c r="N38" s="109" t="str">
        <f t="shared" si="9"/>
        <v>Работал</v>
      </c>
      <c r="O38" s="127" t="str">
        <f t="shared" si="9"/>
        <v/>
      </c>
      <c r="P38" s="127" t="str">
        <f t="shared" si="9"/>
        <v/>
      </c>
      <c r="Q38" s="109" t="str">
        <f t="shared" si="9"/>
        <v>Работал</v>
      </c>
      <c r="R38" s="109" t="str">
        <f t="shared" si="9"/>
        <v>Работал</v>
      </c>
      <c r="S38" s="109" t="str">
        <f t="shared" si="9"/>
        <v>Работал</v>
      </c>
      <c r="T38" s="109" t="str">
        <f t="shared" si="9"/>
        <v>Работал</v>
      </c>
      <c r="U38" s="109" t="str">
        <f t="shared" si="9"/>
        <v>Работал</v>
      </c>
      <c r="V38" s="127" t="str">
        <f t="shared" si="9"/>
        <v/>
      </c>
      <c r="W38" s="127" t="str">
        <f t="shared" si="9"/>
        <v/>
      </c>
      <c r="X38" s="109" t="str">
        <f t="shared" si="9"/>
        <v>Работал</v>
      </c>
      <c r="Y38" s="109" t="str">
        <f t="shared" si="9"/>
        <v>Работал</v>
      </c>
      <c r="Z38" s="109" t="str">
        <f t="shared" si="9"/>
        <v>Работал</v>
      </c>
      <c r="AA38" s="109" t="str">
        <f t="shared" si="9"/>
        <v>Работал</v>
      </c>
      <c r="AB38" s="109" t="str">
        <f t="shared" si="9"/>
        <v>Работал</v>
      </c>
      <c r="AC38" s="127" t="str">
        <f t="shared" si="9"/>
        <v/>
      </c>
      <c r="AD38" s="127" t="str">
        <f t="shared" si="9"/>
        <v/>
      </c>
      <c r="AE38" s="109" t="str">
        <f t="shared" si="9"/>
        <v>Работал</v>
      </c>
      <c r="AF38" s="109" t="str">
        <f t="shared" si="9"/>
        <v>Работал</v>
      </c>
      <c r="AG38" s="109" t="str">
        <f t="shared" si="9"/>
        <v>Работал</v>
      </c>
      <c r="AH38" s="109" t="str">
        <f t="shared" si="9"/>
        <v>Работал</v>
      </c>
      <c r="AI38" s="109" t="str">
        <f t="shared" si="9"/>
        <v/>
      </c>
      <c r="AJ38" s="109" t="str">
        <f t="shared" si="9"/>
        <v/>
      </c>
    </row>
    <row r="39" spans="1:36" x14ac:dyDescent="0.3">
      <c r="A39" s="102">
        <v>48</v>
      </c>
      <c r="B39" s="107" t="str">
        <f>VLOOKUP($A39,Сотрудники!$A$3:$L$1206,2,0)</f>
        <v>Ромашкин Никита</v>
      </c>
      <c r="C39" s="107" t="str">
        <f>VLOOKUP($A39,Сотрудники!$A$3:$L$1206,8,0)</f>
        <v>Барнаул</v>
      </c>
      <c r="D39" s="109" t="str">
        <f t="shared" si="9"/>
        <v>Работал</v>
      </c>
      <c r="E39" s="109" t="str">
        <f t="shared" si="9"/>
        <v>Работал</v>
      </c>
      <c r="F39" s="109" t="str">
        <f t="shared" si="9"/>
        <v>Работал</v>
      </c>
      <c r="G39" s="109" t="str">
        <f t="shared" si="9"/>
        <v>Работал</v>
      </c>
      <c r="H39" s="127" t="str">
        <f t="shared" si="9"/>
        <v/>
      </c>
      <c r="I39" s="127" t="str">
        <f t="shared" si="9"/>
        <v/>
      </c>
      <c r="J39" s="109" t="str">
        <f t="shared" si="9"/>
        <v>Работал</v>
      </c>
      <c r="K39" s="109" t="str">
        <f t="shared" si="9"/>
        <v>Работал</v>
      </c>
      <c r="L39" s="109" t="str">
        <f t="shared" si="9"/>
        <v>Работал</v>
      </c>
      <c r="M39" s="109" t="str">
        <f t="shared" si="9"/>
        <v>Работал</v>
      </c>
      <c r="N39" s="109" t="str">
        <f t="shared" si="9"/>
        <v>Работал</v>
      </c>
      <c r="O39" s="127" t="str">
        <f t="shared" si="9"/>
        <v/>
      </c>
      <c r="P39" s="127" t="str">
        <f t="shared" si="9"/>
        <v/>
      </c>
      <c r="Q39" s="109" t="str">
        <f t="shared" si="9"/>
        <v>Работал</v>
      </c>
      <c r="R39" s="109" t="str">
        <f t="shared" si="9"/>
        <v>Работал</v>
      </c>
      <c r="S39" s="109" t="str">
        <f t="shared" si="9"/>
        <v>Работал</v>
      </c>
      <c r="T39" s="109" t="str">
        <f t="shared" si="9"/>
        <v>Работал</v>
      </c>
      <c r="U39" s="109" t="str">
        <f t="shared" si="9"/>
        <v>Работал</v>
      </c>
      <c r="V39" s="127" t="str">
        <f t="shared" si="9"/>
        <v/>
      </c>
      <c r="W39" s="127" t="str">
        <f t="shared" si="9"/>
        <v/>
      </c>
      <c r="X39" s="109" t="str">
        <f t="shared" si="9"/>
        <v>Работал</v>
      </c>
      <c r="Y39" s="109" t="str">
        <f t="shared" si="9"/>
        <v>Работал</v>
      </c>
      <c r="Z39" s="109" t="str">
        <f t="shared" si="9"/>
        <v>Работал</v>
      </c>
      <c r="AA39" s="109" t="str">
        <f t="shared" si="9"/>
        <v>Работал</v>
      </c>
      <c r="AB39" s="109" t="str">
        <f t="shared" si="9"/>
        <v>Работал</v>
      </c>
      <c r="AC39" s="127" t="str">
        <f t="shared" si="9"/>
        <v/>
      </c>
      <c r="AD39" s="127" t="str">
        <f t="shared" si="9"/>
        <v/>
      </c>
      <c r="AE39" s="109" t="str">
        <f t="shared" si="9"/>
        <v>Работал</v>
      </c>
      <c r="AF39" s="109" t="str">
        <f t="shared" si="9"/>
        <v>Работал</v>
      </c>
      <c r="AG39" s="109" t="str">
        <f t="shared" si="9"/>
        <v>Работал</v>
      </c>
      <c r="AH39" s="109" t="str">
        <f t="shared" si="9"/>
        <v>Работал</v>
      </c>
      <c r="AI39" s="109" t="str">
        <f t="shared" si="9"/>
        <v/>
      </c>
      <c r="AJ39" s="109" t="str">
        <f t="shared" si="9"/>
        <v/>
      </c>
    </row>
    <row r="40" spans="1:36" x14ac:dyDescent="0.3">
      <c r="A40" s="102">
        <v>50</v>
      </c>
      <c r="B40" s="107" t="str">
        <f>VLOOKUP($A40,Сотрудники!$A$3:$L$1206,2,0)</f>
        <v>Жарницкий Давид</v>
      </c>
      <c r="C40" s="107" t="str">
        <f>VLOOKUP($A40,Сотрудники!$A$3:$L$1206,8,0)</f>
        <v>СПБ</v>
      </c>
      <c r="D40" s="109" t="str">
        <f t="shared" si="9"/>
        <v>Работал</v>
      </c>
      <c r="E40" s="109" t="str">
        <f t="shared" si="9"/>
        <v>Работал</v>
      </c>
      <c r="F40" s="109" t="str">
        <f t="shared" si="9"/>
        <v>Работал</v>
      </c>
      <c r="G40" s="109" t="str">
        <f t="shared" si="9"/>
        <v>Работал</v>
      </c>
      <c r="H40" s="127" t="str">
        <f t="shared" si="9"/>
        <v>Работал</v>
      </c>
      <c r="I40" s="127" t="str">
        <f t="shared" si="9"/>
        <v/>
      </c>
      <c r="J40" s="109" t="str">
        <f t="shared" si="9"/>
        <v>Работал</v>
      </c>
      <c r="K40" s="109" t="str">
        <f t="shared" si="9"/>
        <v>Работал</v>
      </c>
      <c r="L40" s="109" t="str">
        <f t="shared" si="9"/>
        <v>Работал</v>
      </c>
      <c r="M40" s="109" t="str">
        <f t="shared" si="9"/>
        <v>Работал</v>
      </c>
      <c r="N40" s="109" t="str">
        <f t="shared" si="9"/>
        <v>Работал</v>
      </c>
      <c r="O40" s="127" t="str">
        <f t="shared" si="9"/>
        <v/>
      </c>
      <c r="P40" s="127" t="str">
        <f t="shared" si="9"/>
        <v/>
      </c>
      <c r="Q40" s="109" t="str">
        <f t="shared" si="9"/>
        <v>Работал</v>
      </c>
      <c r="R40" s="109" t="str">
        <f t="shared" si="9"/>
        <v>Работал</v>
      </c>
      <c r="S40" s="109" t="str">
        <f t="shared" si="9"/>
        <v>Работал</v>
      </c>
      <c r="T40" s="109" t="str">
        <f t="shared" si="9"/>
        <v>Работал</v>
      </c>
      <c r="U40" s="109" t="str">
        <f t="shared" si="9"/>
        <v>Работал</v>
      </c>
      <c r="V40" s="127" t="str">
        <f t="shared" si="9"/>
        <v/>
      </c>
      <c r="W40" s="127" t="str">
        <f t="shared" si="9"/>
        <v/>
      </c>
      <c r="X40" s="109" t="str">
        <f t="shared" si="9"/>
        <v>Работал</v>
      </c>
      <c r="Y40" s="109" t="str">
        <f t="shared" si="9"/>
        <v>Работал</v>
      </c>
      <c r="Z40" s="109" t="str">
        <f t="shared" si="9"/>
        <v>Работал</v>
      </c>
      <c r="AA40" s="109" t="str">
        <f t="shared" si="9"/>
        <v>Работал</v>
      </c>
      <c r="AB40" s="109" t="str">
        <f t="shared" si="9"/>
        <v>Работал</v>
      </c>
      <c r="AC40" s="127" t="str">
        <f t="shared" si="9"/>
        <v/>
      </c>
      <c r="AD40" s="127" t="str">
        <f t="shared" si="9"/>
        <v/>
      </c>
      <c r="AE40" s="109" t="str">
        <f t="shared" si="9"/>
        <v>Работал</v>
      </c>
      <c r="AF40" s="109" t="str">
        <f t="shared" si="9"/>
        <v>Работал</v>
      </c>
      <c r="AG40" s="109" t="str">
        <f t="shared" si="9"/>
        <v>Работал</v>
      </c>
      <c r="AH40" s="109" t="str">
        <f t="shared" si="9"/>
        <v>Работал</v>
      </c>
      <c r="AI40" s="109" t="str">
        <f t="shared" si="9"/>
        <v/>
      </c>
      <c r="AJ40" s="109" t="str">
        <f t="shared" si="9"/>
        <v/>
      </c>
    </row>
    <row r="41" spans="1:36" x14ac:dyDescent="0.3">
      <c r="A41" s="102">
        <v>51</v>
      </c>
      <c r="B41" s="107" t="str">
        <f>VLOOKUP($A41,Сотрудники!$A$3:$L$1206,2,0)</f>
        <v>Колмогорова Анна</v>
      </c>
      <c r="C41" s="107" t="str">
        <f>VLOOKUP($A41,Сотрудники!$A$3:$L$1206,8,0)</f>
        <v>Краснодар</v>
      </c>
      <c r="D41" s="109" t="str">
        <f t="shared" si="9"/>
        <v>Работал</v>
      </c>
      <c r="E41" s="109" t="str">
        <f t="shared" si="9"/>
        <v>Работал</v>
      </c>
      <c r="F41" s="109" t="str">
        <f t="shared" si="9"/>
        <v>Работал</v>
      </c>
      <c r="G41" s="109" t="str">
        <f t="shared" si="9"/>
        <v>Работал</v>
      </c>
      <c r="H41" s="127" t="str">
        <f t="shared" si="9"/>
        <v/>
      </c>
      <c r="I41" s="127" t="str">
        <f t="shared" si="9"/>
        <v/>
      </c>
      <c r="J41" s="109" t="str">
        <f t="shared" si="9"/>
        <v>Работал</v>
      </c>
      <c r="K41" s="109" t="str">
        <f t="shared" si="9"/>
        <v>Работал</v>
      </c>
      <c r="L41" s="109" t="str">
        <f t="shared" si="9"/>
        <v>Работал</v>
      </c>
      <c r="M41" s="109" t="str">
        <f t="shared" si="9"/>
        <v>Работал</v>
      </c>
      <c r="N41" s="109" t="str">
        <f t="shared" si="9"/>
        <v>Работал</v>
      </c>
      <c r="O41" s="127" t="str">
        <f t="shared" si="9"/>
        <v/>
      </c>
      <c r="P41" s="127" t="str">
        <f t="shared" si="9"/>
        <v/>
      </c>
      <c r="Q41" s="109" t="str">
        <f t="shared" si="9"/>
        <v>Работал</v>
      </c>
      <c r="R41" s="109" t="str">
        <f t="shared" si="9"/>
        <v>Работал</v>
      </c>
      <c r="S41" s="109" t="str">
        <f t="shared" si="9"/>
        <v>Работал</v>
      </c>
      <c r="T41" s="109" t="str">
        <f t="shared" si="9"/>
        <v>Работал</v>
      </c>
      <c r="U41" s="109" t="str">
        <f t="shared" si="9"/>
        <v>Работал</v>
      </c>
      <c r="V41" s="127" t="str">
        <f t="shared" si="9"/>
        <v/>
      </c>
      <c r="W41" s="127" t="str">
        <f t="shared" si="9"/>
        <v/>
      </c>
      <c r="X41" s="109" t="str">
        <f t="shared" si="9"/>
        <v>Работал</v>
      </c>
      <c r="Y41" s="109" t="str">
        <f t="shared" si="9"/>
        <v>Работал</v>
      </c>
      <c r="Z41" s="109" t="str">
        <f t="shared" si="9"/>
        <v>Работал</v>
      </c>
      <c r="AA41" s="109" t="str">
        <f t="shared" si="9"/>
        <v>Работал</v>
      </c>
      <c r="AB41" s="109" t="str">
        <f t="shared" ref="AB41:AJ48" si="10">IF(ISBLANK(AB128),"",IF(AB128=0,"Выходной",IF(AB128&lt;&gt;0,"Работал","")))</f>
        <v>Работал</v>
      </c>
      <c r="AC41" s="127" t="str">
        <f t="shared" si="10"/>
        <v/>
      </c>
      <c r="AD41" s="127" t="str">
        <f t="shared" si="10"/>
        <v/>
      </c>
      <c r="AE41" s="109" t="str">
        <f t="shared" si="10"/>
        <v>Работал</v>
      </c>
      <c r="AF41" s="109" t="str">
        <f t="shared" si="10"/>
        <v>Работал</v>
      </c>
      <c r="AG41" s="109" t="str">
        <f t="shared" si="10"/>
        <v>Работал</v>
      </c>
      <c r="AH41" s="109" t="str">
        <f t="shared" si="10"/>
        <v>Работал</v>
      </c>
      <c r="AI41" s="109"/>
      <c r="AJ41" s="109"/>
    </row>
    <row r="42" spans="1:36" x14ac:dyDescent="0.3">
      <c r="A42" s="102">
        <v>53</v>
      </c>
      <c r="B42" s="107" t="str">
        <f>VLOOKUP($A42,Сотрудники!$A$3:$L$1206,2,0)</f>
        <v>Скаржинский Тимур</v>
      </c>
      <c r="C42" s="107" t="str">
        <f>VLOOKUP($A42,Сотрудники!$A$3:$L$1206,8,0)</f>
        <v>Москва</v>
      </c>
      <c r="D42" s="109" t="str">
        <f t="shared" si="9"/>
        <v>Работал</v>
      </c>
      <c r="E42" s="109" t="str">
        <f t="shared" si="9"/>
        <v>Работал</v>
      </c>
      <c r="F42" s="109" t="str">
        <f t="shared" si="9"/>
        <v>Работал</v>
      </c>
      <c r="G42" s="109" t="str">
        <f t="shared" si="9"/>
        <v>Работал</v>
      </c>
      <c r="H42" s="127" t="str">
        <f t="shared" si="9"/>
        <v/>
      </c>
      <c r="I42" s="127" t="str">
        <f t="shared" si="9"/>
        <v/>
      </c>
      <c r="J42" s="109" t="str">
        <f t="shared" si="9"/>
        <v>Работал</v>
      </c>
      <c r="K42" s="109" t="str">
        <f t="shared" si="9"/>
        <v>Работал</v>
      </c>
      <c r="L42" s="109" t="str">
        <f t="shared" si="9"/>
        <v>Работал</v>
      </c>
      <c r="M42" s="109" t="str">
        <f t="shared" si="9"/>
        <v>Работал</v>
      </c>
      <c r="N42" s="109" t="str">
        <f t="shared" si="9"/>
        <v>Работал</v>
      </c>
      <c r="O42" s="127" t="str">
        <f t="shared" si="9"/>
        <v/>
      </c>
      <c r="P42" s="127" t="str">
        <f t="shared" si="9"/>
        <v/>
      </c>
      <c r="Q42" s="109" t="str">
        <f t="shared" si="9"/>
        <v>Работал</v>
      </c>
      <c r="R42" s="109" t="str">
        <f t="shared" si="9"/>
        <v>Работал</v>
      </c>
      <c r="S42" s="109" t="str">
        <f t="shared" si="9"/>
        <v>Работал</v>
      </c>
      <c r="T42" s="109" t="str">
        <f t="shared" si="9"/>
        <v>Работал</v>
      </c>
      <c r="U42" s="109" t="str">
        <f t="shared" si="9"/>
        <v>Работал</v>
      </c>
      <c r="V42" s="127" t="str">
        <f t="shared" si="9"/>
        <v/>
      </c>
      <c r="W42" s="127" t="str">
        <f t="shared" si="9"/>
        <v/>
      </c>
      <c r="X42" s="109" t="str">
        <f t="shared" si="9"/>
        <v>Работал</v>
      </c>
      <c r="Y42" s="109" t="str">
        <f t="shared" si="9"/>
        <v>Работал</v>
      </c>
      <c r="Z42" s="109" t="str">
        <f t="shared" si="9"/>
        <v>Работал</v>
      </c>
      <c r="AA42" s="109" t="str">
        <f t="shared" si="9"/>
        <v>Работал</v>
      </c>
      <c r="AB42" s="109" t="str">
        <f t="shared" si="10"/>
        <v>Работал</v>
      </c>
      <c r="AC42" s="127" t="str">
        <f t="shared" si="10"/>
        <v/>
      </c>
      <c r="AD42" s="127" t="str">
        <f t="shared" si="10"/>
        <v/>
      </c>
      <c r="AE42" s="109" t="str">
        <f t="shared" si="10"/>
        <v>Работал</v>
      </c>
      <c r="AF42" s="109" t="str">
        <f t="shared" si="10"/>
        <v>Работал</v>
      </c>
      <c r="AG42" s="109" t="str">
        <f t="shared" si="10"/>
        <v>Работал</v>
      </c>
      <c r="AH42" s="109" t="str">
        <f t="shared" si="10"/>
        <v>Работал</v>
      </c>
      <c r="AI42" s="109" t="str">
        <f t="shared" si="10"/>
        <v/>
      </c>
      <c r="AJ42" s="109" t="str">
        <f t="shared" si="10"/>
        <v/>
      </c>
    </row>
    <row r="43" spans="1:36" x14ac:dyDescent="0.3">
      <c r="A43" s="102">
        <v>54</v>
      </c>
      <c r="B43" s="107" t="str">
        <f>VLOOKUP($A43,Сотрудники!$A$3:$L$1206,2,0)</f>
        <v>Закрацкий Станислав</v>
      </c>
      <c r="C43" s="107" t="str">
        <f>VLOOKUP($A43,Сотрудники!$A$3:$L$1206,8,0)</f>
        <v>Москва</v>
      </c>
      <c r="D43" s="109" t="str">
        <f t="shared" si="9"/>
        <v>Работал</v>
      </c>
      <c r="E43" s="109" t="str">
        <f t="shared" si="9"/>
        <v>Работал</v>
      </c>
      <c r="F43" s="109" t="str">
        <f t="shared" si="9"/>
        <v>Работал</v>
      </c>
      <c r="G43" s="109" t="str">
        <f t="shared" si="9"/>
        <v>Работал</v>
      </c>
      <c r="H43" s="127" t="str">
        <f t="shared" si="9"/>
        <v/>
      </c>
      <c r="I43" s="127" t="str">
        <f t="shared" si="9"/>
        <v/>
      </c>
      <c r="J43" s="109" t="str">
        <f t="shared" si="9"/>
        <v>Работал</v>
      </c>
      <c r="K43" s="109" t="str">
        <f t="shared" si="9"/>
        <v>Работал</v>
      </c>
      <c r="L43" s="109" t="str">
        <f t="shared" si="9"/>
        <v>Работал</v>
      </c>
      <c r="M43" s="109" t="str">
        <f t="shared" ref="D43:AJ52" si="11">IF(ISBLANK(M130),"",IF(M130=0,"Выходной",IF(M130&lt;&gt;0,"Работал","")))</f>
        <v>Работал</v>
      </c>
      <c r="N43" s="109" t="str">
        <f t="shared" si="11"/>
        <v>Работал</v>
      </c>
      <c r="O43" s="127" t="str">
        <f t="shared" si="11"/>
        <v/>
      </c>
      <c r="P43" s="127" t="str">
        <f t="shared" si="11"/>
        <v/>
      </c>
      <c r="Q43" s="109" t="str">
        <f t="shared" si="11"/>
        <v>Работал</v>
      </c>
      <c r="R43" s="109" t="str">
        <f t="shared" si="11"/>
        <v>Работал</v>
      </c>
      <c r="S43" s="109" t="str">
        <f t="shared" si="11"/>
        <v>Работал</v>
      </c>
      <c r="T43" s="109" t="str">
        <f t="shared" si="11"/>
        <v>Работал</v>
      </c>
      <c r="U43" s="109" t="str">
        <f t="shared" si="11"/>
        <v>Работал</v>
      </c>
      <c r="V43" s="127" t="str">
        <f t="shared" si="11"/>
        <v/>
      </c>
      <c r="W43" s="127" t="str">
        <f t="shared" si="11"/>
        <v/>
      </c>
      <c r="X43" s="109" t="str">
        <f t="shared" si="11"/>
        <v>Работал</v>
      </c>
      <c r="Y43" s="109" t="str">
        <f t="shared" si="11"/>
        <v>Работал</v>
      </c>
      <c r="Z43" s="109" t="str">
        <f t="shared" si="11"/>
        <v>Работал</v>
      </c>
      <c r="AA43" s="109" t="str">
        <f t="shared" si="11"/>
        <v>Работал</v>
      </c>
      <c r="AB43" s="109" t="str">
        <f t="shared" si="10"/>
        <v>Работал</v>
      </c>
      <c r="AC43" s="127" t="str">
        <f t="shared" si="10"/>
        <v/>
      </c>
      <c r="AD43" s="127" t="str">
        <f t="shared" si="10"/>
        <v/>
      </c>
      <c r="AE43" s="109" t="str">
        <f t="shared" si="10"/>
        <v>Работал</v>
      </c>
      <c r="AF43" s="109" t="str">
        <f t="shared" si="10"/>
        <v>Работал</v>
      </c>
      <c r="AG43" s="109" t="str">
        <f t="shared" si="10"/>
        <v>Работал</v>
      </c>
      <c r="AH43" s="109" t="str">
        <f t="shared" si="10"/>
        <v>Работал</v>
      </c>
      <c r="AI43" s="109" t="str">
        <f t="shared" si="10"/>
        <v/>
      </c>
      <c r="AJ43" s="109" t="str">
        <f t="shared" si="10"/>
        <v/>
      </c>
    </row>
    <row r="44" spans="1:36" x14ac:dyDescent="0.3">
      <c r="A44" s="102">
        <v>55</v>
      </c>
      <c r="B44" s="107" t="str">
        <f>VLOOKUP($A44,Сотрудники!$A$3:$L$1206,2,0)</f>
        <v>Секисов Константин</v>
      </c>
      <c r="C44" s="107" t="str">
        <f>VLOOKUP($A44,Сотрудники!$A$3:$L$1206,8,0)</f>
        <v>Курган</v>
      </c>
      <c r="D44" s="109" t="str">
        <f t="shared" si="11"/>
        <v>Работал</v>
      </c>
      <c r="E44" s="109" t="str">
        <f t="shared" si="11"/>
        <v>Работал</v>
      </c>
      <c r="F44" s="109" t="str">
        <f t="shared" si="11"/>
        <v>Работал</v>
      </c>
      <c r="G44" s="109" t="str">
        <f t="shared" si="11"/>
        <v>Работал</v>
      </c>
      <c r="H44" s="127" t="str">
        <f t="shared" si="11"/>
        <v/>
      </c>
      <c r="I44" s="127" t="str">
        <f t="shared" si="11"/>
        <v/>
      </c>
      <c r="J44" s="109" t="str">
        <f t="shared" si="11"/>
        <v>Работал</v>
      </c>
      <c r="K44" s="109" t="str">
        <f t="shared" si="11"/>
        <v>Работал</v>
      </c>
      <c r="L44" s="109" t="str">
        <f t="shared" si="11"/>
        <v>Работал</v>
      </c>
      <c r="M44" s="109" t="str">
        <f t="shared" si="11"/>
        <v>Работал</v>
      </c>
      <c r="N44" s="109" t="str">
        <f t="shared" si="11"/>
        <v>Работал</v>
      </c>
      <c r="O44" s="127" t="str">
        <f t="shared" si="11"/>
        <v/>
      </c>
      <c r="P44" s="127" t="str">
        <f t="shared" si="11"/>
        <v/>
      </c>
      <c r="Q44" s="109" t="str">
        <f t="shared" si="11"/>
        <v>Работал</v>
      </c>
      <c r="R44" s="109" t="str">
        <f t="shared" si="11"/>
        <v>Работал</v>
      </c>
      <c r="S44" s="109" t="str">
        <f t="shared" si="11"/>
        <v>Работал</v>
      </c>
      <c r="T44" s="109" t="str">
        <f t="shared" si="11"/>
        <v>Работал</v>
      </c>
      <c r="U44" s="109" t="str">
        <f t="shared" si="11"/>
        <v>Работал</v>
      </c>
      <c r="V44" s="127" t="str">
        <f t="shared" si="11"/>
        <v/>
      </c>
      <c r="W44" s="127" t="str">
        <f t="shared" si="11"/>
        <v/>
      </c>
      <c r="X44" s="109" t="str">
        <f t="shared" si="11"/>
        <v>Работал</v>
      </c>
      <c r="Y44" s="109" t="str">
        <f t="shared" si="11"/>
        <v>Работал</v>
      </c>
      <c r="Z44" s="109" t="str">
        <f t="shared" si="11"/>
        <v>Работал</v>
      </c>
      <c r="AA44" s="109" t="str">
        <f t="shared" si="11"/>
        <v>Работал</v>
      </c>
      <c r="AB44" s="109" t="str">
        <f t="shared" si="10"/>
        <v>Работал</v>
      </c>
      <c r="AC44" s="127" t="str">
        <f t="shared" si="10"/>
        <v/>
      </c>
      <c r="AD44" s="127" t="str">
        <f t="shared" si="10"/>
        <v/>
      </c>
      <c r="AE44" s="109" t="str">
        <f t="shared" si="10"/>
        <v>Работал</v>
      </c>
      <c r="AF44" s="109" t="str">
        <f t="shared" si="10"/>
        <v>Работал</v>
      </c>
      <c r="AG44" s="109" t="str">
        <f t="shared" si="10"/>
        <v>Работал</v>
      </c>
      <c r="AH44" s="109" t="str">
        <f t="shared" si="10"/>
        <v>Работал</v>
      </c>
      <c r="AI44" s="109" t="str">
        <f t="shared" si="10"/>
        <v/>
      </c>
      <c r="AJ44" s="109" t="str">
        <f t="shared" si="10"/>
        <v/>
      </c>
    </row>
    <row r="45" spans="1:36" x14ac:dyDescent="0.3">
      <c r="A45" s="102">
        <v>56</v>
      </c>
      <c r="B45" s="107" t="str">
        <f>VLOOKUP($A45,Сотрудники!$A$3:$L$1206,2,0)</f>
        <v>Русинов Михаил</v>
      </c>
      <c r="C45" s="107" t="str">
        <f>VLOOKUP($A45,Сотрудники!$A$3:$L$1206,8,0)</f>
        <v>Москва</v>
      </c>
      <c r="D45" s="109" t="str">
        <f t="shared" si="11"/>
        <v>Работал</v>
      </c>
      <c r="E45" s="109" t="str">
        <f t="shared" si="11"/>
        <v>Работал</v>
      </c>
      <c r="F45" s="109" t="str">
        <f t="shared" si="11"/>
        <v>Работал</v>
      </c>
      <c r="G45" s="109" t="str">
        <f t="shared" si="11"/>
        <v>Работал</v>
      </c>
      <c r="H45" s="127" t="str">
        <f t="shared" si="11"/>
        <v/>
      </c>
      <c r="I45" s="127" t="str">
        <f t="shared" si="11"/>
        <v/>
      </c>
      <c r="J45" s="109" t="str">
        <f t="shared" si="11"/>
        <v>Работал</v>
      </c>
      <c r="K45" s="109" t="str">
        <f t="shared" si="11"/>
        <v>Работал</v>
      </c>
      <c r="L45" s="109" t="str">
        <f t="shared" si="11"/>
        <v>Работал</v>
      </c>
      <c r="M45" s="109" t="str">
        <f t="shared" si="11"/>
        <v>Работал</v>
      </c>
      <c r="N45" s="109" t="str">
        <f t="shared" si="11"/>
        <v>Работал</v>
      </c>
      <c r="O45" s="127" t="str">
        <f t="shared" si="11"/>
        <v/>
      </c>
      <c r="P45" s="127" t="str">
        <f t="shared" si="11"/>
        <v/>
      </c>
      <c r="Q45" s="109" t="str">
        <f t="shared" si="11"/>
        <v>Работал</v>
      </c>
      <c r="R45" s="109" t="str">
        <f t="shared" si="11"/>
        <v>Работал</v>
      </c>
      <c r="S45" s="109" t="str">
        <f t="shared" si="11"/>
        <v>Работал</v>
      </c>
      <c r="T45" s="109" t="str">
        <f t="shared" si="11"/>
        <v>Работал</v>
      </c>
      <c r="U45" s="109" t="str">
        <f t="shared" si="11"/>
        <v>Работал</v>
      </c>
      <c r="V45" s="127" t="str">
        <f t="shared" si="11"/>
        <v/>
      </c>
      <c r="W45" s="127" t="str">
        <f t="shared" si="11"/>
        <v/>
      </c>
      <c r="X45" s="109" t="str">
        <f t="shared" si="11"/>
        <v>Работал</v>
      </c>
      <c r="Y45" s="109" t="str">
        <f t="shared" si="11"/>
        <v>Работал</v>
      </c>
      <c r="Z45" s="109" t="str">
        <f t="shared" si="11"/>
        <v>Работал</v>
      </c>
      <c r="AA45" s="109" t="str">
        <f t="shared" si="11"/>
        <v>Работал</v>
      </c>
      <c r="AB45" s="109" t="str">
        <f t="shared" si="10"/>
        <v>Работал</v>
      </c>
      <c r="AC45" s="127" t="str">
        <f t="shared" si="10"/>
        <v/>
      </c>
      <c r="AD45" s="127" t="str">
        <f t="shared" si="10"/>
        <v/>
      </c>
      <c r="AE45" s="109" t="str">
        <f t="shared" si="10"/>
        <v>Работал</v>
      </c>
      <c r="AF45" s="109" t="str">
        <f t="shared" si="10"/>
        <v>Работал</v>
      </c>
      <c r="AG45" s="109" t="str">
        <f t="shared" si="10"/>
        <v>Работал</v>
      </c>
      <c r="AH45" s="109" t="str">
        <f t="shared" si="10"/>
        <v>Работал</v>
      </c>
      <c r="AI45" s="109" t="str">
        <f t="shared" si="10"/>
        <v/>
      </c>
      <c r="AJ45" s="109" t="str">
        <f t="shared" si="10"/>
        <v/>
      </c>
    </row>
    <row r="46" spans="1:36" x14ac:dyDescent="0.3">
      <c r="A46" s="102">
        <v>57</v>
      </c>
      <c r="B46" s="107" t="str">
        <f>VLOOKUP($A46,Сотрудники!$A$3:$L$1206,2,0)</f>
        <v>Кузякина Ирина</v>
      </c>
      <c r="C46" s="107" t="str">
        <f>VLOOKUP($A46,Сотрудники!$A$3:$L$1206,8,0)</f>
        <v>Москва</v>
      </c>
      <c r="D46" s="109" t="str">
        <f t="shared" si="11"/>
        <v>Работал</v>
      </c>
      <c r="E46" s="109" t="str">
        <f t="shared" si="11"/>
        <v>Работал</v>
      </c>
      <c r="F46" s="109" t="str">
        <f t="shared" si="11"/>
        <v>Работал</v>
      </c>
      <c r="G46" s="109" t="str">
        <f t="shared" si="11"/>
        <v>Работал</v>
      </c>
      <c r="H46" s="127" t="str">
        <f t="shared" si="11"/>
        <v/>
      </c>
      <c r="I46" s="127" t="str">
        <f t="shared" si="11"/>
        <v/>
      </c>
      <c r="J46" s="109" t="str">
        <f t="shared" si="11"/>
        <v>Работал</v>
      </c>
      <c r="K46" s="109" t="str">
        <f t="shared" si="11"/>
        <v>Работал</v>
      </c>
      <c r="L46" s="109" t="str">
        <f t="shared" si="11"/>
        <v>Работал</v>
      </c>
      <c r="M46" s="109" t="str">
        <f t="shared" si="11"/>
        <v>Работал</v>
      </c>
      <c r="N46" s="109" t="str">
        <f t="shared" si="11"/>
        <v>Работал</v>
      </c>
      <c r="O46" s="127" t="str">
        <f t="shared" si="11"/>
        <v/>
      </c>
      <c r="P46" s="127" t="str">
        <f t="shared" si="11"/>
        <v/>
      </c>
      <c r="Q46" s="109" t="str">
        <f t="shared" si="11"/>
        <v>Работал</v>
      </c>
      <c r="R46" s="109" t="str">
        <f t="shared" si="11"/>
        <v>Работал</v>
      </c>
      <c r="S46" s="109" t="str">
        <f t="shared" si="11"/>
        <v>Работал</v>
      </c>
      <c r="T46" s="109" t="str">
        <f t="shared" si="11"/>
        <v>Работал</v>
      </c>
      <c r="U46" s="109" t="str">
        <f t="shared" si="11"/>
        <v>Работал</v>
      </c>
      <c r="V46" s="127" t="str">
        <f t="shared" si="11"/>
        <v/>
      </c>
      <c r="W46" s="127" t="str">
        <f t="shared" si="11"/>
        <v/>
      </c>
      <c r="X46" s="109" t="str">
        <f t="shared" si="11"/>
        <v>Работал</v>
      </c>
      <c r="Y46" s="109" t="str">
        <f t="shared" si="11"/>
        <v>Работал</v>
      </c>
      <c r="Z46" s="109" t="str">
        <f t="shared" si="11"/>
        <v>Работал</v>
      </c>
      <c r="AA46" s="109" t="str">
        <f t="shared" si="11"/>
        <v>Работал</v>
      </c>
      <c r="AB46" s="109" t="str">
        <f t="shared" si="10"/>
        <v>Работал</v>
      </c>
      <c r="AC46" s="127" t="str">
        <f t="shared" si="10"/>
        <v/>
      </c>
      <c r="AD46" s="127" t="str">
        <f t="shared" si="10"/>
        <v/>
      </c>
      <c r="AE46" s="109" t="str">
        <f t="shared" si="10"/>
        <v>Работал</v>
      </c>
      <c r="AF46" s="109" t="str">
        <f t="shared" si="10"/>
        <v>Работал</v>
      </c>
      <c r="AG46" s="109" t="str">
        <f t="shared" si="10"/>
        <v>Работал</v>
      </c>
      <c r="AH46" s="109" t="str">
        <f t="shared" si="10"/>
        <v>Работал</v>
      </c>
      <c r="AI46" s="109" t="str">
        <f t="shared" si="10"/>
        <v/>
      </c>
      <c r="AJ46" s="109" t="str">
        <f t="shared" si="10"/>
        <v/>
      </c>
    </row>
    <row r="47" spans="1:36" x14ac:dyDescent="0.3">
      <c r="A47" s="102">
        <v>58</v>
      </c>
      <c r="B47" s="107" t="str">
        <f>VLOOKUP($A47,Сотрудники!$A$3:$L$1206,2,0)</f>
        <v>Нгуен Дмитрий</v>
      </c>
      <c r="C47" s="107" t="str">
        <f>VLOOKUP($A47,Сотрудники!$A$3:$L$1206,8,0)</f>
        <v>СПБ</v>
      </c>
      <c r="D47" s="109" t="str">
        <f t="shared" si="11"/>
        <v>Работал</v>
      </c>
      <c r="E47" s="109" t="str">
        <f t="shared" si="11"/>
        <v>Работал</v>
      </c>
      <c r="F47" s="109" t="str">
        <f t="shared" si="11"/>
        <v>Работал</v>
      </c>
      <c r="G47" s="109" t="str">
        <f t="shared" si="11"/>
        <v>Работал</v>
      </c>
      <c r="H47" s="127" t="str">
        <f t="shared" si="11"/>
        <v/>
      </c>
      <c r="I47" s="127" t="str">
        <f t="shared" si="11"/>
        <v/>
      </c>
      <c r="J47" s="109" t="str">
        <f t="shared" si="11"/>
        <v>Работал</v>
      </c>
      <c r="K47" s="109" t="str">
        <f t="shared" si="11"/>
        <v>Работал</v>
      </c>
      <c r="L47" s="109" t="str">
        <f t="shared" si="11"/>
        <v>Работал</v>
      </c>
      <c r="M47" s="109" t="str">
        <f t="shared" si="11"/>
        <v>Работал</v>
      </c>
      <c r="N47" s="109" t="str">
        <f t="shared" si="11"/>
        <v>Работал</v>
      </c>
      <c r="O47" s="127" t="str">
        <f t="shared" si="11"/>
        <v/>
      </c>
      <c r="P47" s="127" t="str">
        <f t="shared" si="11"/>
        <v/>
      </c>
      <c r="Q47" s="109" t="str">
        <f t="shared" si="11"/>
        <v>Работал</v>
      </c>
      <c r="R47" s="109" t="str">
        <f t="shared" si="11"/>
        <v>Работал</v>
      </c>
      <c r="S47" s="109" t="str">
        <f t="shared" si="11"/>
        <v>Работал</v>
      </c>
      <c r="T47" s="109" t="str">
        <f t="shared" si="11"/>
        <v>Работал</v>
      </c>
      <c r="U47" s="109" t="str">
        <f t="shared" si="11"/>
        <v>Работал</v>
      </c>
      <c r="V47" s="127" t="str">
        <f t="shared" si="11"/>
        <v/>
      </c>
      <c r="W47" s="127" t="str">
        <f t="shared" si="11"/>
        <v/>
      </c>
      <c r="X47" s="109" t="str">
        <f t="shared" si="11"/>
        <v>Работал</v>
      </c>
      <c r="Y47" s="109" t="str">
        <f t="shared" si="11"/>
        <v>Работал</v>
      </c>
      <c r="Z47" s="109" t="str">
        <f t="shared" si="11"/>
        <v>Работал</v>
      </c>
      <c r="AA47" s="109" t="str">
        <f t="shared" si="11"/>
        <v>Работал</v>
      </c>
      <c r="AB47" s="109" t="str">
        <f t="shared" si="10"/>
        <v>Работал</v>
      </c>
      <c r="AC47" s="127" t="str">
        <f t="shared" si="10"/>
        <v/>
      </c>
      <c r="AD47" s="127" t="str">
        <f t="shared" si="10"/>
        <v/>
      </c>
      <c r="AE47" s="109" t="str">
        <f t="shared" si="10"/>
        <v>Работал</v>
      </c>
      <c r="AF47" s="109" t="str">
        <f t="shared" si="10"/>
        <v>Работал</v>
      </c>
      <c r="AG47" s="109" t="str">
        <f t="shared" si="10"/>
        <v>Работал</v>
      </c>
      <c r="AH47" s="109" t="str">
        <f t="shared" si="10"/>
        <v>Работал</v>
      </c>
      <c r="AI47" s="109" t="str">
        <f t="shared" si="10"/>
        <v/>
      </c>
      <c r="AJ47" s="109" t="str">
        <f t="shared" si="10"/>
        <v/>
      </c>
    </row>
    <row r="48" spans="1:36" x14ac:dyDescent="0.3">
      <c r="A48" s="102">
        <v>59</v>
      </c>
      <c r="B48" s="107" t="str">
        <f>VLOOKUP($A48,Сотрудники!$A$3:$L$1206,2,0)</f>
        <v>Зырянов Николай</v>
      </c>
      <c r="C48" s="107" t="str">
        <f>VLOOKUP($A48,Сотрудники!$A$3:$L$1206,8,0)</f>
        <v>СПБ</v>
      </c>
      <c r="D48" s="109" t="str">
        <f t="shared" si="11"/>
        <v>Работал</v>
      </c>
      <c r="E48" s="109" t="str">
        <f t="shared" si="11"/>
        <v>Работал</v>
      </c>
      <c r="F48" s="109" t="str">
        <f t="shared" si="11"/>
        <v>Работал</v>
      </c>
      <c r="G48" s="109" t="str">
        <f t="shared" si="11"/>
        <v>Работал</v>
      </c>
      <c r="H48" s="127" t="str">
        <f t="shared" si="11"/>
        <v/>
      </c>
      <c r="I48" s="127" t="str">
        <f t="shared" si="11"/>
        <v/>
      </c>
      <c r="J48" s="109" t="str">
        <f t="shared" si="11"/>
        <v>Работал</v>
      </c>
      <c r="K48" s="109" t="str">
        <f t="shared" si="11"/>
        <v>Работал</v>
      </c>
      <c r="L48" s="109" t="str">
        <f t="shared" si="11"/>
        <v>Работал</v>
      </c>
      <c r="M48" s="109" t="str">
        <f t="shared" si="11"/>
        <v>Работал</v>
      </c>
      <c r="N48" s="109" t="str">
        <f t="shared" si="11"/>
        <v>Работал</v>
      </c>
      <c r="O48" s="127" t="str">
        <f t="shared" si="11"/>
        <v/>
      </c>
      <c r="P48" s="127" t="str">
        <f t="shared" si="11"/>
        <v/>
      </c>
      <c r="Q48" s="109" t="str">
        <f t="shared" si="11"/>
        <v>Работал</v>
      </c>
      <c r="R48" s="109" t="str">
        <f t="shared" si="11"/>
        <v>Работал</v>
      </c>
      <c r="S48" s="109" t="str">
        <f t="shared" si="11"/>
        <v>Работал</v>
      </c>
      <c r="T48" s="109" t="str">
        <f t="shared" si="11"/>
        <v>Работал</v>
      </c>
      <c r="U48" s="109" t="str">
        <f t="shared" si="11"/>
        <v>Работал</v>
      </c>
      <c r="V48" s="127" t="str">
        <f t="shared" si="11"/>
        <v/>
      </c>
      <c r="W48" s="127" t="str">
        <f t="shared" si="11"/>
        <v/>
      </c>
      <c r="X48" s="109" t="str">
        <f t="shared" si="11"/>
        <v>Работал</v>
      </c>
      <c r="Y48" s="109" t="str">
        <f t="shared" si="11"/>
        <v>Работал</v>
      </c>
      <c r="Z48" s="109" t="str">
        <f t="shared" si="11"/>
        <v>Работал</v>
      </c>
      <c r="AA48" s="109" t="str">
        <f t="shared" si="11"/>
        <v>Работал</v>
      </c>
      <c r="AB48" s="109" t="str">
        <f t="shared" si="10"/>
        <v>Работал</v>
      </c>
      <c r="AC48" s="127" t="str">
        <f t="shared" si="10"/>
        <v/>
      </c>
      <c r="AD48" s="127" t="str">
        <f t="shared" si="10"/>
        <v/>
      </c>
      <c r="AE48" s="109" t="str">
        <f t="shared" si="10"/>
        <v>Работал</v>
      </c>
      <c r="AF48" s="109" t="str">
        <f t="shared" si="10"/>
        <v>Работал</v>
      </c>
      <c r="AG48" s="109" t="str">
        <f t="shared" si="10"/>
        <v>Работал</v>
      </c>
      <c r="AH48" s="109" t="str">
        <f t="shared" si="10"/>
        <v>Работал</v>
      </c>
      <c r="AI48" s="109" t="str">
        <f t="shared" si="10"/>
        <v/>
      </c>
      <c r="AJ48" s="109" t="str">
        <f t="shared" si="10"/>
        <v/>
      </c>
    </row>
    <row r="49" spans="1:36" x14ac:dyDescent="0.3">
      <c r="A49" s="102">
        <v>60</v>
      </c>
      <c r="B49" s="107" t="str">
        <f>VLOOKUP($A49,Сотрудники!$A$3:$L$1206,2,0)</f>
        <v>Гнусов Алексей</v>
      </c>
      <c r="C49" s="107" t="str">
        <f>VLOOKUP($A49,Сотрудники!$A$3:$L$1206,8,0)</f>
        <v>Москва</v>
      </c>
      <c r="D49" s="109" t="str">
        <f t="shared" si="11"/>
        <v>Работал</v>
      </c>
      <c r="E49" s="109" t="str">
        <f t="shared" si="11"/>
        <v>Работал</v>
      </c>
      <c r="F49" s="109" t="str">
        <f t="shared" si="11"/>
        <v>Работал</v>
      </c>
      <c r="G49" s="109" t="str">
        <f t="shared" si="11"/>
        <v>Работал</v>
      </c>
      <c r="H49" s="127" t="str">
        <f t="shared" si="11"/>
        <v/>
      </c>
      <c r="I49" s="127" t="str">
        <f t="shared" si="11"/>
        <v/>
      </c>
      <c r="J49" s="109" t="str">
        <f t="shared" si="11"/>
        <v>Работал</v>
      </c>
      <c r="K49" s="109" t="str">
        <f t="shared" si="11"/>
        <v>Работал</v>
      </c>
      <c r="L49" s="109" t="str">
        <f t="shared" si="11"/>
        <v>Работал</v>
      </c>
      <c r="M49" s="109" t="str">
        <f t="shared" si="11"/>
        <v>Работал</v>
      </c>
      <c r="N49" s="109" t="str">
        <f t="shared" si="11"/>
        <v>Работал</v>
      </c>
      <c r="O49" s="127" t="str">
        <f t="shared" si="11"/>
        <v/>
      </c>
      <c r="P49" s="127" t="str">
        <f t="shared" si="11"/>
        <v/>
      </c>
      <c r="Q49" s="109" t="str">
        <f t="shared" si="11"/>
        <v>Работал</v>
      </c>
      <c r="R49" s="109" t="str">
        <f t="shared" si="11"/>
        <v>Работал</v>
      </c>
      <c r="S49" s="109" t="str">
        <f t="shared" si="11"/>
        <v>Работал</v>
      </c>
      <c r="T49" s="109" t="str">
        <f t="shared" si="11"/>
        <v>Работал</v>
      </c>
      <c r="U49" s="109" t="str">
        <f t="shared" si="11"/>
        <v>Работал</v>
      </c>
      <c r="V49" s="127" t="str">
        <f t="shared" si="11"/>
        <v/>
      </c>
      <c r="W49" s="127" t="str">
        <f t="shared" si="11"/>
        <v/>
      </c>
      <c r="X49" s="109" t="str">
        <f t="shared" si="11"/>
        <v>Работал</v>
      </c>
      <c r="Y49" s="109" t="str">
        <f t="shared" si="11"/>
        <v>Работал</v>
      </c>
      <c r="Z49" s="109" t="str">
        <f t="shared" si="11"/>
        <v>Работал</v>
      </c>
      <c r="AA49" s="109" t="str">
        <f t="shared" si="11"/>
        <v>Работал</v>
      </c>
      <c r="AB49" s="109" t="str">
        <f t="shared" si="11"/>
        <v>Работал</v>
      </c>
      <c r="AC49" s="127" t="str">
        <f t="shared" si="11"/>
        <v/>
      </c>
      <c r="AD49" s="127" t="str">
        <f t="shared" si="11"/>
        <v/>
      </c>
      <c r="AE49" s="109" t="str">
        <f t="shared" si="11"/>
        <v>Работал</v>
      </c>
      <c r="AF49" s="109" t="str">
        <f t="shared" si="11"/>
        <v>Работал</v>
      </c>
      <c r="AG49" s="109" t="str">
        <f t="shared" si="11"/>
        <v>Работал</v>
      </c>
      <c r="AH49" s="109" t="str">
        <f t="shared" si="11"/>
        <v>Работал</v>
      </c>
      <c r="AI49" s="109" t="str">
        <f t="shared" si="11"/>
        <v/>
      </c>
      <c r="AJ49" s="109" t="str">
        <f t="shared" si="11"/>
        <v/>
      </c>
    </row>
    <row r="50" spans="1:36" x14ac:dyDescent="0.3">
      <c r="A50" s="102">
        <v>61</v>
      </c>
      <c r="B50" s="107" t="str">
        <f>VLOOKUP($A50,Сотрудники!$A$3:$L$1206,2,0)</f>
        <v>Ушаков Сергей</v>
      </c>
      <c r="C50" s="107" t="str">
        <f>VLOOKUP($A50,Сотрудники!$A$3:$L$1206,8,0)</f>
        <v>Москва</v>
      </c>
      <c r="D50" s="109" t="str">
        <f t="shared" si="11"/>
        <v>Работал</v>
      </c>
      <c r="E50" s="109" t="str">
        <f t="shared" si="11"/>
        <v>Работал</v>
      </c>
      <c r="F50" s="109" t="str">
        <f t="shared" si="11"/>
        <v>Работал</v>
      </c>
      <c r="G50" s="109" t="str">
        <f t="shared" si="11"/>
        <v>Работал</v>
      </c>
      <c r="H50" s="127" t="str">
        <f t="shared" si="11"/>
        <v/>
      </c>
      <c r="I50" s="127" t="str">
        <f t="shared" si="11"/>
        <v/>
      </c>
      <c r="J50" s="109" t="str">
        <f t="shared" si="11"/>
        <v>Работал</v>
      </c>
      <c r="K50" s="109" t="str">
        <f t="shared" si="11"/>
        <v>Работал</v>
      </c>
      <c r="L50" s="109" t="str">
        <f t="shared" si="11"/>
        <v>Работал</v>
      </c>
      <c r="M50" s="109" t="str">
        <f t="shared" si="11"/>
        <v>Работал</v>
      </c>
      <c r="N50" s="109" t="str">
        <f t="shared" si="11"/>
        <v>Работал</v>
      </c>
      <c r="O50" s="127" t="str">
        <f t="shared" si="11"/>
        <v/>
      </c>
      <c r="P50" s="127" t="str">
        <f t="shared" si="11"/>
        <v/>
      </c>
      <c r="Q50" s="109" t="str">
        <f t="shared" si="11"/>
        <v>Работал</v>
      </c>
      <c r="R50" s="109" t="str">
        <f t="shared" si="11"/>
        <v>Работал</v>
      </c>
      <c r="S50" s="109" t="str">
        <f t="shared" si="11"/>
        <v>Работал</v>
      </c>
      <c r="T50" s="109" t="str">
        <f t="shared" si="11"/>
        <v>Работал</v>
      </c>
      <c r="U50" s="109" t="str">
        <f t="shared" si="11"/>
        <v>Работал</v>
      </c>
      <c r="V50" s="127" t="str">
        <f t="shared" si="11"/>
        <v/>
      </c>
      <c r="W50" s="127" t="str">
        <f t="shared" si="11"/>
        <v/>
      </c>
      <c r="X50" s="109" t="str">
        <f t="shared" si="11"/>
        <v>Работал</v>
      </c>
      <c r="Y50" s="109" t="str">
        <f t="shared" si="11"/>
        <v>Работал</v>
      </c>
      <c r="Z50" s="109" t="str">
        <f t="shared" si="11"/>
        <v>Работал</v>
      </c>
      <c r="AA50" s="109" t="str">
        <f t="shared" si="11"/>
        <v>Работал</v>
      </c>
      <c r="AB50" s="109" t="str">
        <f t="shared" si="11"/>
        <v>Работал</v>
      </c>
      <c r="AC50" s="127" t="str">
        <f t="shared" si="11"/>
        <v/>
      </c>
      <c r="AD50" s="127" t="str">
        <f t="shared" si="11"/>
        <v/>
      </c>
      <c r="AE50" s="109" t="str">
        <f t="shared" si="11"/>
        <v>Работал</v>
      </c>
      <c r="AF50" s="109" t="str">
        <f t="shared" si="11"/>
        <v>Работал</v>
      </c>
      <c r="AG50" s="109" t="str">
        <f t="shared" si="11"/>
        <v>Работал</v>
      </c>
      <c r="AH50" s="109" t="str">
        <f t="shared" si="11"/>
        <v>Работал</v>
      </c>
      <c r="AI50" s="109" t="str">
        <f t="shared" si="11"/>
        <v/>
      </c>
      <c r="AJ50" s="109" t="str">
        <f t="shared" si="11"/>
        <v/>
      </c>
    </row>
    <row r="51" spans="1:36" x14ac:dyDescent="0.3">
      <c r="A51" s="102">
        <v>62</v>
      </c>
      <c r="B51" s="107" t="str">
        <f>VLOOKUP($A51,Сотрудники!$A$3:$L$1206,2,0)</f>
        <v>Горьков Алексей</v>
      </c>
      <c r="C51" s="107" t="str">
        <f>VLOOKUP($A51,Сотрудники!$A$3:$L$1206,8,0)</f>
        <v>Москва</v>
      </c>
      <c r="D51" s="109" t="str">
        <f t="shared" si="11"/>
        <v>Работал</v>
      </c>
      <c r="E51" s="109" t="str">
        <f t="shared" si="11"/>
        <v>Работал</v>
      </c>
      <c r="F51" s="109" t="str">
        <f t="shared" si="11"/>
        <v>Работал</v>
      </c>
      <c r="G51" s="109" t="str">
        <f t="shared" si="11"/>
        <v>Работал</v>
      </c>
      <c r="H51" s="127" t="str">
        <f t="shared" si="11"/>
        <v/>
      </c>
      <c r="I51" s="127" t="str">
        <f t="shared" si="11"/>
        <v/>
      </c>
      <c r="J51" s="109" t="str">
        <f t="shared" si="11"/>
        <v>Работал</v>
      </c>
      <c r="K51" s="109" t="str">
        <f t="shared" si="11"/>
        <v>Работал</v>
      </c>
      <c r="L51" s="109" t="str">
        <f t="shared" si="11"/>
        <v>Работал</v>
      </c>
      <c r="M51" s="109" t="str">
        <f t="shared" si="11"/>
        <v>Работал</v>
      </c>
      <c r="N51" s="109" t="str">
        <f t="shared" si="11"/>
        <v>Работал</v>
      </c>
      <c r="O51" s="127" t="str">
        <f t="shared" si="11"/>
        <v/>
      </c>
      <c r="P51" s="127" t="str">
        <f t="shared" si="11"/>
        <v/>
      </c>
      <c r="Q51" s="109" t="str">
        <f t="shared" si="11"/>
        <v>Работал</v>
      </c>
      <c r="R51" s="109" t="str">
        <f t="shared" si="11"/>
        <v>Работал</v>
      </c>
      <c r="S51" s="109" t="str">
        <f t="shared" si="11"/>
        <v>Работал</v>
      </c>
      <c r="T51" s="109" t="str">
        <f t="shared" si="11"/>
        <v>Работал</v>
      </c>
      <c r="U51" s="109" t="str">
        <f t="shared" si="11"/>
        <v>Работал</v>
      </c>
      <c r="V51" s="127" t="str">
        <f t="shared" si="11"/>
        <v/>
      </c>
      <c r="W51" s="127" t="str">
        <f t="shared" si="11"/>
        <v/>
      </c>
      <c r="X51" s="109" t="str">
        <f t="shared" si="11"/>
        <v>Работал</v>
      </c>
      <c r="Y51" s="109" t="str">
        <f t="shared" si="11"/>
        <v>Работал</v>
      </c>
      <c r="Z51" s="109" t="str">
        <f t="shared" si="11"/>
        <v>Работал</v>
      </c>
      <c r="AA51" s="109" t="str">
        <f t="shared" si="11"/>
        <v>Работал</v>
      </c>
      <c r="AB51" s="109" t="str">
        <f t="shared" si="11"/>
        <v>Работал</v>
      </c>
      <c r="AC51" s="127" t="str">
        <f t="shared" si="11"/>
        <v/>
      </c>
      <c r="AD51" s="127" t="str">
        <f t="shared" si="11"/>
        <v/>
      </c>
      <c r="AE51" s="109" t="str">
        <f t="shared" si="11"/>
        <v>Работал</v>
      </c>
      <c r="AF51" s="109" t="str">
        <f t="shared" si="11"/>
        <v>Работал</v>
      </c>
      <c r="AG51" s="109" t="str">
        <f t="shared" si="11"/>
        <v>Работал</v>
      </c>
      <c r="AH51" s="109" t="str">
        <f t="shared" si="11"/>
        <v>Работал</v>
      </c>
      <c r="AI51" s="109" t="str">
        <f t="shared" si="11"/>
        <v/>
      </c>
      <c r="AJ51" s="109" t="str">
        <f t="shared" si="11"/>
        <v/>
      </c>
    </row>
    <row r="52" spans="1:36" x14ac:dyDescent="0.3">
      <c r="A52" s="102">
        <v>63</v>
      </c>
      <c r="B52" s="107" t="str">
        <f>VLOOKUP($A52,Сотрудники!$A$3:$L$1206,2,0)</f>
        <v>Ненякина Анастасия</v>
      </c>
      <c r="C52" s="107" t="str">
        <f>VLOOKUP($A52,Сотрудники!$A$3:$L$1206,8,0)</f>
        <v>Москва</v>
      </c>
      <c r="D52" s="109" t="str">
        <f t="shared" si="11"/>
        <v>Выходной</v>
      </c>
      <c r="E52" s="109" t="str">
        <f t="shared" si="11"/>
        <v>Работал</v>
      </c>
      <c r="F52" s="109" t="str">
        <f t="shared" si="11"/>
        <v>Работал</v>
      </c>
      <c r="G52" s="109" t="str">
        <f t="shared" si="11"/>
        <v>Работал</v>
      </c>
      <c r="H52" s="127" t="str">
        <f t="shared" si="11"/>
        <v/>
      </c>
      <c r="I52" s="127" t="str">
        <f t="shared" si="11"/>
        <v/>
      </c>
      <c r="J52" s="109" t="str">
        <f t="shared" si="11"/>
        <v>Работал</v>
      </c>
      <c r="K52" s="109" t="str">
        <f t="shared" si="11"/>
        <v>Работал</v>
      </c>
      <c r="L52" s="109" t="str">
        <f t="shared" si="11"/>
        <v>Работал</v>
      </c>
      <c r="M52" s="109" t="str">
        <f t="shared" si="11"/>
        <v>Работал</v>
      </c>
      <c r="N52" s="109" t="str">
        <f t="shared" si="11"/>
        <v>Работал</v>
      </c>
      <c r="O52" s="127" t="str">
        <f t="shared" si="11"/>
        <v/>
      </c>
      <c r="P52" s="127" t="str">
        <f t="shared" si="11"/>
        <v/>
      </c>
      <c r="Q52" s="109" t="str">
        <f t="shared" si="11"/>
        <v>Работал</v>
      </c>
      <c r="R52" s="109" t="str">
        <f t="shared" si="11"/>
        <v>Работал</v>
      </c>
      <c r="S52" s="109" t="str">
        <f t="shared" si="11"/>
        <v>Работал</v>
      </c>
      <c r="T52" s="109" t="str">
        <f t="shared" si="11"/>
        <v>Работал</v>
      </c>
      <c r="U52" s="109" t="str">
        <f t="shared" si="11"/>
        <v>Работал</v>
      </c>
      <c r="V52" s="127" t="str">
        <f t="shared" si="11"/>
        <v/>
      </c>
      <c r="W52" s="127" t="str">
        <f t="shared" si="11"/>
        <v/>
      </c>
      <c r="X52" s="109" t="str">
        <f t="shared" si="11"/>
        <v>Работал</v>
      </c>
      <c r="Y52" s="109" t="str">
        <f t="shared" ref="D52:AJ63" si="12">IF(ISBLANK(Y139),"",IF(Y139=0,"Выходной",IF(Y139&lt;&gt;0,"Работал","")))</f>
        <v>Работал</v>
      </c>
      <c r="Z52" s="109" t="str">
        <f t="shared" si="12"/>
        <v>Работал</v>
      </c>
      <c r="AA52" s="109" t="str">
        <f t="shared" si="12"/>
        <v>Работал</v>
      </c>
      <c r="AB52" s="109" t="str">
        <f t="shared" si="12"/>
        <v>Работал</v>
      </c>
      <c r="AC52" s="127" t="str">
        <f t="shared" si="12"/>
        <v/>
      </c>
      <c r="AD52" s="127" t="str">
        <f t="shared" si="12"/>
        <v/>
      </c>
      <c r="AE52" s="109" t="str">
        <f t="shared" si="12"/>
        <v>Работал</v>
      </c>
      <c r="AF52" s="109" t="str">
        <f t="shared" si="12"/>
        <v>Работал</v>
      </c>
      <c r="AG52" s="109" t="str">
        <f t="shared" si="12"/>
        <v>Работал</v>
      </c>
      <c r="AH52" s="109" t="str">
        <f t="shared" si="12"/>
        <v>Работал</v>
      </c>
      <c r="AI52" s="109" t="str">
        <f t="shared" si="12"/>
        <v/>
      </c>
      <c r="AJ52" s="109" t="str">
        <f t="shared" si="12"/>
        <v/>
      </c>
    </row>
    <row r="53" spans="1:36" x14ac:dyDescent="0.3">
      <c r="A53" s="102">
        <v>83</v>
      </c>
      <c r="B53" s="107" t="str">
        <f>VLOOKUP($A53,Сотрудники!$A$3:$L$1206,2,0)</f>
        <v>Жердева Екатерина</v>
      </c>
      <c r="C53" s="107" t="str">
        <f>VLOOKUP($A53,Сотрудники!$A$3:$L$1206,8,0)</f>
        <v>Архангельск</v>
      </c>
      <c r="D53" s="109" t="str">
        <f t="shared" si="12"/>
        <v>Работал</v>
      </c>
      <c r="E53" s="109" t="str">
        <f t="shared" si="12"/>
        <v>Работал</v>
      </c>
      <c r="F53" s="109" t="str">
        <f t="shared" si="12"/>
        <v>Работал</v>
      </c>
      <c r="G53" s="109" t="str">
        <f t="shared" si="12"/>
        <v>Работал</v>
      </c>
      <c r="H53" s="127" t="str">
        <f t="shared" si="12"/>
        <v/>
      </c>
      <c r="I53" s="127" t="str">
        <f t="shared" si="12"/>
        <v/>
      </c>
      <c r="J53" s="109" t="str">
        <f t="shared" si="12"/>
        <v>Работал</v>
      </c>
      <c r="K53" s="109" t="str">
        <f t="shared" si="12"/>
        <v>Работал</v>
      </c>
      <c r="L53" s="109" t="str">
        <f t="shared" si="12"/>
        <v>Работал</v>
      </c>
      <c r="M53" s="109" t="str">
        <f t="shared" si="12"/>
        <v>Работал</v>
      </c>
      <c r="N53" s="109" t="str">
        <f t="shared" si="12"/>
        <v>Работал</v>
      </c>
      <c r="O53" s="127" t="str">
        <f t="shared" si="12"/>
        <v/>
      </c>
      <c r="P53" s="127" t="str">
        <f t="shared" si="12"/>
        <v/>
      </c>
      <c r="Q53" s="109" t="str">
        <f t="shared" si="12"/>
        <v>Работал</v>
      </c>
      <c r="R53" s="109" t="str">
        <f t="shared" si="12"/>
        <v>Работал</v>
      </c>
      <c r="S53" s="109" t="str">
        <f t="shared" si="12"/>
        <v>Работал</v>
      </c>
      <c r="T53" s="109" t="str">
        <f t="shared" si="12"/>
        <v>Работал</v>
      </c>
      <c r="U53" s="109" t="str">
        <f t="shared" si="12"/>
        <v>Работал</v>
      </c>
      <c r="V53" s="127" t="str">
        <f t="shared" si="12"/>
        <v/>
      </c>
      <c r="W53" s="127" t="str">
        <f t="shared" si="12"/>
        <v/>
      </c>
      <c r="X53" s="109" t="str">
        <f t="shared" ref="X53:Y68" si="13">IF(ISBLANK(X140),"",IF(X140=0,"Выходной",IF(X140&lt;&gt;0,"Работал","")))</f>
        <v>Работал</v>
      </c>
      <c r="Y53" s="109" t="str">
        <f t="shared" si="13"/>
        <v>Работал</v>
      </c>
      <c r="Z53" s="109" t="str">
        <f t="shared" si="12"/>
        <v>Работал</v>
      </c>
      <c r="AA53" s="109" t="str">
        <f t="shared" si="12"/>
        <v>Работал</v>
      </c>
      <c r="AB53" s="109" t="str">
        <f t="shared" si="12"/>
        <v>Работал</v>
      </c>
      <c r="AC53" s="127" t="str">
        <f t="shared" si="12"/>
        <v/>
      </c>
      <c r="AD53" s="127" t="str">
        <f t="shared" si="12"/>
        <v/>
      </c>
      <c r="AE53" s="109" t="str">
        <f t="shared" si="12"/>
        <v>Работал</v>
      </c>
      <c r="AF53" s="109" t="str">
        <f t="shared" si="12"/>
        <v>Работал</v>
      </c>
      <c r="AG53" s="109" t="str">
        <f t="shared" si="12"/>
        <v>Работал</v>
      </c>
      <c r="AH53" s="109" t="str">
        <f t="shared" ref="AH53:AH86" si="14">IF(ISBLANK(AH140),"",IF(AH140=0,"Выходной",IF(AH140&lt;&gt;0,"Работал","")))</f>
        <v>Работал</v>
      </c>
      <c r="AI53" s="109"/>
      <c r="AJ53" s="109"/>
    </row>
    <row r="54" spans="1:36" x14ac:dyDescent="0.3">
      <c r="A54" s="102">
        <v>64</v>
      </c>
      <c r="B54" s="107" t="str">
        <f>VLOOKUP($A54,Сотрудники!$A$3:$L$1206,2,0)</f>
        <v>Павлов Роман</v>
      </c>
      <c r="C54" s="107" t="str">
        <f>VLOOKUP($A54,Сотрудники!$A$3:$L$1206,8,0)</f>
        <v>Москва</v>
      </c>
      <c r="D54" s="109" t="str">
        <f t="shared" si="12"/>
        <v>Работал</v>
      </c>
      <c r="E54" s="109" t="str">
        <f t="shared" si="12"/>
        <v>Работал</v>
      </c>
      <c r="F54" s="109" t="str">
        <f t="shared" si="12"/>
        <v>Работал</v>
      </c>
      <c r="G54" s="109" t="str">
        <f t="shared" si="12"/>
        <v>Работал</v>
      </c>
      <c r="H54" s="127" t="str">
        <f t="shared" si="12"/>
        <v/>
      </c>
      <c r="I54" s="127" t="str">
        <f t="shared" si="12"/>
        <v/>
      </c>
      <c r="J54" s="109" t="str">
        <f t="shared" si="12"/>
        <v>Работал</v>
      </c>
      <c r="K54" s="109" t="str">
        <f t="shared" si="12"/>
        <v>Работал</v>
      </c>
      <c r="L54" s="109" t="str">
        <f t="shared" si="12"/>
        <v>Работал</v>
      </c>
      <c r="M54" s="109" t="str">
        <f t="shared" si="12"/>
        <v>Работал</v>
      </c>
      <c r="N54" s="109" t="str">
        <f t="shared" si="12"/>
        <v>Работал</v>
      </c>
      <c r="O54" s="127" t="str">
        <f t="shared" si="12"/>
        <v/>
      </c>
      <c r="P54" s="127" t="str">
        <f t="shared" si="12"/>
        <v/>
      </c>
      <c r="Q54" s="109" t="str">
        <f t="shared" si="12"/>
        <v>Работал</v>
      </c>
      <c r="R54" s="109" t="str">
        <f t="shared" si="12"/>
        <v>Работал</v>
      </c>
      <c r="S54" s="109" t="str">
        <f t="shared" si="12"/>
        <v>Работал</v>
      </c>
      <c r="T54" s="109" t="str">
        <f t="shared" si="12"/>
        <v>Работал</v>
      </c>
      <c r="U54" s="109" t="str">
        <f t="shared" si="12"/>
        <v>Работал</v>
      </c>
      <c r="V54" s="127" t="str">
        <f t="shared" si="12"/>
        <v/>
      </c>
      <c r="W54" s="127" t="str">
        <f t="shared" si="12"/>
        <v/>
      </c>
      <c r="X54" s="109" t="str">
        <f t="shared" si="13"/>
        <v>Работал</v>
      </c>
      <c r="Y54" s="109" t="str">
        <f t="shared" si="13"/>
        <v>Работал</v>
      </c>
      <c r="Z54" s="109" t="str">
        <f t="shared" si="12"/>
        <v>Работал</v>
      </c>
      <c r="AA54" s="109" t="str">
        <f t="shared" si="12"/>
        <v>Работал</v>
      </c>
      <c r="AB54" s="109" t="str">
        <f t="shared" si="12"/>
        <v>Работал</v>
      </c>
      <c r="AC54" s="127" t="str">
        <f t="shared" si="12"/>
        <v/>
      </c>
      <c r="AD54" s="127" t="str">
        <f t="shared" si="12"/>
        <v/>
      </c>
      <c r="AE54" s="109" t="str">
        <f t="shared" si="12"/>
        <v>Работал</v>
      </c>
      <c r="AF54" s="109" t="str">
        <f t="shared" si="12"/>
        <v>Работал</v>
      </c>
      <c r="AG54" s="109" t="str">
        <f t="shared" si="12"/>
        <v>Работал</v>
      </c>
      <c r="AH54" s="109" t="str">
        <f t="shared" si="14"/>
        <v>Работал</v>
      </c>
      <c r="AI54" s="109"/>
      <c r="AJ54" s="109"/>
    </row>
    <row r="55" spans="1:36" x14ac:dyDescent="0.3">
      <c r="A55" s="102">
        <v>66</v>
      </c>
      <c r="B55" s="107" t="str">
        <f>VLOOKUP($A55,Сотрудники!$A$3:$L$1206,2,0)</f>
        <v>Лукьянов Станислав</v>
      </c>
      <c r="C55" s="107" t="str">
        <f>VLOOKUP($A55,Сотрудники!$A$3:$L$1206,8,0)</f>
        <v>Екатеринбург</v>
      </c>
      <c r="D55" s="109" t="str">
        <f t="shared" si="12"/>
        <v>Работал</v>
      </c>
      <c r="E55" s="109" t="str">
        <f t="shared" si="12"/>
        <v>Работал</v>
      </c>
      <c r="F55" s="109" t="str">
        <f t="shared" si="12"/>
        <v>Работал</v>
      </c>
      <c r="G55" s="109" t="str">
        <f t="shared" si="12"/>
        <v>Работал</v>
      </c>
      <c r="H55" s="127" t="str">
        <f t="shared" si="12"/>
        <v/>
      </c>
      <c r="I55" s="127" t="str">
        <f t="shared" si="12"/>
        <v/>
      </c>
      <c r="J55" s="109" t="str">
        <f t="shared" si="12"/>
        <v>Работал</v>
      </c>
      <c r="K55" s="109" t="str">
        <f t="shared" si="12"/>
        <v>Работал</v>
      </c>
      <c r="L55" s="109" t="str">
        <f t="shared" si="12"/>
        <v>Работал</v>
      </c>
      <c r="M55" s="109" t="str">
        <f t="shared" si="12"/>
        <v>Работал</v>
      </c>
      <c r="N55" s="109" t="str">
        <f t="shared" si="12"/>
        <v>Работал</v>
      </c>
      <c r="O55" s="127" t="str">
        <f t="shared" si="12"/>
        <v/>
      </c>
      <c r="P55" s="127" t="str">
        <f t="shared" si="12"/>
        <v/>
      </c>
      <c r="Q55" s="109" t="str">
        <f t="shared" si="12"/>
        <v>Работал</v>
      </c>
      <c r="R55" s="109" t="str">
        <f t="shared" si="12"/>
        <v>Работал</v>
      </c>
      <c r="S55" s="109" t="str">
        <f t="shared" si="12"/>
        <v>Работал</v>
      </c>
      <c r="T55" s="109" t="str">
        <f t="shared" si="12"/>
        <v/>
      </c>
      <c r="U55" s="109" t="str">
        <f t="shared" si="12"/>
        <v/>
      </c>
      <c r="V55" s="127" t="str">
        <f t="shared" si="12"/>
        <v/>
      </c>
      <c r="W55" s="127" t="str">
        <f t="shared" si="12"/>
        <v/>
      </c>
      <c r="X55" s="109" t="str">
        <f t="shared" si="13"/>
        <v/>
      </c>
      <c r="Y55" s="109" t="str">
        <f t="shared" si="13"/>
        <v/>
      </c>
      <c r="Z55" s="109" t="str">
        <f t="shared" si="12"/>
        <v/>
      </c>
      <c r="AA55" s="109" t="str">
        <f t="shared" si="12"/>
        <v/>
      </c>
      <c r="AB55" s="109" t="str">
        <f t="shared" si="12"/>
        <v/>
      </c>
      <c r="AC55" s="127" t="str">
        <f t="shared" si="12"/>
        <v/>
      </c>
      <c r="AD55" s="127" t="str">
        <f t="shared" si="12"/>
        <v/>
      </c>
      <c r="AE55" s="109" t="str">
        <f t="shared" si="12"/>
        <v/>
      </c>
      <c r="AF55" s="109" t="str">
        <f t="shared" si="12"/>
        <v/>
      </c>
      <c r="AG55" s="109" t="str">
        <f t="shared" si="12"/>
        <v/>
      </c>
      <c r="AH55" s="109" t="str">
        <f t="shared" si="14"/>
        <v/>
      </c>
      <c r="AI55" s="109"/>
      <c r="AJ55" s="109"/>
    </row>
    <row r="56" spans="1:36" x14ac:dyDescent="0.3">
      <c r="A56" s="102">
        <v>67</v>
      </c>
      <c r="B56" s="107" t="str">
        <f>VLOOKUP($A56,Сотрудники!$A$3:$L$1206,2,0)</f>
        <v>Киле Егор</v>
      </c>
      <c r="C56" s="107" t="str">
        <f>VLOOKUP($A56,Сотрудники!$A$3:$L$1206,8,0)</f>
        <v>СПБ</v>
      </c>
      <c r="D56" s="109" t="str">
        <f t="shared" si="12"/>
        <v>Работал</v>
      </c>
      <c r="E56" s="109" t="str">
        <f t="shared" si="12"/>
        <v>Работал</v>
      </c>
      <c r="F56" s="109" t="str">
        <f t="shared" si="12"/>
        <v>Работал</v>
      </c>
      <c r="G56" s="109" t="str">
        <f t="shared" si="12"/>
        <v>Работал</v>
      </c>
      <c r="H56" s="127" t="str">
        <f t="shared" si="12"/>
        <v/>
      </c>
      <c r="I56" s="127" t="str">
        <f t="shared" si="12"/>
        <v/>
      </c>
      <c r="J56" s="109" t="str">
        <f t="shared" si="12"/>
        <v>Работал</v>
      </c>
      <c r="K56" s="109" t="str">
        <f t="shared" si="12"/>
        <v>Работал</v>
      </c>
      <c r="L56" s="109" t="str">
        <f t="shared" si="12"/>
        <v>Работал</v>
      </c>
      <c r="M56" s="109" t="str">
        <f t="shared" si="12"/>
        <v>Работал</v>
      </c>
      <c r="N56" s="109" t="str">
        <f t="shared" si="12"/>
        <v>Работал</v>
      </c>
      <c r="O56" s="127" t="str">
        <f t="shared" si="12"/>
        <v/>
      </c>
      <c r="P56" s="127" t="str">
        <f t="shared" si="12"/>
        <v/>
      </c>
      <c r="Q56" s="109" t="str">
        <f t="shared" si="12"/>
        <v>Работал</v>
      </c>
      <c r="R56" s="109" t="str">
        <f t="shared" si="12"/>
        <v>Работал</v>
      </c>
      <c r="S56" s="109" t="str">
        <f t="shared" si="12"/>
        <v>Работал</v>
      </c>
      <c r="T56" s="109" t="str">
        <f t="shared" si="12"/>
        <v>Работал</v>
      </c>
      <c r="U56" s="109" t="str">
        <f t="shared" si="12"/>
        <v>Работал</v>
      </c>
      <c r="V56" s="127" t="str">
        <f t="shared" si="12"/>
        <v/>
      </c>
      <c r="W56" s="127" t="str">
        <f t="shared" si="12"/>
        <v/>
      </c>
      <c r="X56" s="109" t="str">
        <f t="shared" si="13"/>
        <v>Работал</v>
      </c>
      <c r="Y56" s="109" t="str">
        <f t="shared" si="13"/>
        <v>Работал</v>
      </c>
      <c r="Z56" s="109" t="str">
        <f t="shared" si="12"/>
        <v>Работал</v>
      </c>
      <c r="AA56" s="109" t="str">
        <f t="shared" si="12"/>
        <v>Работал</v>
      </c>
      <c r="AB56" s="109" t="str">
        <f t="shared" si="12"/>
        <v>Работал</v>
      </c>
      <c r="AC56" s="127" t="str">
        <f t="shared" si="12"/>
        <v/>
      </c>
      <c r="AD56" s="127" t="str">
        <f t="shared" si="12"/>
        <v/>
      </c>
      <c r="AE56" s="109" t="str">
        <f t="shared" si="12"/>
        <v>Работал</v>
      </c>
      <c r="AF56" s="109" t="str">
        <f t="shared" si="12"/>
        <v>Работал</v>
      </c>
      <c r="AG56" s="109" t="str">
        <f t="shared" si="12"/>
        <v>Работал</v>
      </c>
      <c r="AH56" s="109" t="str">
        <f t="shared" si="14"/>
        <v>Работал</v>
      </c>
      <c r="AI56" s="109"/>
      <c r="AJ56" s="109"/>
    </row>
    <row r="57" spans="1:36" x14ac:dyDescent="0.3">
      <c r="A57" s="102">
        <v>69</v>
      </c>
      <c r="B57" s="107" t="str">
        <f>VLOOKUP($A57,Сотрудники!$A$3:$L$1206,2,0)</f>
        <v>Егоров Валерий</v>
      </c>
      <c r="C57" s="107" t="str">
        <f>VLOOKUP($A57,Сотрудники!$A$3:$L$1206,8,0)</f>
        <v>Рязань</v>
      </c>
      <c r="D57" s="109" t="str">
        <f t="shared" si="12"/>
        <v>Работал</v>
      </c>
      <c r="E57" s="109" t="str">
        <f t="shared" si="12"/>
        <v>Работал</v>
      </c>
      <c r="F57" s="109" t="str">
        <f t="shared" si="12"/>
        <v>Работал</v>
      </c>
      <c r="G57" s="109" t="str">
        <f t="shared" si="12"/>
        <v>Работал</v>
      </c>
      <c r="H57" s="127" t="str">
        <f t="shared" si="12"/>
        <v/>
      </c>
      <c r="I57" s="127" t="str">
        <f t="shared" si="12"/>
        <v/>
      </c>
      <c r="J57" s="109" t="str">
        <f t="shared" si="12"/>
        <v>Работал</v>
      </c>
      <c r="K57" s="109" t="str">
        <f t="shared" si="12"/>
        <v>Работал</v>
      </c>
      <c r="L57" s="109" t="str">
        <f t="shared" si="12"/>
        <v>Работал</v>
      </c>
      <c r="M57" s="109" t="str">
        <f t="shared" si="12"/>
        <v>Работал</v>
      </c>
      <c r="N57" s="109" t="str">
        <f t="shared" si="12"/>
        <v>Работал</v>
      </c>
      <c r="O57" s="127" t="str">
        <f t="shared" ref="O57:W57" si="15">IF(ISBLANK(O144),"",IF(O144=0,"Выходной",IF(O144&lt;&gt;0,"Работал","")))</f>
        <v/>
      </c>
      <c r="P57" s="127" t="str">
        <f t="shared" si="15"/>
        <v/>
      </c>
      <c r="Q57" s="109" t="str">
        <f t="shared" si="15"/>
        <v>Работал</v>
      </c>
      <c r="R57" s="109" t="str">
        <f t="shared" si="15"/>
        <v>Работал</v>
      </c>
      <c r="S57" s="109" t="str">
        <f t="shared" si="15"/>
        <v>Работал</v>
      </c>
      <c r="T57" s="109" t="str">
        <f t="shared" si="15"/>
        <v>Работал</v>
      </c>
      <c r="U57" s="109" t="str">
        <f t="shared" si="15"/>
        <v>Работал</v>
      </c>
      <c r="V57" s="127" t="str">
        <f t="shared" si="15"/>
        <v/>
      </c>
      <c r="W57" s="127" t="str">
        <f t="shared" si="15"/>
        <v/>
      </c>
      <c r="X57" s="109" t="str">
        <f t="shared" si="13"/>
        <v>Работал</v>
      </c>
      <c r="Y57" s="109" t="str">
        <f t="shared" si="13"/>
        <v>Работал</v>
      </c>
      <c r="Z57" s="109" t="str">
        <f t="shared" ref="Z57:AG86" si="16">IF(ISBLANK(Z144),"",IF(Z144=0,"Выходной",IF(Z144&lt;&gt;0,"Работал","")))</f>
        <v>Работал</v>
      </c>
      <c r="AA57" s="109" t="str">
        <f t="shared" si="16"/>
        <v>Работал</v>
      </c>
      <c r="AB57" s="109" t="str">
        <f t="shared" si="16"/>
        <v>Работал</v>
      </c>
      <c r="AC57" s="127" t="str">
        <f t="shared" si="16"/>
        <v/>
      </c>
      <c r="AD57" s="127" t="str">
        <f t="shared" si="16"/>
        <v/>
      </c>
      <c r="AE57" s="109" t="str">
        <f t="shared" si="16"/>
        <v>Работал</v>
      </c>
      <c r="AF57" s="109" t="str">
        <f t="shared" si="16"/>
        <v>Работал</v>
      </c>
      <c r="AG57" s="109" t="str">
        <f t="shared" si="16"/>
        <v>Работал</v>
      </c>
      <c r="AH57" s="109" t="str">
        <f t="shared" si="14"/>
        <v>Работал</v>
      </c>
      <c r="AI57" s="109"/>
      <c r="AJ57" s="109"/>
    </row>
    <row r="58" spans="1:36" x14ac:dyDescent="0.3">
      <c r="A58" s="102">
        <v>70</v>
      </c>
      <c r="B58" s="107" t="str">
        <f>VLOOKUP($A58,Сотрудники!$A$3:$L$1206,2,0)</f>
        <v>Балагушкин Артем</v>
      </c>
      <c r="C58" s="107" t="str">
        <f>VLOOKUP($A58,Сотрудники!$A$3:$L$1206,8,0)</f>
        <v>Москва</v>
      </c>
      <c r="D58" s="109" t="str">
        <f t="shared" si="12"/>
        <v>Работал</v>
      </c>
      <c r="E58" s="109" t="str">
        <f t="shared" si="12"/>
        <v>Работал</v>
      </c>
      <c r="F58" s="109" t="str">
        <f t="shared" si="12"/>
        <v>Работал</v>
      </c>
      <c r="G58" s="109" t="str">
        <f t="shared" si="12"/>
        <v>Работал</v>
      </c>
      <c r="H58" s="127" t="str">
        <f t="shared" si="12"/>
        <v/>
      </c>
      <c r="I58" s="127" t="str">
        <f t="shared" si="12"/>
        <v/>
      </c>
      <c r="J58" s="109" t="str">
        <f t="shared" si="12"/>
        <v>Работал</v>
      </c>
      <c r="K58" s="109" t="str">
        <f t="shared" si="12"/>
        <v>Работал</v>
      </c>
      <c r="L58" s="109" t="str">
        <f t="shared" si="12"/>
        <v>Работал</v>
      </c>
      <c r="M58" s="109" t="str">
        <f t="shared" si="12"/>
        <v>Работал</v>
      </c>
      <c r="N58" s="109" t="str">
        <f t="shared" si="12"/>
        <v>Работал</v>
      </c>
      <c r="O58" s="127" t="str">
        <f t="shared" si="12"/>
        <v/>
      </c>
      <c r="P58" s="127" t="str">
        <f t="shared" si="12"/>
        <v/>
      </c>
      <c r="Q58" s="109" t="str">
        <f t="shared" si="12"/>
        <v>Работал</v>
      </c>
      <c r="R58" s="109" t="str">
        <f t="shared" si="12"/>
        <v>Работал</v>
      </c>
      <c r="S58" s="109" t="str">
        <f t="shared" si="12"/>
        <v>Работал</v>
      </c>
      <c r="T58" s="109" t="str">
        <f t="shared" si="12"/>
        <v>Работал</v>
      </c>
      <c r="U58" s="109" t="str">
        <f t="shared" si="12"/>
        <v>Работал</v>
      </c>
      <c r="V58" s="127" t="str">
        <f t="shared" si="12"/>
        <v/>
      </c>
      <c r="W58" s="127" t="str">
        <f t="shared" si="12"/>
        <v/>
      </c>
      <c r="X58" s="109" t="str">
        <f t="shared" si="13"/>
        <v>Работал</v>
      </c>
      <c r="Y58" s="109" t="str">
        <f t="shared" si="13"/>
        <v>Работал</v>
      </c>
      <c r="Z58" s="109" t="str">
        <f t="shared" si="16"/>
        <v>Работал</v>
      </c>
      <c r="AA58" s="109" t="str">
        <f t="shared" si="16"/>
        <v>Работал</v>
      </c>
      <c r="AB58" s="109" t="str">
        <f t="shared" si="16"/>
        <v>Работал</v>
      </c>
      <c r="AC58" s="127" t="str">
        <f t="shared" si="16"/>
        <v/>
      </c>
      <c r="AD58" s="127" t="str">
        <f t="shared" si="16"/>
        <v/>
      </c>
      <c r="AE58" s="109" t="str">
        <f t="shared" si="16"/>
        <v>Работал</v>
      </c>
      <c r="AF58" s="109" t="str">
        <f t="shared" si="16"/>
        <v>Работал</v>
      </c>
      <c r="AG58" s="109" t="str">
        <f t="shared" si="16"/>
        <v>Работал</v>
      </c>
      <c r="AH58" s="109" t="str">
        <f t="shared" si="14"/>
        <v>Работал</v>
      </c>
      <c r="AI58" s="109"/>
      <c r="AJ58" s="109"/>
    </row>
    <row r="59" spans="1:36" x14ac:dyDescent="0.3">
      <c r="A59" s="102">
        <v>71</v>
      </c>
      <c r="B59" s="107" t="str">
        <f>VLOOKUP($A59,Сотрудники!$A$3:$L$1206,2,0)</f>
        <v>Чермашенцев Илья</v>
      </c>
      <c r="C59" s="107" t="str">
        <f>VLOOKUP($A59,Сотрудники!$A$3:$L$1206,8,0)</f>
        <v>Москва</v>
      </c>
      <c r="D59" s="109" t="str">
        <f t="shared" si="12"/>
        <v>Работал</v>
      </c>
      <c r="E59" s="109" t="str">
        <f t="shared" si="12"/>
        <v>Работал</v>
      </c>
      <c r="F59" s="109" t="str">
        <f t="shared" si="12"/>
        <v>Работал</v>
      </c>
      <c r="G59" s="109" t="str">
        <f t="shared" si="12"/>
        <v>Работал</v>
      </c>
      <c r="H59" s="127" t="str">
        <f t="shared" si="12"/>
        <v/>
      </c>
      <c r="I59" s="127" t="str">
        <f t="shared" si="12"/>
        <v/>
      </c>
      <c r="J59" s="109" t="str">
        <f t="shared" si="12"/>
        <v>Работал</v>
      </c>
      <c r="K59" s="109" t="str">
        <f t="shared" si="12"/>
        <v>Работал</v>
      </c>
      <c r="L59" s="109" t="str">
        <f t="shared" si="12"/>
        <v>Работал</v>
      </c>
      <c r="M59" s="109" t="str">
        <f t="shared" si="12"/>
        <v>Работал</v>
      </c>
      <c r="N59" s="109" t="str">
        <f t="shared" si="12"/>
        <v>Работал</v>
      </c>
      <c r="O59" s="127" t="str">
        <f t="shared" si="12"/>
        <v/>
      </c>
      <c r="P59" s="127" t="str">
        <f t="shared" si="12"/>
        <v/>
      </c>
      <c r="Q59" s="109" t="str">
        <f t="shared" si="12"/>
        <v>Работал</v>
      </c>
      <c r="R59" s="109" t="str">
        <f t="shared" si="12"/>
        <v>Работал</v>
      </c>
      <c r="S59" s="109" t="str">
        <f t="shared" si="12"/>
        <v>Работал</v>
      </c>
      <c r="T59" s="109" t="str">
        <f t="shared" si="12"/>
        <v>Работал</v>
      </c>
      <c r="U59" s="109" t="str">
        <f t="shared" si="12"/>
        <v>Работал</v>
      </c>
      <c r="V59" s="127" t="str">
        <f t="shared" si="12"/>
        <v/>
      </c>
      <c r="W59" s="127" t="str">
        <f t="shared" si="12"/>
        <v/>
      </c>
      <c r="X59" s="109" t="str">
        <f t="shared" si="13"/>
        <v>Работал</v>
      </c>
      <c r="Y59" s="109" t="str">
        <f t="shared" si="13"/>
        <v>Работал</v>
      </c>
      <c r="Z59" s="109" t="str">
        <f t="shared" si="16"/>
        <v>Работал</v>
      </c>
      <c r="AA59" s="109" t="str">
        <f t="shared" si="16"/>
        <v>Работал</v>
      </c>
      <c r="AB59" s="109" t="str">
        <f t="shared" si="16"/>
        <v>Работал</v>
      </c>
      <c r="AC59" s="127" t="str">
        <f t="shared" si="16"/>
        <v/>
      </c>
      <c r="AD59" s="127" t="str">
        <f t="shared" si="16"/>
        <v/>
      </c>
      <c r="AE59" s="109" t="str">
        <f t="shared" si="16"/>
        <v>Работал</v>
      </c>
      <c r="AF59" s="109" t="str">
        <f t="shared" si="16"/>
        <v>Работал</v>
      </c>
      <c r="AG59" s="109" t="str">
        <f t="shared" si="16"/>
        <v>Работал</v>
      </c>
      <c r="AH59" s="109" t="str">
        <f t="shared" si="14"/>
        <v>Работал</v>
      </c>
      <c r="AI59" s="109"/>
      <c r="AJ59" s="109"/>
    </row>
    <row r="60" spans="1:36" x14ac:dyDescent="0.3">
      <c r="A60" s="102">
        <v>73</v>
      </c>
      <c r="B60" s="107" t="str">
        <f>VLOOKUP($A60,Сотрудники!$A$3:$L$1206,2,0)</f>
        <v>Шарапов Артем</v>
      </c>
      <c r="C60" s="107" t="str">
        <f>VLOOKUP($A60,Сотрудники!$A$3:$L$1206,8,0)</f>
        <v>Барнаул</v>
      </c>
      <c r="D60" s="109" t="str">
        <f t="shared" si="12"/>
        <v>Работал</v>
      </c>
      <c r="E60" s="109" t="str">
        <f t="shared" si="12"/>
        <v>Работал</v>
      </c>
      <c r="F60" s="109" t="str">
        <f t="shared" si="12"/>
        <v>Работал</v>
      </c>
      <c r="G60" s="109" t="str">
        <f t="shared" si="12"/>
        <v>Работал</v>
      </c>
      <c r="H60" s="127" t="str">
        <f t="shared" si="12"/>
        <v/>
      </c>
      <c r="I60" s="127" t="str">
        <f t="shared" si="12"/>
        <v/>
      </c>
      <c r="J60" s="109" t="str">
        <f t="shared" si="12"/>
        <v>Работал</v>
      </c>
      <c r="K60" s="109" t="str">
        <f t="shared" si="12"/>
        <v>Работал</v>
      </c>
      <c r="L60" s="109" t="str">
        <f t="shared" si="12"/>
        <v>Работал</v>
      </c>
      <c r="M60" s="109" t="str">
        <f t="shared" si="12"/>
        <v>Работал</v>
      </c>
      <c r="N60" s="109" t="str">
        <f t="shared" si="12"/>
        <v>Работал</v>
      </c>
      <c r="O60" s="127" t="str">
        <f t="shared" si="12"/>
        <v/>
      </c>
      <c r="P60" s="127" t="str">
        <f t="shared" si="12"/>
        <v/>
      </c>
      <c r="Q60" s="109" t="str">
        <f t="shared" si="12"/>
        <v>Работал</v>
      </c>
      <c r="R60" s="109" t="str">
        <f t="shared" si="12"/>
        <v>Работал</v>
      </c>
      <c r="S60" s="109" t="str">
        <f t="shared" si="12"/>
        <v>Работал</v>
      </c>
      <c r="T60" s="109" t="str">
        <f t="shared" si="12"/>
        <v>Работал</v>
      </c>
      <c r="U60" s="109" t="str">
        <f t="shared" si="12"/>
        <v>Работал</v>
      </c>
      <c r="V60" s="127" t="str">
        <f t="shared" si="12"/>
        <v/>
      </c>
      <c r="W60" s="127" t="str">
        <f t="shared" si="12"/>
        <v/>
      </c>
      <c r="X60" s="109" t="str">
        <f t="shared" si="13"/>
        <v>Работал</v>
      </c>
      <c r="Y60" s="109" t="str">
        <f t="shared" si="13"/>
        <v>Работал</v>
      </c>
      <c r="Z60" s="109" t="str">
        <f t="shared" si="16"/>
        <v>Работал</v>
      </c>
      <c r="AA60" s="109" t="str">
        <f t="shared" si="16"/>
        <v>Работал</v>
      </c>
      <c r="AB60" s="109" t="str">
        <f t="shared" si="16"/>
        <v>Работал</v>
      </c>
      <c r="AC60" s="127" t="str">
        <f t="shared" si="16"/>
        <v/>
      </c>
      <c r="AD60" s="127" t="str">
        <f t="shared" si="16"/>
        <v/>
      </c>
      <c r="AE60" s="109" t="str">
        <f t="shared" si="16"/>
        <v>Работал</v>
      </c>
      <c r="AF60" s="109" t="str">
        <f t="shared" si="16"/>
        <v>Работал</v>
      </c>
      <c r="AG60" s="109" t="str">
        <f t="shared" si="16"/>
        <v>Работал</v>
      </c>
      <c r="AH60" s="109" t="str">
        <f t="shared" si="14"/>
        <v>Работал</v>
      </c>
      <c r="AI60" s="109"/>
      <c r="AJ60" s="109"/>
    </row>
    <row r="61" spans="1:36" x14ac:dyDescent="0.3">
      <c r="A61" s="102">
        <v>74</v>
      </c>
      <c r="B61" s="107" t="str">
        <f>VLOOKUP($A61,Сотрудники!$A$3:$L$1206,2,0)</f>
        <v>Родионов Всеволод</v>
      </c>
      <c r="C61" s="107" t="str">
        <f>VLOOKUP($A61,Сотрудники!$A$3:$L$1206,8,0)</f>
        <v>Москва</v>
      </c>
      <c r="D61" s="109" t="str">
        <f t="shared" si="12"/>
        <v>Работал</v>
      </c>
      <c r="E61" s="109" t="str">
        <f t="shared" si="12"/>
        <v>Работал</v>
      </c>
      <c r="F61" s="109" t="str">
        <f t="shared" si="12"/>
        <v>Работал</v>
      </c>
      <c r="G61" s="109" t="str">
        <f t="shared" si="12"/>
        <v>Работал</v>
      </c>
      <c r="H61" s="127" t="str">
        <f t="shared" si="12"/>
        <v/>
      </c>
      <c r="I61" s="127" t="str">
        <f t="shared" si="12"/>
        <v/>
      </c>
      <c r="J61" s="109" t="str">
        <f t="shared" si="12"/>
        <v>Работал</v>
      </c>
      <c r="K61" s="109" t="str">
        <f t="shared" si="12"/>
        <v>Работал</v>
      </c>
      <c r="L61" s="109" t="str">
        <f t="shared" si="12"/>
        <v>Работал</v>
      </c>
      <c r="M61" s="109" t="str">
        <f t="shared" si="12"/>
        <v>Работал</v>
      </c>
      <c r="N61" s="109" t="str">
        <f t="shared" si="12"/>
        <v>Работал</v>
      </c>
      <c r="O61" s="127" t="str">
        <f t="shared" si="12"/>
        <v/>
      </c>
      <c r="P61" s="127" t="str">
        <f t="shared" si="12"/>
        <v/>
      </c>
      <c r="Q61" s="109" t="str">
        <f t="shared" si="12"/>
        <v>Работал</v>
      </c>
      <c r="R61" s="109" t="str">
        <f t="shared" si="12"/>
        <v>Работал</v>
      </c>
      <c r="S61" s="109" t="str">
        <f t="shared" si="12"/>
        <v>Работал</v>
      </c>
      <c r="T61" s="109" t="str">
        <f t="shared" si="12"/>
        <v>Работал</v>
      </c>
      <c r="U61" s="109" t="str">
        <f t="shared" si="12"/>
        <v>Работал</v>
      </c>
      <c r="V61" s="127" t="str">
        <f t="shared" si="12"/>
        <v/>
      </c>
      <c r="W61" s="127" t="str">
        <f t="shared" si="12"/>
        <v/>
      </c>
      <c r="X61" s="109" t="str">
        <f t="shared" si="13"/>
        <v>Работал</v>
      </c>
      <c r="Y61" s="109" t="str">
        <f t="shared" si="13"/>
        <v>Работал</v>
      </c>
      <c r="Z61" s="109" t="str">
        <f t="shared" si="16"/>
        <v>Работал</v>
      </c>
      <c r="AA61" s="109" t="str">
        <f t="shared" si="16"/>
        <v>Работал</v>
      </c>
      <c r="AB61" s="109" t="str">
        <f t="shared" si="16"/>
        <v>Работал</v>
      </c>
      <c r="AC61" s="127" t="str">
        <f t="shared" si="16"/>
        <v/>
      </c>
      <c r="AD61" s="127" t="str">
        <f t="shared" si="16"/>
        <v/>
      </c>
      <c r="AE61" s="109" t="str">
        <f t="shared" si="16"/>
        <v>Работал</v>
      </c>
      <c r="AF61" s="109" t="str">
        <f t="shared" si="16"/>
        <v>Работал</v>
      </c>
      <c r="AG61" s="109" t="str">
        <f t="shared" si="16"/>
        <v>Работал</v>
      </c>
      <c r="AH61" s="109" t="str">
        <f t="shared" si="14"/>
        <v>Работал</v>
      </c>
      <c r="AI61" s="109"/>
      <c r="AJ61" s="109"/>
    </row>
    <row r="62" spans="1:36" x14ac:dyDescent="0.3">
      <c r="A62" s="102">
        <v>75</v>
      </c>
      <c r="B62" s="107" t="str">
        <f>VLOOKUP($A62,Сотрудники!$A$3:$L$1206,2,0)</f>
        <v>Лашкуль Александра</v>
      </c>
      <c r="C62" s="107" t="str">
        <f>VLOOKUP($A62,Сотрудники!$A$3:$L$1206,8,0)</f>
        <v>СПБ</v>
      </c>
      <c r="D62" s="109" t="str">
        <f t="shared" si="12"/>
        <v>Работал</v>
      </c>
      <c r="E62" s="109" t="str">
        <f t="shared" si="12"/>
        <v>Работал</v>
      </c>
      <c r="F62" s="109" t="str">
        <f t="shared" si="12"/>
        <v>Работал</v>
      </c>
      <c r="G62" s="109" t="str">
        <f t="shared" si="12"/>
        <v>Работал</v>
      </c>
      <c r="H62" s="127" t="str">
        <f t="shared" si="12"/>
        <v/>
      </c>
      <c r="I62" s="127" t="str">
        <f t="shared" si="12"/>
        <v/>
      </c>
      <c r="J62" s="109" t="str">
        <f t="shared" si="12"/>
        <v>Работал</v>
      </c>
      <c r="K62" s="109" t="str">
        <f t="shared" si="12"/>
        <v>Работал</v>
      </c>
      <c r="L62" s="109" t="str">
        <f t="shared" si="12"/>
        <v>Работал</v>
      </c>
      <c r="M62" s="109" t="str">
        <f t="shared" si="12"/>
        <v>Работал</v>
      </c>
      <c r="N62" s="109" t="str">
        <f t="shared" si="12"/>
        <v>Работал</v>
      </c>
      <c r="O62" s="127" t="str">
        <f t="shared" si="12"/>
        <v/>
      </c>
      <c r="P62" s="127" t="str">
        <f t="shared" si="12"/>
        <v/>
      </c>
      <c r="Q62" s="109" t="str">
        <f t="shared" si="12"/>
        <v>Работал</v>
      </c>
      <c r="R62" s="109" t="str">
        <f t="shared" si="12"/>
        <v>Работал</v>
      </c>
      <c r="S62" s="109" t="str">
        <f t="shared" si="12"/>
        <v>Работал</v>
      </c>
      <c r="T62" s="109" t="str">
        <f t="shared" si="12"/>
        <v>Работал</v>
      </c>
      <c r="U62" s="109" t="str">
        <f t="shared" si="12"/>
        <v>Работал</v>
      </c>
      <c r="V62" s="127" t="str">
        <f t="shared" si="12"/>
        <v/>
      </c>
      <c r="W62" s="127" t="str">
        <f t="shared" si="12"/>
        <v/>
      </c>
      <c r="X62" s="109" t="str">
        <f t="shared" si="13"/>
        <v>Работал</v>
      </c>
      <c r="Y62" s="109" t="str">
        <f t="shared" si="13"/>
        <v>Работал</v>
      </c>
      <c r="Z62" s="109" t="str">
        <f t="shared" si="16"/>
        <v>Работал</v>
      </c>
      <c r="AA62" s="109" t="str">
        <f t="shared" si="16"/>
        <v>Работал</v>
      </c>
      <c r="AB62" s="109" t="str">
        <f t="shared" si="16"/>
        <v>Работал</v>
      </c>
      <c r="AC62" s="127" t="str">
        <f t="shared" si="16"/>
        <v/>
      </c>
      <c r="AD62" s="127" t="str">
        <f t="shared" si="16"/>
        <v/>
      </c>
      <c r="AE62" s="109" t="str">
        <f t="shared" si="16"/>
        <v>Работал</v>
      </c>
      <c r="AF62" s="109" t="str">
        <f t="shared" si="16"/>
        <v>Работал</v>
      </c>
      <c r="AG62" s="109" t="str">
        <f t="shared" si="16"/>
        <v>Работал</v>
      </c>
      <c r="AH62" s="109" t="str">
        <f t="shared" si="14"/>
        <v>Работал</v>
      </c>
      <c r="AI62" s="109"/>
      <c r="AJ62" s="109"/>
    </row>
    <row r="63" spans="1:36" x14ac:dyDescent="0.3">
      <c r="A63" s="102">
        <v>76</v>
      </c>
      <c r="B63" s="107" t="str">
        <f>VLOOKUP($A63,Сотрудники!$A$3:$L$1206,2,0)</f>
        <v>Мокрова Анастасия</v>
      </c>
      <c r="C63" s="107" t="str">
        <f>VLOOKUP($A63,Сотрудники!$A$3:$L$1206,8,0)</f>
        <v>СПБ</v>
      </c>
      <c r="D63" s="109" t="str">
        <f t="shared" si="12"/>
        <v>Работал</v>
      </c>
      <c r="E63" s="109" t="str">
        <f t="shared" si="12"/>
        <v>Работал</v>
      </c>
      <c r="F63" s="109" t="str">
        <f t="shared" si="12"/>
        <v>Работал</v>
      </c>
      <c r="G63" s="109" t="str">
        <f t="shared" si="12"/>
        <v>Работал</v>
      </c>
      <c r="H63" s="127" t="str">
        <f t="shared" si="12"/>
        <v/>
      </c>
      <c r="I63" s="127" t="str">
        <f t="shared" si="12"/>
        <v/>
      </c>
      <c r="J63" s="109" t="str">
        <f t="shared" si="12"/>
        <v>Работал</v>
      </c>
      <c r="K63" s="109" t="str">
        <f t="shared" si="12"/>
        <v>Работал</v>
      </c>
      <c r="L63" s="109" t="str">
        <f t="shared" si="12"/>
        <v>Работал</v>
      </c>
      <c r="M63" s="109" t="str">
        <f t="shared" si="12"/>
        <v>Работал</v>
      </c>
      <c r="N63" s="109" t="str">
        <f t="shared" si="12"/>
        <v>Работал</v>
      </c>
      <c r="O63" s="127" t="str">
        <f t="shared" si="12"/>
        <v/>
      </c>
      <c r="P63" s="127" t="str">
        <f t="shared" si="12"/>
        <v/>
      </c>
      <c r="Q63" s="109" t="str">
        <f t="shared" si="12"/>
        <v>Работал</v>
      </c>
      <c r="R63" s="109" t="str">
        <f t="shared" si="12"/>
        <v>Работал</v>
      </c>
      <c r="S63" s="109" t="str">
        <f t="shared" si="12"/>
        <v>Работал</v>
      </c>
      <c r="T63" s="109" t="str">
        <f t="shared" si="12"/>
        <v>Работал</v>
      </c>
      <c r="U63" s="109" t="str">
        <f t="shared" si="12"/>
        <v>Работал</v>
      </c>
      <c r="V63" s="127" t="str">
        <f t="shared" si="12"/>
        <v/>
      </c>
      <c r="W63" s="127" t="str">
        <f t="shared" si="12"/>
        <v/>
      </c>
      <c r="X63" s="109" t="str">
        <f t="shared" si="13"/>
        <v>Работал</v>
      </c>
      <c r="Y63" s="109" t="str">
        <f t="shared" si="13"/>
        <v>Работал</v>
      </c>
      <c r="Z63" s="109" t="str">
        <f t="shared" si="16"/>
        <v>Работал</v>
      </c>
      <c r="AA63" s="109" t="str">
        <f t="shared" si="16"/>
        <v>Работал</v>
      </c>
      <c r="AB63" s="109" t="str">
        <f t="shared" si="16"/>
        <v>Работал</v>
      </c>
      <c r="AC63" s="127" t="str">
        <f t="shared" si="16"/>
        <v/>
      </c>
      <c r="AD63" s="127" t="str">
        <f t="shared" si="16"/>
        <v/>
      </c>
      <c r="AE63" s="109" t="str">
        <f t="shared" si="16"/>
        <v>Работал</v>
      </c>
      <c r="AF63" s="109" t="str">
        <f t="shared" si="16"/>
        <v>Работал</v>
      </c>
      <c r="AG63" s="109" t="str">
        <f t="shared" si="16"/>
        <v>Работал</v>
      </c>
      <c r="AH63" s="109" t="str">
        <f t="shared" si="14"/>
        <v>Работал</v>
      </c>
      <c r="AI63" s="109"/>
      <c r="AJ63" s="109"/>
    </row>
    <row r="64" spans="1:36" x14ac:dyDescent="0.3">
      <c r="A64" s="102">
        <v>77</v>
      </c>
      <c r="B64" s="107" t="str">
        <f>VLOOKUP($A64,Сотрудники!$A$3:$L$1206,2,0)</f>
        <v>Волотов Илья</v>
      </c>
      <c r="C64" s="107" t="str">
        <f>VLOOKUP($A64,Сотрудники!$A$3:$L$1206,8,0)</f>
        <v>Москва</v>
      </c>
      <c r="D64" s="109" t="str">
        <f t="shared" ref="D64:W77" si="17">IF(ISBLANK(D151),"",IF(D151=0,"Выходной",IF(D151&lt;&gt;0,"Работал","")))</f>
        <v>Работал</v>
      </c>
      <c r="E64" s="109" t="str">
        <f t="shared" si="17"/>
        <v>Работал</v>
      </c>
      <c r="F64" s="109" t="str">
        <f t="shared" si="17"/>
        <v>Работал</v>
      </c>
      <c r="G64" s="109" t="str">
        <f t="shared" si="17"/>
        <v>Работал</v>
      </c>
      <c r="H64" s="127" t="str">
        <f t="shared" si="17"/>
        <v/>
      </c>
      <c r="I64" s="127" t="str">
        <f t="shared" si="17"/>
        <v/>
      </c>
      <c r="J64" s="109" t="str">
        <f t="shared" si="17"/>
        <v>Работал</v>
      </c>
      <c r="K64" s="109" t="str">
        <f t="shared" si="17"/>
        <v>Работал</v>
      </c>
      <c r="L64" s="109" t="str">
        <f t="shared" si="17"/>
        <v>Работал</v>
      </c>
      <c r="M64" s="109" t="str">
        <f t="shared" si="17"/>
        <v>Работал</v>
      </c>
      <c r="N64" s="109" t="str">
        <f t="shared" si="17"/>
        <v>Работал</v>
      </c>
      <c r="O64" s="127" t="str">
        <f t="shared" si="17"/>
        <v/>
      </c>
      <c r="P64" s="127" t="str">
        <f t="shared" si="17"/>
        <v/>
      </c>
      <c r="Q64" s="109" t="str">
        <f t="shared" si="17"/>
        <v>Работал</v>
      </c>
      <c r="R64" s="109" t="str">
        <f t="shared" si="17"/>
        <v>Работал</v>
      </c>
      <c r="S64" s="109" t="str">
        <f t="shared" si="17"/>
        <v>Работал</v>
      </c>
      <c r="T64" s="109" t="str">
        <f t="shared" si="17"/>
        <v>Работал</v>
      </c>
      <c r="U64" s="109" t="str">
        <f t="shared" si="17"/>
        <v>Работал</v>
      </c>
      <c r="V64" s="127" t="str">
        <f t="shared" si="17"/>
        <v/>
      </c>
      <c r="W64" s="127" t="str">
        <f t="shared" si="17"/>
        <v/>
      </c>
      <c r="X64" s="109" t="str">
        <f t="shared" si="13"/>
        <v>Работал</v>
      </c>
      <c r="Y64" s="109" t="str">
        <f t="shared" si="13"/>
        <v>Работал</v>
      </c>
      <c r="Z64" s="109" t="str">
        <f t="shared" si="16"/>
        <v>Работал</v>
      </c>
      <c r="AA64" s="109" t="str">
        <f t="shared" si="16"/>
        <v>Работал</v>
      </c>
      <c r="AB64" s="109" t="str">
        <f t="shared" si="16"/>
        <v>Работал</v>
      </c>
      <c r="AC64" s="127" t="str">
        <f t="shared" si="16"/>
        <v/>
      </c>
      <c r="AD64" s="127" t="str">
        <f t="shared" si="16"/>
        <v/>
      </c>
      <c r="AE64" s="109" t="str">
        <f t="shared" si="16"/>
        <v>Работал</v>
      </c>
      <c r="AF64" s="109" t="str">
        <f t="shared" si="16"/>
        <v>Работал</v>
      </c>
      <c r="AG64" s="109" t="str">
        <f t="shared" si="16"/>
        <v>Работал</v>
      </c>
      <c r="AH64" s="109" t="str">
        <f t="shared" si="14"/>
        <v>Работал</v>
      </c>
      <c r="AI64" s="109"/>
      <c r="AJ64" s="109"/>
    </row>
    <row r="65" spans="1:36" x14ac:dyDescent="0.3">
      <c r="A65" s="102">
        <v>78</v>
      </c>
      <c r="B65" s="107" t="str">
        <f>VLOOKUP($A65,Сотрудники!$A$3:$L$1206,2,0)</f>
        <v>Гаврилова Екатерина</v>
      </c>
      <c r="C65" s="107" t="str">
        <f>VLOOKUP($A65,Сотрудники!$A$3:$L$1206,8,0)</f>
        <v>Чебоксары</v>
      </c>
      <c r="D65" s="109" t="str">
        <f t="shared" si="17"/>
        <v>Работал</v>
      </c>
      <c r="E65" s="109" t="str">
        <f t="shared" si="17"/>
        <v>Работал</v>
      </c>
      <c r="F65" s="109" t="str">
        <f t="shared" si="17"/>
        <v>Работал</v>
      </c>
      <c r="G65" s="109" t="str">
        <f t="shared" si="17"/>
        <v>Работал</v>
      </c>
      <c r="H65" s="127" t="str">
        <f t="shared" si="17"/>
        <v/>
      </c>
      <c r="I65" s="127" t="str">
        <f t="shared" si="17"/>
        <v/>
      </c>
      <c r="J65" s="109" t="str">
        <f t="shared" si="17"/>
        <v>Работал</v>
      </c>
      <c r="K65" s="109" t="str">
        <f t="shared" si="17"/>
        <v>Работал</v>
      </c>
      <c r="L65" s="109" t="str">
        <f t="shared" si="17"/>
        <v>Работал</v>
      </c>
      <c r="M65" s="109" t="str">
        <f t="shared" si="17"/>
        <v>Работал</v>
      </c>
      <c r="N65" s="109" t="str">
        <f t="shared" si="17"/>
        <v>Работал</v>
      </c>
      <c r="O65" s="127" t="str">
        <f t="shared" si="17"/>
        <v/>
      </c>
      <c r="P65" s="127" t="str">
        <f t="shared" si="17"/>
        <v/>
      </c>
      <c r="Q65" s="109" t="str">
        <f t="shared" si="17"/>
        <v>Работал</v>
      </c>
      <c r="R65" s="109" t="str">
        <f t="shared" si="17"/>
        <v>Работал</v>
      </c>
      <c r="S65" s="109" t="str">
        <f t="shared" si="17"/>
        <v>Работал</v>
      </c>
      <c r="T65" s="109" t="str">
        <f t="shared" si="17"/>
        <v>Работал</v>
      </c>
      <c r="U65" s="109" t="str">
        <f t="shared" si="17"/>
        <v>Работал</v>
      </c>
      <c r="V65" s="127" t="str">
        <f t="shared" si="17"/>
        <v/>
      </c>
      <c r="W65" s="127" t="str">
        <f t="shared" si="17"/>
        <v/>
      </c>
      <c r="X65" s="109" t="str">
        <f t="shared" si="13"/>
        <v>Работал</v>
      </c>
      <c r="Y65" s="109" t="str">
        <f t="shared" si="13"/>
        <v>Работал</v>
      </c>
      <c r="Z65" s="109" t="str">
        <f t="shared" si="16"/>
        <v>Работал</v>
      </c>
      <c r="AA65" s="109" t="str">
        <f t="shared" si="16"/>
        <v>Работал</v>
      </c>
      <c r="AB65" s="109" t="str">
        <f t="shared" si="16"/>
        <v>Работал</v>
      </c>
      <c r="AC65" s="127" t="str">
        <f t="shared" si="16"/>
        <v/>
      </c>
      <c r="AD65" s="127" t="str">
        <f t="shared" si="16"/>
        <v/>
      </c>
      <c r="AE65" s="109" t="str">
        <f t="shared" si="16"/>
        <v>Работал</v>
      </c>
      <c r="AF65" s="109" t="str">
        <f t="shared" si="16"/>
        <v>Работал</v>
      </c>
      <c r="AG65" s="109" t="str">
        <f t="shared" si="16"/>
        <v>Работал</v>
      </c>
      <c r="AH65" s="109" t="str">
        <f t="shared" si="14"/>
        <v>Работал</v>
      </c>
      <c r="AI65" s="109"/>
      <c r="AJ65" s="109"/>
    </row>
    <row r="66" spans="1:36" x14ac:dyDescent="0.3">
      <c r="A66" s="102">
        <v>79</v>
      </c>
      <c r="B66" s="107" t="str">
        <f>VLOOKUP($A66,Сотрудники!$A$3:$L$1206,2,0)</f>
        <v>Шакиров Вадим</v>
      </c>
      <c r="C66" s="107" t="str">
        <f>VLOOKUP($A66,Сотрудники!$A$3:$L$1206,8,0)</f>
        <v>Иннополис</v>
      </c>
      <c r="D66" s="109" t="str">
        <f t="shared" si="17"/>
        <v>Работал</v>
      </c>
      <c r="E66" s="109" t="str">
        <f t="shared" si="17"/>
        <v>Работал</v>
      </c>
      <c r="F66" s="109" t="str">
        <f t="shared" si="17"/>
        <v>Работал</v>
      </c>
      <c r="G66" s="109" t="str">
        <f t="shared" si="17"/>
        <v>Работал</v>
      </c>
      <c r="H66" s="127" t="str">
        <f t="shared" si="17"/>
        <v/>
      </c>
      <c r="I66" s="127" t="str">
        <f t="shared" si="17"/>
        <v/>
      </c>
      <c r="J66" s="109" t="str">
        <f t="shared" si="17"/>
        <v>Работал</v>
      </c>
      <c r="K66" s="109" t="str">
        <f t="shared" si="17"/>
        <v>Работал</v>
      </c>
      <c r="L66" s="109" t="str">
        <f t="shared" si="17"/>
        <v>Работал</v>
      </c>
      <c r="M66" s="109" t="str">
        <f t="shared" si="17"/>
        <v>Работал</v>
      </c>
      <c r="N66" s="109" t="str">
        <f t="shared" si="17"/>
        <v>Работал</v>
      </c>
      <c r="O66" s="127" t="str">
        <f t="shared" si="17"/>
        <v/>
      </c>
      <c r="P66" s="127" t="str">
        <f t="shared" si="17"/>
        <v/>
      </c>
      <c r="Q66" s="109" t="str">
        <f t="shared" si="17"/>
        <v>Работал</v>
      </c>
      <c r="R66" s="109" t="str">
        <f t="shared" si="17"/>
        <v>Работал</v>
      </c>
      <c r="S66" s="109" t="str">
        <f t="shared" si="17"/>
        <v>Работал</v>
      </c>
      <c r="T66" s="109" t="str">
        <f t="shared" si="17"/>
        <v>Работал</v>
      </c>
      <c r="U66" s="109" t="str">
        <f t="shared" si="17"/>
        <v>Работал</v>
      </c>
      <c r="V66" s="127" t="str">
        <f t="shared" si="17"/>
        <v/>
      </c>
      <c r="W66" s="127" t="str">
        <f t="shared" si="17"/>
        <v/>
      </c>
      <c r="X66" s="109" t="str">
        <f t="shared" si="13"/>
        <v>Работал</v>
      </c>
      <c r="Y66" s="109" t="str">
        <f t="shared" si="13"/>
        <v>Работал</v>
      </c>
      <c r="Z66" s="109" t="str">
        <f t="shared" si="16"/>
        <v>Работал</v>
      </c>
      <c r="AA66" s="109" t="str">
        <f t="shared" si="16"/>
        <v>Работал</v>
      </c>
      <c r="AB66" s="109" t="str">
        <f t="shared" si="16"/>
        <v>Работал</v>
      </c>
      <c r="AC66" s="127" t="str">
        <f t="shared" si="16"/>
        <v/>
      </c>
      <c r="AD66" s="127" t="str">
        <f t="shared" si="16"/>
        <v/>
      </c>
      <c r="AE66" s="109" t="str">
        <f t="shared" si="16"/>
        <v>Работал</v>
      </c>
      <c r="AF66" s="109" t="str">
        <f t="shared" si="16"/>
        <v>Работал</v>
      </c>
      <c r="AG66" s="109" t="str">
        <f t="shared" si="16"/>
        <v>Работал</v>
      </c>
      <c r="AH66" s="109" t="str">
        <f t="shared" si="14"/>
        <v>Работал</v>
      </c>
      <c r="AI66" s="109"/>
      <c r="AJ66" s="109"/>
    </row>
    <row r="67" spans="1:36" x14ac:dyDescent="0.3">
      <c r="A67" s="102">
        <v>80</v>
      </c>
      <c r="B67" s="107" t="str">
        <f>VLOOKUP($A67,Сотрудники!$A$3:$L$1206,2,0)</f>
        <v>Павлов Никита</v>
      </c>
      <c r="C67" s="107" t="str">
        <f>VLOOKUP($A67,Сотрудники!$A$3:$L$1206,8,0)</f>
        <v>Москва</v>
      </c>
      <c r="D67" s="109" t="str">
        <f t="shared" si="17"/>
        <v>Работал</v>
      </c>
      <c r="E67" s="109" t="str">
        <f t="shared" si="17"/>
        <v>Работал</v>
      </c>
      <c r="F67" s="109" t="str">
        <f t="shared" si="17"/>
        <v>Работал</v>
      </c>
      <c r="G67" s="109" t="str">
        <f t="shared" si="17"/>
        <v>Работал</v>
      </c>
      <c r="H67" s="127" t="str">
        <f t="shared" si="17"/>
        <v/>
      </c>
      <c r="I67" s="127" t="str">
        <f t="shared" si="17"/>
        <v/>
      </c>
      <c r="J67" s="109" t="str">
        <f t="shared" si="17"/>
        <v>Работал</v>
      </c>
      <c r="K67" s="109" t="str">
        <f t="shared" si="17"/>
        <v>Работал</v>
      </c>
      <c r="L67" s="109" t="str">
        <f t="shared" si="17"/>
        <v>Работал</v>
      </c>
      <c r="M67" s="109" t="str">
        <f t="shared" si="17"/>
        <v>Работал</v>
      </c>
      <c r="N67" s="109" t="str">
        <f t="shared" si="17"/>
        <v>Работал</v>
      </c>
      <c r="O67" s="127" t="str">
        <f t="shared" si="17"/>
        <v/>
      </c>
      <c r="P67" s="127" t="str">
        <f t="shared" si="17"/>
        <v/>
      </c>
      <c r="Q67" s="109" t="str">
        <f t="shared" si="17"/>
        <v>Работал</v>
      </c>
      <c r="R67" s="109" t="str">
        <f t="shared" si="17"/>
        <v>Работал</v>
      </c>
      <c r="S67" s="109" t="str">
        <f t="shared" si="17"/>
        <v>Работал</v>
      </c>
      <c r="T67" s="109" t="str">
        <f t="shared" si="17"/>
        <v>Работал</v>
      </c>
      <c r="U67" s="109" t="str">
        <f t="shared" si="17"/>
        <v>Работал</v>
      </c>
      <c r="V67" s="127" t="str">
        <f t="shared" si="17"/>
        <v/>
      </c>
      <c r="W67" s="127" t="str">
        <f t="shared" si="17"/>
        <v/>
      </c>
      <c r="X67" s="109" t="str">
        <f t="shared" si="13"/>
        <v>Работал</v>
      </c>
      <c r="Y67" s="109" t="str">
        <f t="shared" si="13"/>
        <v>Работал</v>
      </c>
      <c r="Z67" s="109" t="str">
        <f t="shared" si="16"/>
        <v>Работал</v>
      </c>
      <c r="AA67" s="109" t="str">
        <f t="shared" si="16"/>
        <v>Работал</v>
      </c>
      <c r="AB67" s="109" t="str">
        <f t="shared" si="16"/>
        <v>Работал</v>
      </c>
      <c r="AC67" s="127" t="str">
        <f t="shared" si="16"/>
        <v/>
      </c>
      <c r="AD67" s="127" t="str">
        <f t="shared" si="16"/>
        <v/>
      </c>
      <c r="AE67" s="109" t="str">
        <f t="shared" si="16"/>
        <v>Работал</v>
      </c>
      <c r="AF67" s="109" t="str">
        <f t="shared" si="16"/>
        <v>Работал</v>
      </c>
      <c r="AG67" s="109" t="str">
        <f t="shared" si="16"/>
        <v>Работал</v>
      </c>
      <c r="AH67" s="109" t="str">
        <f t="shared" si="14"/>
        <v>Работал</v>
      </c>
      <c r="AI67" s="109"/>
      <c r="AJ67" s="109"/>
    </row>
    <row r="68" spans="1:36" x14ac:dyDescent="0.3">
      <c r="A68" s="102">
        <v>81</v>
      </c>
      <c r="B68" s="107" t="str">
        <f>VLOOKUP($A68,Сотрудники!$A$3:$L$1206,2,0)</f>
        <v>Александрова Кристина</v>
      </c>
      <c r="C68" s="107" t="str">
        <f>VLOOKUP($A68,Сотрудники!$A$3:$L$1206,8,0)</f>
        <v>Москва</v>
      </c>
      <c r="D68" s="109" t="str">
        <f t="shared" si="17"/>
        <v>Работал</v>
      </c>
      <c r="E68" s="109" t="str">
        <f t="shared" si="17"/>
        <v>Работал</v>
      </c>
      <c r="F68" s="109" t="str">
        <f t="shared" si="17"/>
        <v>Работал</v>
      </c>
      <c r="G68" s="109" t="str">
        <f t="shared" si="17"/>
        <v>Работал</v>
      </c>
      <c r="H68" s="127" t="str">
        <f t="shared" si="17"/>
        <v/>
      </c>
      <c r="I68" s="127" t="str">
        <f t="shared" si="17"/>
        <v/>
      </c>
      <c r="J68" s="109" t="str">
        <f t="shared" si="17"/>
        <v>Работал</v>
      </c>
      <c r="K68" s="109" t="str">
        <f t="shared" si="17"/>
        <v>Работал</v>
      </c>
      <c r="L68" s="109" t="str">
        <f t="shared" si="17"/>
        <v>Работал</v>
      </c>
      <c r="M68" s="109" t="str">
        <f t="shared" si="17"/>
        <v>Работал</v>
      </c>
      <c r="N68" s="109" t="str">
        <f t="shared" si="17"/>
        <v>Работал</v>
      </c>
      <c r="O68" s="127" t="str">
        <f t="shared" si="17"/>
        <v/>
      </c>
      <c r="P68" s="127" t="str">
        <f t="shared" si="17"/>
        <v/>
      </c>
      <c r="Q68" s="109" t="str">
        <f t="shared" si="17"/>
        <v>Работал</v>
      </c>
      <c r="R68" s="109" t="str">
        <f t="shared" si="17"/>
        <v>Работал</v>
      </c>
      <c r="S68" s="109" t="str">
        <f t="shared" si="17"/>
        <v>Работал</v>
      </c>
      <c r="T68" s="109" t="str">
        <f t="shared" si="17"/>
        <v>Работал</v>
      </c>
      <c r="U68" s="109" t="str">
        <f t="shared" si="17"/>
        <v>Работал</v>
      </c>
      <c r="V68" s="127" t="str">
        <f t="shared" si="17"/>
        <v/>
      </c>
      <c r="W68" s="127" t="str">
        <f t="shared" si="17"/>
        <v/>
      </c>
      <c r="X68" s="109" t="str">
        <f t="shared" si="13"/>
        <v>Работал</v>
      </c>
      <c r="Y68" s="109" t="str">
        <f t="shared" si="13"/>
        <v>Работал</v>
      </c>
      <c r="Z68" s="109" t="str">
        <f t="shared" si="16"/>
        <v>Работал</v>
      </c>
      <c r="AA68" s="109" t="str">
        <f t="shared" si="16"/>
        <v>Работал</v>
      </c>
      <c r="AB68" s="109" t="str">
        <f t="shared" si="16"/>
        <v>Работал</v>
      </c>
      <c r="AC68" s="127" t="str">
        <f t="shared" si="16"/>
        <v/>
      </c>
      <c r="AD68" s="127" t="str">
        <f t="shared" si="16"/>
        <v/>
      </c>
      <c r="AE68" s="109" t="str">
        <f t="shared" si="16"/>
        <v>Работал</v>
      </c>
      <c r="AF68" s="109" t="str">
        <f t="shared" si="16"/>
        <v>Работал</v>
      </c>
      <c r="AG68" s="109" t="str">
        <f t="shared" si="16"/>
        <v>Работал</v>
      </c>
      <c r="AH68" s="109" t="str">
        <f t="shared" si="14"/>
        <v>Работал</v>
      </c>
      <c r="AI68" s="109"/>
      <c r="AJ68" s="109"/>
    </row>
    <row r="69" spans="1:36" x14ac:dyDescent="0.3">
      <c r="A69" s="102">
        <v>82</v>
      </c>
      <c r="B69" s="107" t="str">
        <f>VLOOKUP($A69,Сотрудники!$A$3:$L$1206,2,0)</f>
        <v>Крапивин Сергей</v>
      </c>
      <c r="C69" s="107" t="str">
        <f>VLOOKUP($A69,Сотрудники!$A$3:$L$1206,8,0)</f>
        <v>Краснодар</v>
      </c>
      <c r="D69" s="109" t="str">
        <f t="shared" si="17"/>
        <v>Работал</v>
      </c>
      <c r="E69" s="109" t="str">
        <f t="shared" si="17"/>
        <v>Работал</v>
      </c>
      <c r="F69" s="109" t="str">
        <f t="shared" si="17"/>
        <v>Работал</v>
      </c>
      <c r="G69" s="109" t="str">
        <f t="shared" si="17"/>
        <v>Работал</v>
      </c>
      <c r="H69" s="127" t="str">
        <f t="shared" si="17"/>
        <v/>
      </c>
      <c r="I69" s="127" t="str">
        <f t="shared" si="17"/>
        <v/>
      </c>
      <c r="J69" s="109" t="str">
        <f t="shared" si="17"/>
        <v>Работал</v>
      </c>
      <c r="K69" s="109" t="str">
        <f t="shared" si="17"/>
        <v>Работал</v>
      </c>
      <c r="L69" s="109" t="str">
        <f t="shared" si="17"/>
        <v>Работал</v>
      </c>
      <c r="M69" s="109" t="str">
        <f t="shared" si="17"/>
        <v>Работал</v>
      </c>
      <c r="N69" s="109" t="str">
        <f t="shared" si="17"/>
        <v>Работал</v>
      </c>
      <c r="O69" s="127" t="str">
        <f t="shared" si="17"/>
        <v/>
      </c>
      <c r="P69" s="127" t="str">
        <f t="shared" si="17"/>
        <v/>
      </c>
      <c r="Q69" s="109" t="str">
        <f t="shared" si="17"/>
        <v>Работал</v>
      </c>
      <c r="R69" s="109" t="str">
        <f t="shared" si="17"/>
        <v>Работал</v>
      </c>
      <c r="S69" s="109" t="str">
        <f t="shared" ref="S69:Y84" si="18">IF(ISBLANK(S156),"",IF(S156=0,"Выходной",IF(S156&lt;&gt;0,"Работал","")))</f>
        <v>Работал</v>
      </c>
      <c r="T69" s="109" t="str">
        <f t="shared" si="18"/>
        <v>Работал</v>
      </c>
      <c r="U69" s="109" t="str">
        <f t="shared" si="18"/>
        <v>Работал</v>
      </c>
      <c r="V69" s="127" t="str">
        <f t="shared" si="18"/>
        <v/>
      </c>
      <c r="W69" s="127" t="str">
        <f t="shared" si="18"/>
        <v/>
      </c>
      <c r="X69" s="109" t="str">
        <f t="shared" si="18"/>
        <v>Работал</v>
      </c>
      <c r="Y69" s="109" t="str">
        <f t="shared" si="18"/>
        <v>Работал</v>
      </c>
      <c r="Z69" s="109" t="str">
        <f t="shared" si="16"/>
        <v>Работал</v>
      </c>
      <c r="AA69" s="109" t="str">
        <f t="shared" si="16"/>
        <v>Работал</v>
      </c>
      <c r="AB69" s="109" t="str">
        <f t="shared" si="16"/>
        <v>Работал</v>
      </c>
      <c r="AC69" s="127" t="str">
        <f t="shared" si="16"/>
        <v/>
      </c>
      <c r="AD69" s="127" t="str">
        <f t="shared" si="16"/>
        <v/>
      </c>
      <c r="AE69" s="109" t="str">
        <f t="shared" si="16"/>
        <v>Работал</v>
      </c>
      <c r="AF69" s="109" t="str">
        <f t="shared" si="16"/>
        <v>Работал</v>
      </c>
      <c r="AG69" s="109" t="str">
        <f t="shared" si="16"/>
        <v>Работал</v>
      </c>
      <c r="AH69" s="109" t="str">
        <f t="shared" si="14"/>
        <v>Работал</v>
      </c>
      <c r="AI69" s="109"/>
      <c r="AJ69" s="109"/>
    </row>
    <row r="70" spans="1:36" x14ac:dyDescent="0.3">
      <c r="A70" s="102">
        <v>84</v>
      </c>
      <c r="B70" s="107" t="str">
        <f>VLOOKUP($A70,Сотрудники!$A$3:$L$1206,2,0)</f>
        <v>Сабиров Артур</v>
      </c>
      <c r="C70" s="107" t="str">
        <f>VLOOKUP($A70,Сотрудники!$A$3:$L$1206,8,0)</f>
        <v>Казань</v>
      </c>
      <c r="D70" s="109" t="str">
        <f t="shared" si="17"/>
        <v>Работал</v>
      </c>
      <c r="E70" s="109" t="str">
        <f t="shared" si="17"/>
        <v>Работал</v>
      </c>
      <c r="F70" s="109" t="str">
        <f t="shared" si="17"/>
        <v>Работал</v>
      </c>
      <c r="G70" s="109" t="str">
        <f t="shared" si="17"/>
        <v>Работал</v>
      </c>
      <c r="H70" s="127" t="str">
        <f t="shared" si="17"/>
        <v/>
      </c>
      <c r="I70" s="127" t="str">
        <f t="shared" si="17"/>
        <v/>
      </c>
      <c r="J70" s="109" t="str">
        <f t="shared" si="17"/>
        <v>Работал</v>
      </c>
      <c r="K70" s="109" t="str">
        <f t="shared" si="17"/>
        <v>Работал</v>
      </c>
      <c r="L70" s="109" t="str">
        <f t="shared" si="17"/>
        <v>Работал</v>
      </c>
      <c r="M70" s="109" t="str">
        <f t="shared" si="17"/>
        <v>Работал</v>
      </c>
      <c r="N70" s="109" t="str">
        <f t="shared" si="17"/>
        <v>Работал</v>
      </c>
      <c r="O70" s="127" t="str">
        <f t="shared" si="17"/>
        <v/>
      </c>
      <c r="P70" s="127" t="str">
        <f t="shared" si="17"/>
        <v/>
      </c>
      <c r="Q70" s="109" t="str">
        <f t="shared" si="17"/>
        <v>Работал</v>
      </c>
      <c r="R70" s="109" t="str">
        <f t="shared" si="17"/>
        <v>Работал</v>
      </c>
      <c r="S70" s="109" t="str">
        <f t="shared" si="17"/>
        <v>Работал</v>
      </c>
      <c r="T70" s="109" t="str">
        <f t="shared" si="18"/>
        <v>Работал</v>
      </c>
      <c r="U70" s="109" t="str">
        <f t="shared" si="18"/>
        <v>Работал</v>
      </c>
      <c r="V70" s="127" t="str">
        <f t="shared" si="18"/>
        <v/>
      </c>
      <c r="W70" s="127" t="str">
        <f t="shared" si="18"/>
        <v/>
      </c>
      <c r="X70" s="109" t="str">
        <f t="shared" si="18"/>
        <v>Работал</v>
      </c>
      <c r="Y70" s="109" t="str">
        <f t="shared" si="18"/>
        <v>Работал</v>
      </c>
      <c r="Z70" s="109" t="str">
        <f t="shared" si="16"/>
        <v>Работал</v>
      </c>
      <c r="AA70" s="109" t="str">
        <f t="shared" si="16"/>
        <v>Работал</v>
      </c>
      <c r="AB70" s="109" t="str">
        <f t="shared" si="16"/>
        <v>Работал</v>
      </c>
      <c r="AC70" s="127" t="str">
        <f t="shared" si="16"/>
        <v/>
      </c>
      <c r="AD70" s="127" t="str">
        <f t="shared" si="16"/>
        <v/>
      </c>
      <c r="AE70" s="109" t="str">
        <f t="shared" si="16"/>
        <v>Работал</v>
      </c>
      <c r="AF70" s="109" t="str">
        <f t="shared" si="16"/>
        <v>Работал</v>
      </c>
      <c r="AG70" s="109" t="str">
        <f t="shared" si="16"/>
        <v>Работал</v>
      </c>
      <c r="AH70" s="109" t="str">
        <f t="shared" si="14"/>
        <v>Работал</v>
      </c>
      <c r="AI70" s="109"/>
      <c r="AJ70" s="109"/>
    </row>
    <row r="71" spans="1:36" x14ac:dyDescent="0.3">
      <c r="A71" s="102">
        <v>85</v>
      </c>
      <c r="B71" s="107" t="str">
        <f>VLOOKUP($A71,Сотрудники!$A$3:$L$1206,2,0)</f>
        <v>Рудаков Сергей</v>
      </c>
      <c r="C71" s="107" t="str">
        <f>VLOOKUP($A71,Сотрудники!$A$3:$L$1206,8,0)</f>
        <v>Москва</v>
      </c>
      <c r="D71" s="109" t="str">
        <f t="shared" si="17"/>
        <v>Работал</v>
      </c>
      <c r="E71" s="109" t="str">
        <f t="shared" si="17"/>
        <v>Работал</v>
      </c>
      <c r="F71" s="109" t="str">
        <f t="shared" si="17"/>
        <v>Работал</v>
      </c>
      <c r="G71" s="109" t="str">
        <f t="shared" si="17"/>
        <v>Работал</v>
      </c>
      <c r="H71" s="127" t="str">
        <f t="shared" si="17"/>
        <v/>
      </c>
      <c r="I71" s="127" t="str">
        <f t="shared" si="17"/>
        <v/>
      </c>
      <c r="J71" s="109" t="str">
        <f t="shared" si="17"/>
        <v>Работал</v>
      </c>
      <c r="K71" s="109" t="str">
        <f t="shared" si="17"/>
        <v>Работал</v>
      </c>
      <c r="L71" s="109" t="str">
        <f t="shared" si="17"/>
        <v>Работал</v>
      </c>
      <c r="M71" s="109" t="str">
        <f t="shared" si="17"/>
        <v>Работал</v>
      </c>
      <c r="N71" s="109" t="str">
        <f t="shared" si="17"/>
        <v>Работал</v>
      </c>
      <c r="O71" s="127" t="str">
        <f t="shared" si="17"/>
        <v/>
      </c>
      <c r="P71" s="127" t="str">
        <f t="shared" si="17"/>
        <v/>
      </c>
      <c r="Q71" s="109" t="str">
        <f t="shared" si="17"/>
        <v>Работал</v>
      </c>
      <c r="R71" s="109" t="str">
        <f t="shared" si="17"/>
        <v>Работал</v>
      </c>
      <c r="S71" s="109" t="str">
        <f t="shared" si="17"/>
        <v>Работал</v>
      </c>
      <c r="T71" s="109" t="str">
        <f t="shared" si="18"/>
        <v>Работал</v>
      </c>
      <c r="U71" s="109" t="str">
        <f t="shared" si="18"/>
        <v>Работал</v>
      </c>
      <c r="V71" s="127" t="str">
        <f t="shared" si="18"/>
        <v/>
      </c>
      <c r="W71" s="127" t="str">
        <f t="shared" si="18"/>
        <v/>
      </c>
      <c r="X71" s="109" t="str">
        <f t="shared" si="18"/>
        <v>Работал</v>
      </c>
      <c r="Y71" s="109" t="str">
        <f t="shared" si="18"/>
        <v>Работал</v>
      </c>
      <c r="Z71" s="109" t="str">
        <f t="shared" si="16"/>
        <v>Работал</v>
      </c>
      <c r="AA71" s="109" t="str">
        <f t="shared" si="16"/>
        <v>Работал</v>
      </c>
      <c r="AB71" s="109" t="str">
        <f t="shared" si="16"/>
        <v>Работал</v>
      </c>
      <c r="AC71" s="127" t="str">
        <f t="shared" si="16"/>
        <v/>
      </c>
      <c r="AD71" s="127" t="str">
        <f t="shared" si="16"/>
        <v/>
      </c>
      <c r="AE71" s="109" t="str">
        <f t="shared" si="16"/>
        <v>Работал</v>
      </c>
      <c r="AF71" s="109" t="str">
        <f t="shared" si="16"/>
        <v>Работал</v>
      </c>
      <c r="AG71" s="109" t="str">
        <f t="shared" si="16"/>
        <v>Работал</v>
      </c>
      <c r="AH71" s="109" t="str">
        <f t="shared" si="14"/>
        <v>Работал</v>
      </c>
      <c r="AI71" s="109"/>
      <c r="AJ71" s="109"/>
    </row>
    <row r="72" spans="1:36" x14ac:dyDescent="0.3">
      <c r="A72" s="102">
        <v>86</v>
      </c>
      <c r="B72" s="107" t="str">
        <f>VLOOKUP($A72,Сотрудники!$A$3:$L$1206,2,0)</f>
        <v>Михеев Дмитрий</v>
      </c>
      <c r="C72" s="107" t="str">
        <f>VLOOKUP($A72,Сотрудники!$A$3:$L$1206,8,0)</f>
        <v>СПБ</v>
      </c>
      <c r="D72" s="109" t="str">
        <f t="shared" si="17"/>
        <v>Работал</v>
      </c>
      <c r="E72" s="109" t="str">
        <f t="shared" si="17"/>
        <v>Работал</v>
      </c>
      <c r="F72" s="109" t="str">
        <f t="shared" si="17"/>
        <v>Работал</v>
      </c>
      <c r="G72" s="109" t="str">
        <f t="shared" si="17"/>
        <v>Работал</v>
      </c>
      <c r="H72" s="127" t="str">
        <f t="shared" si="17"/>
        <v/>
      </c>
      <c r="I72" s="127" t="str">
        <f t="shared" si="17"/>
        <v/>
      </c>
      <c r="J72" s="109" t="str">
        <f t="shared" si="17"/>
        <v>Работал</v>
      </c>
      <c r="K72" s="109" t="str">
        <f t="shared" si="17"/>
        <v>Работал</v>
      </c>
      <c r="L72" s="109" t="str">
        <f t="shared" si="17"/>
        <v>Работал</v>
      </c>
      <c r="M72" s="109" t="str">
        <f t="shared" si="17"/>
        <v>Работал</v>
      </c>
      <c r="N72" s="109" t="str">
        <f t="shared" si="17"/>
        <v>Работал</v>
      </c>
      <c r="O72" s="127" t="str">
        <f t="shared" si="17"/>
        <v/>
      </c>
      <c r="P72" s="127" t="str">
        <f t="shared" si="17"/>
        <v/>
      </c>
      <c r="Q72" s="109" t="str">
        <f t="shared" si="17"/>
        <v>Работал</v>
      </c>
      <c r="R72" s="109" t="str">
        <f t="shared" si="17"/>
        <v>Работал</v>
      </c>
      <c r="S72" s="109" t="str">
        <f t="shared" si="17"/>
        <v>Работал</v>
      </c>
      <c r="T72" s="109" t="str">
        <f t="shared" si="18"/>
        <v>Работал</v>
      </c>
      <c r="U72" s="109" t="str">
        <f t="shared" si="18"/>
        <v>Работал</v>
      </c>
      <c r="V72" s="127" t="str">
        <f t="shared" si="18"/>
        <v/>
      </c>
      <c r="W72" s="127" t="str">
        <f t="shared" si="18"/>
        <v/>
      </c>
      <c r="X72" s="109" t="str">
        <f t="shared" si="18"/>
        <v>Работал</v>
      </c>
      <c r="Y72" s="109" t="str">
        <f t="shared" si="18"/>
        <v>Работал</v>
      </c>
      <c r="Z72" s="109" t="str">
        <f t="shared" si="16"/>
        <v>Работал</v>
      </c>
      <c r="AA72" s="109" t="str">
        <f t="shared" si="16"/>
        <v>Работал</v>
      </c>
      <c r="AB72" s="109" t="str">
        <f t="shared" si="16"/>
        <v>Работал</v>
      </c>
      <c r="AC72" s="127" t="str">
        <f t="shared" si="16"/>
        <v/>
      </c>
      <c r="AD72" s="127" t="str">
        <f t="shared" si="16"/>
        <v/>
      </c>
      <c r="AE72" s="109" t="str">
        <f t="shared" si="16"/>
        <v>Работал</v>
      </c>
      <c r="AF72" s="109" t="str">
        <f t="shared" si="16"/>
        <v>Работал</v>
      </c>
      <c r="AG72" s="109" t="str">
        <f t="shared" si="16"/>
        <v>Работал</v>
      </c>
      <c r="AH72" s="109" t="str">
        <f t="shared" si="14"/>
        <v>Работал</v>
      </c>
      <c r="AI72" s="109"/>
      <c r="AJ72" s="109"/>
    </row>
    <row r="73" spans="1:36" x14ac:dyDescent="0.3">
      <c r="A73" s="102">
        <v>87</v>
      </c>
      <c r="B73" s="107" t="str">
        <f>VLOOKUP($A73,Сотрудники!$A$3:$L$1206,2,0)</f>
        <v>Борисова Алёна</v>
      </c>
      <c r="C73" s="107" t="str">
        <f>VLOOKUP($A73,Сотрудники!$A$3:$L$1206,8,0)</f>
        <v>Екатеринбург</v>
      </c>
      <c r="D73" s="109" t="str">
        <f t="shared" si="17"/>
        <v>Работал</v>
      </c>
      <c r="E73" s="109" t="str">
        <f t="shared" si="17"/>
        <v>Работал</v>
      </c>
      <c r="F73" s="109" t="str">
        <f t="shared" si="17"/>
        <v>Работал</v>
      </c>
      <c r="G73" s="109" t="str">
        <f t="shared" si="17"/>
        <v>Работал</v>
      </c>
      <c r="H73" s="127" t="str">
        <f t="shared" si="17"/>
        <v/>
      </c>
      <c r="I73" s="127" t="str">
        <f t="shared" si="17"/>
        <v/>
      </c>
      <c r="J73" s="109" t="str">
        <f t="shared" si="17"/>
        <v>Работал</v>
      </c>
      <c r="K73" s="109" t="str">
        <f t="shared" si="17"/>
        <v>Работал</v>
      </c>
      <c r="L73" s="109" t="str">
        <f t="shared" si="17"/>
        <v>Работал</v>
      </c>
      <c r="M73" s="109" t="str">
        <f t="shared" si="17"/>
        <v>Работал</v>
      </c>
      <c r="N73" s="109" t="str">
        <f t="shared" si="17"/>
        <v>Работал</v>
      </c>
      <c r="O73" s="127" t="str">
        <f t="shared" si="17"/>
        <v/>
      </c>
      <c r="P73" s="127" t="str">
        <f t="shared" si="17"/>
        <v/>
      </c>
      <c r="Q73" s="109" t="str">
        <f t="shared" si="17"/>
        <v>Работал</v>
      </c>
      <c r="R73" s="109" t="str">
        <f t="shared" si="17"/>
        <v>Работал</v>
      </c>
      <c r="S73" s="109" t="str">
        <f t="shared" si="17"/>
        <v>Работал</v>
      </c>
      <c r="T73" s="109" t="str">
        <f t="shared" si="18"/>
        <v>Работал</v>
      </c>
      <c r="U73" s="109" t="str">
        <f t="shared" si="18"/>
        <v>Работал</v>
      </c>
      <c r="V73" s="127" t="str">
        <f t="shared" si="18"/>
        <v/>
      </c>
      <c r="W73" s="127" t="str">
        <f t="shared" si="18"/>
        <v/>
      </c>
      <c r="X73" s="109" t="str">
        <f t="shared" si="18"/>
        <v>Работал</v>
      </c>
      <c r="Y73" s="109" t="str">
        <f t="shared" si="18"/>
        <v>Работал</v>
      </c>
      <c r="Z73" s="109" t="str">
        <f t="shared" si="16"/>
        <v>Работал</v>
      </c>
      <c r="AA73" s="109" t="str">
        <f t="shared" si="16"/>
        <v>Работал</v>
      </c>
      <c r="AB73" s="109" t="str">
        <f t="shared" si="16"/>
        <v>Работал</v>
      </c>
      <c r="AC73" s="127" t="str">
        <f t="shared" si="16"/>
        <v/>
      </c>
      <c r="AD73" s="127" t="str">
        <f t="shared" si="16"/>
        <v/>
      </c>
      <c r="AE73" s="109" t="str">
        <f t="shared" si="16"/>
        <v>Работал</v>
      </c>
      <c r="AF73" s="109" t="str">
        <f t="shared" si="16"/>
        <v>Работал</v>
      </c>
      <c r="AG73" s="109" t="str">
        <f t="shared" si="16"/>
        <v>Работал</v>
      </c>
      <c r="AH73" s="109" t="str">
        <f t="shared" si="14"/>
        <v>Работал</v>
      </c>
      <c r="AI73" s="109"/>
      <c r="AJ73" s="109"/>
    </row>
    <row r="74" spans="1:36" x14ac:dyDescent="0.3">
      <c r="A74" s="102">
        <v>88</v>
      </c>
      <c r="B74" s="107" t="str">
        <f>VLOOKUP($A74,Сотрудники!$A$3:$L$1206,2,0)</f>
        <v>Коурова Мария</v>
      </c>
      <c r="C74" s="107" t="str">
        <f>VLOOKUP($A74,Сотрудники!$A$3:$L$1206,8,0)</f>
        <v>Екатеринбург</v>
      </c>
      <c r="D74" s="109" t="str">
        <f t="shared" si="17"/>
        <v>Работал</v>
      </c>
      <c r="E74" s="109" t="str">
        <f t="shared" si="17"/>
        <v>Работал</v>
      </c>
      <c r="F74" s="109" t="str">
        <f t="shared" si="17"/>
        <v>Работал</v>
      </c>
      <c r="G74" s="109" t="str">
        <f t="shared" si="17"/>
        <v>Работал</v>
      </c>
      <c r="H74" s="127" t="str">
        <f t="shared" si="17"/>
        <v/>
      </c>
      <c r="I74" s="127" t="str">
        <f t="shared" si="17"/>
        <v/>
      </c>
      <c r="J74" s="109" t="str">
        <f t="shared" si="17"/>
        <v>Работал</v>
      </c>
      <c r="K74" s="109" t="str">
        <f t="shared" si="17"/>
        <v>Работал</v>
      </c>
      <c r="L74" s="109" t="str">
        <f t="shared" si="17"/>
        <v>Работал</v>
      </c>
      <c r="M74" s="109" t="str">
        <f t="shared" si="17"/>
        <v>Работал</v>
      </c>
      <c r="N74" s="109" t="str">
        <f t="shared" si="17"/>
        <v>Работал</v>
      </c>
      <c r="O74" s="127" t="str">
        <f t="shared" si="17"/>
        <v/>
      </c>
      <c r="P74" s="127" t="str">
        <f t="shared" si="17"/>
        <v/>
      </c>
      <c r="Q74" s="109" t="str">
        <f t="shared" si="17"/>
        <v>Работал</v>
      </c>
      <c r="R74" s="109" t="str">
        <f t="shared" si="17"/>
        <v>Работал</v>
      </c>
      <c r="S74" s="109" t="str">
        <f t="shared" si="17"/>
        <v>Работал</v>
      </c>
      <c r="T74" s="109" t="str">
        <f t="shared" si="18"/>
        <v>Работал</v>
      </c>
      <c r="U74" s="109" t="str">
        <f t="shared" si="18"/>
        <v>Работал</v>
      </c>
      <c r="V74" s="127" t="str">
        <f t="shared" si="18"/>
        <v/>
      </c>
      <c r="W74" s="127" t="str">
        <f t="shared" si="18"/>
        <v/>
      </c>
      <c r="X74" s="109" t="str">
        <f t="shared" si="18"/>
        <v>Работал</v>
      </c>
      <c r="Y74" s="109" t="str">
        <f t="shared" si="18"/>
        <v>Работал</v>
      </c>
      <c r="Z74" s="109" t="str">
        <f t="shared" si="16"/>
        <v>Работал</v>
      </c>
      <c r="AA74" s="109" t="str">
        <f t="shared" si="16"/>
        <v>Работал</v>
      </c>
      <c r="AB74" s="109" t="str">
        <f t="shared" si="16"/>
        <v>Работал</v>
      </c>
      <c r="AC74" s="127" t="str">
        <f t="shared" si="16"/>
        <v/>
      </c>
      <c r="AD74" s="127" t="str">
        <f t="shared" si="16"/>
        <v/>
      </c>
      <c r="AE74" s="109" t="str">
        <f t="shared" si="16"/>
        <v>Работал</v>
      </c>
      <c r="AF74" s="109" t="str">
        <f t="shared" si="16"/>
        <v>Работал</v>
      </c>
      <c r="AG74" s="109" t="str">
        <f t="shared" si="16"/>
        <v>Работал</v>
      </c>
      <c r="AH74" s="109" t="str">
        <f t="shared" si="14"/>
        <v>Работал</v>
      </c>
      <c r="AI74" s="109"/>
      <c r="AJ74" s="109"/>
    </row>
    <row r="75" spans="1:36" x14ac:dyDescent="0.3">
      <c r="A75" s="102">
        <v>89</v>
      </c>
      <c r="B75" s="107" t="str">
        <f>VLOOKUP($A75,Сотрудники!$A$3:$L$1206,2,0)</f>
        <v>Рамазанов Виталий</v>
      </c>
      <c r="C75" s="107" t="str">
        <f>VLOOKUP($A75,Сотрудники!$A$3:$L$1206,8,0)</f>
        <v>Москва</v>
      </c>
      <c r="D75" s="109" t="str">
        <f t="shared" si="17"/>
        <v>Работал</v>
      </c>
      <c r="E75" s="109" t="str">
        <f t="shared" si="17"/>
        <v>Работал</v>
      </c>
      <c r="F75" s="109" t="str">
        <f t="shared" si="17"/>
        <v>Работал</v>
      </c>
      <c r="G75" s="109" t="str">
        <f t="shared" si="17"/>
        <v>Работал</v>
      </c>
      <c r="H75" s="127" t="str">
        <f t="shared" si="17"/>
        <v/>
      </c>
      <c r="I75" s="127" t="str">
        <f t="shared" si="17"/>
        <v/>
      </c>
      <c r="J75" s="109" t="str">
        <f t="shared" si="17"/>
        <v>Работал</v>
      </c>
      <c r="K75" s="109" t="str">
        <f t="shared" si="17"/>
        <v>Работал</v>
      </c>
      <c r="L75" s="109" t="str">
        <f t="shared" si="17"/>
        <v>Работал</v>
      </c>
      <c r="M75" s="109" t="str">
        <f t="shared" si="17"/>
        <v>Работал</v>
      </c>
      <c r="N75" s="109" t="str">
        <f t="shared" si="17"/>
        <v>Работал</v>
      </c>
      <c r="O75" s="127" t="str">
        <f t="shared" si="17"/>
        <v/>
      </c>
      <c r="P75" s="127" t="str">
        <f t="shared" si="17"/>
        <v/>
      </c>
      <c r="Q75" s="109" t="str">
        <f t="shared" si="17"/>
        <v>Работал</v>
      </c>
      <c r="R75" s="109" t="str">
        <f t="shared" si="17"/>
        <v>Работал</v>
      </c>
      <c r="S75" s="109" t="str">
        <f t="shared" si="17"/>
        <v>Работал</v>
      </c>
      <c r="T75" s="109" t="str">
        <f t="shared" si="17"/>
        <v>Работал</v>
      </c>
      <c r="U75" s="109" t="str">
        <f t="shared" si="17"/>
        <v>Работал</v>
      </c>
      <c r="V75" s="127" t="str">
        <f t="shared" si="17"/>
        <v/>
      </c>
      <c r="W75" s="127" t="str">
        <f t="shared" si="17"/>
        <v/>
      </c>
      <c r="X75" s="109" t="str">
        <f t="shared" si="18"/>
        <v>Работал</v>
      </c>
      <c r="Y75" s="109" t="str">
        <f t="shared" si="18"/>
        <v>Работал</v>
      </c>
      <c r="Z75" s="109" t="str">
        <f t="shared" si="16"/>
        <v>Работал</v>
      </c>
      <c r="AA75" s="109" t="str">
        <f t="shared" si="16"/>
        <v>Работал</v>
      </c>
      <c r="AB75" s="109" t="str">
        <f t="shared" si="16"/>
        <v>Работал</v>
      </c>
      <c r="AC75" s="127" t="str">
        <f t="shared" si="16"/>
        <v/>
      </c>
      <c r="AD75" s="127" t="str">
        <f t="shared" si="16"/>
        <v/>
      </c>
      <c r="AE75" s="109" t="str">
        <f t="shared" si="16"/>
        <v>Работал</v>
      </c>
      <c r="AF75" s="109" t="str">
        <f t="shared" si="16"/>
        <v>Работал</v>
      </c>
      <c r="AG75" s="109" t="str">
        <f t="shared" si="16"/>
        <v>Работал</v>
      </c>
      <c r="AH75" s="109" t="str">
        <f t="shared" si="14"/>
        <v>Работал</v>
      </c>
      <c r="AI75" s="109"/>
      <c r="AJ75" s="109"/>
    </row>
    <row r="76" spans="1:36" x14ac:dyDescent="0.3">
      <c r="A76" s="102">
        <v>90</v>
      </c>
      <c r="B76" s="107" t="str">
        <f>VLOOKUP($A76,Сотрудники!$A$3:$L$1206,2,0)</f>
        <v>Майорова Дарья</v>
      </c>
      <c r="C76" s="107" t="str">
        <f>VLOOKUP($A76,Сотрудники!$A$3:$L$1206,8,0)</f>
        <v>Ульяновск</v>
      </c>
      <c r="D76" s="109" t="str">
        <f t="shared" si="17"/>
        <v>Работал</v>
      </c>
      <c r="E76" s="109" t="str">
        <f t="shared" si="17"/>
        <v>Работал</v>
      </c>
      <c r="F76" s="109" t="str">
        <f t="shared" si="17"/>
        <v>Работал</v>
      </c>
      <c r="G76" s="109" t="str">
        <f t="shared" si="17"/>
        <v>Работал</v>
      </c>
      <c r="H76" s="127" t="str">
        <f t="shared" si="17"/>
        <v/>
      </c>
      <c r="I76" s="127" t="str">
        <f t="shared" si="17"/>
        <v/>
      </c>
      <c r="J76" s="109" t="str">
        <f t="shared" si="17"/>
        <v>Работал</v>
      </c>
      <c r="K76" s="109" t="str">
        <f t="shared" si="17"/>
        <v>Работал</v>
      </c>
      <c r="L76" s="109" t="str">
        <f t="shared" si="17"/>
        <v>Работал</v>
      </c>
      <c r="M76" s="109" t="str">
        <f t="shared" si="17"/>
        <v>Работал</v>
      </c>
      <c r="N76" s="109" t="str">
        <f t="shared" si="17"/>
        <v>Работал</v>
      </c>
      <c r="O76" s="127" t="str">
        <f t="shared" si="17"/>
        <v/>
      </c>
      <c r="P76" s="127" t="str">
        <f t="shared" si="17"/>
        <v/>
      </c>
      <c r="Q76" s="109" t="str">
        <f t="shared" si="17"/>
        <v>Работал</v>
      </c>
      <c r="R76" s="109" t="str">
        <f t="shared" si="17"/>
        <v>Работал</v>
      </c>
      <c r="S76" s="109" t="str">
        <f t="shared" si="17"/>
        <v>Работал</v>
      </c>
      <c r="T76" s="109" t="str">
        <f t="shared" si="17"/>
        <v>Работал</v>
      </c>
      <c r="U76" s="109" t="str">
        <f t="shared" si="17"/>
        <v>Работал</v>
      </c>
      <c r="V76" s="127" t="str">
        <f t="shared" si="17"/>
        <v/>
      </c>
      <c r="W76" s="127" t="str">
        <f t="shared" si="17"/>
        <v/>
      </c>
      <c r="X76" s="109" t="str">
        <f t="shared" si="18"/>
        <v>Работал</v>
      </c>
      <c r="Y76" s="109" t="str">
        <f t="shared" si="18"/>
        <v>Работал</v>
      </c>
      <c r="Z76" s="109" t="str">
        <f t="shared" si="16"/>
        <v>Работал</v>
      </c>
      <c r="AA76" s="109" t="str">
        <f t="shared" si="16"/>
        <v>Работал</v>
      </c>
      <c r="AB76" s="109" t="str">
        <f t="shared" si="16"/>
        <v>Работал</v>
      </c>
      <c r="AC76" s="127" t="str">
        <f t="shared" si="16"/>
        <v/>
      </c>
      <c r="AD76" s="127" t="str">
        <f t="shared" si="16"/>
        <v/>
      </c>
      <c r="AE76" s="109" t="str">
        <f t="shared" si="16"/>
        <v>Работал</v>
      </c>
      <c r="AF76" s="109" t="str">
        <f t="shared" si="16"/>
        <v>Работал</v>
      </c>
      <c r="AG76" s="109" t="str">
        <f t="shared" si="16"/>
        <v>Работал</v>
      </c>
      <c r="AH76" s="109" t="str">
        <f t="shared" si="14"/>
        <v>Работал</v>
      </c>
      <c r="AI76" s="109"/>
      <c r="AJ76" s="109"/>
    </row>
    <row r="77" spans="1:36" x14ac:dyDescent="0.3">
      <c r="A77" s="102">
        <v>91</v>
      </c>
      <c r="B77" s="107" t="str">
        <f>VLOOKUP($A77,Сотрудники!$A$3:$L$1206,2,0)</f>
        <v>Макаров Владимир</v>
      </c>
      <c r="C77" s="107" t="str">
        <f>VLOOKUP($A77,Сотрудники!$A$3:$L$1206,8,0)</f>
        <v>Екатеринбург</v>
      </c>
      <c r="D77" s="109" t="str">
        <f t="shared" si="17"/>
        <v/>
      </c>
      <c r="E77" s="109" t="str">
        <f t="shared" si="17"/>
        <v/>
      </c>
      <c r="F77" s="109" t="str">
        <f t="shared" si="17"/>
        <v/>
      </c>
      <c r="G77" s="109" t="str">
        <f t="shared" si="17"/>
        <v>Работал</v>
      </c>
      <c r="H77" s="127" t="str">
        <f t="shared" si="17"/>
        <v/>
      </c>
      <c r="I77" s="127" t="str">
        <f t="shared" si="17"/>
        <v/>
      </c>
      <c r="J77" s="109" t="str">
        <f t="shared" si="17"/>
        <v>Работал</v>
      </c>
      <c r="K77" s="109" t="str">
        <f t="shared" si="17"/>
        <v>Работал</v>
      </c>
      <c r="L77" s="109" t="str">
        <f t="shared" si="17"/>
        <v>Работал</v>
      </c>
      <c r="M77" s="109" t="str">
        <f t="shared" si="17"/>
        <v>Работал</v>
      </c>
      <c r="N77" s="109" t="str">
        <f t="shared" si="17"/>
        <v>Работал</v>
      </c>
      <c r="O77" s="127" t="str">
        <f t="shared" si="17"/>
        <v/>
      </c>
      <c r="P77" s="127" t="str">
        <f t="shared" si="17"/>
        <v/>
      </c>
      <c r="Q77" s="109" t="str">
        <f t="shared" si="17"/>
        <v>Работал</v>
      </c>
      <c r="R77" s="109" t="str">
        <f t="shared" si="17"/>
        <v>Работал</v>
      </c>
      <c r="S77" s="109" t="str">
        <f t="shared" si="17"/>
        <v>Работал</v>
      </c>
      <c r="T77" s="109" t="str">
        <f t="shared" si="17"/>
        <v>Работал</v>
      </c>
      <c r="U77" s="109" t="str">
        <f t="shared" si="17"/>
        <v>Работал</v>
      </c>
      <c r="V77" s="127" t="str">
        <f t="shared" si="17"/>
        <v/>
      </c>
      <c r="W77" s="127" t="str">
        <f t="shared" si="17"/>
        <v/>
      </c>
      <c r="X77" s="109" t="str">
        <f t="shared" si="18"/>
        <v>Работал</v>
      </c>
      <c r="Y77" s="109" t="str">
        <f t="shared" si="18"/>
        <v>Работал</v>
      </c>
      <c r="Z77" s="109" t="str">
        <f t="shared" si="16"/>
        <v>Работал</v>
      </c>
      <c r="AA77" s="109" t="str">
        <f t="shared" si="16"/>
        <v>Работал</v>
      </c>
      <c r="AB77" s="109" t="str">
        <f t="shared" si="16"/>
        <v>Работал</v>
      </c>
      <c r="AC77" s="127" t="str">
        <f t="shared" si="16"/>
        <v/>
      </c>
      <c r="AD77" s="127" t="str">
        <f t="shared" si="16"/>
        <v/>
      </c>
      <c r="AE77" s="109" t="str">
        <f t="shared" si="16"/>
        <v>Работал</v>
      </c>
      <c r="AF77" s="109" t="str">
        <f t="shared" si="16"/>
        <v>Работал</v>
      </c>
      <c r="AG77" s="109" t="str">
        <f t="shared" si="16"/>
        <v>Работал</v>
      </c>
      <c r="AH77" s="109" t="str">
        <f t="shared" si="14"/>
        <v>Работал</v>
      </c>
      <c r="AI77" s="109"/>
      <c r="AJ77" s="109"/>
    </row>
    <row r="78" spans="1:36" x14ac:dyDescent="0.3">
      <c r="A78" s="102">
        <v>92</v>
      </c>
      <c r="B78" s="107" t="str">
        <f>VLOOKUP($A78,Сотрудники!$A$3:$L$1206,2,0)</f>
        <v>Митрофанов Кирилл</v>
      </c>
      <c r="C78" s="107" t="str">
        <f>VLOOKUP($A78,Сотрудники!$A$3:$L$1206,8,0)</f>
        <v>Рязань</v>
      </c>
      <c r="D78" s="109" t="str">
        <f t="shared" ref="D78:Y86" si="19">IF(ISBLANK(D165),"",IF(D165=0,"Выходной",IF(D165&lt;&gt;0,"Работал","")))</f>
        <v/>
      </c>
      <c r="E78" s="109" t="str">
        <f t="shared" si="19"/>
        <v/>
      </c>
      <c r="F78" s="109" t="str">
        <f t="shared" si="19"/>
        <v/>
      </c>
      <c r="G78" s="109" t="str">
        <f t="shared" si="19"/>
        <v/>
      </c>
      <c r="H78" s="127" t="str">
        <f t="shared" si="19"/>
        <v/>
      </c>
      <c r="I78" s="127" t="str">
        <f t="shared" si="19"/>
        <v/>
      </c>
      <c r="J78" s="109" t="str">
        <f t="shared" si="19"/>
        <v>Работал</v>
      </c>
      <c r="K78" s="109" t="str">
        <f t="shared" si="19"/>
        <v>Работал</v>
      </c>
      <c r="L78" s="109" t="str">
        <f t="shared" si="19"/>
        <v>Работал</v>
      </c>
      <c r="M78" s="109" t="str">
        <f t="shared" si="19"/>
        <v>Работал</v>
      </c>
      <c r="N78" s="109" t="str">
        <f t="shared" si="19"/>
        <v>Работал</v>
      </c>
      <c r="O78" s="127" t="str">
        <f t="shared" si="19"/>
        <v/>
      </c>
      <c r="P78" s="127" t="str">
        <f t="shared" si="19"/>
        <v/>
      </c>
      <c r="Q78" s="109" t="str">
        <f t="shared" si="19"/>
        <v>Работал</v>
      </c>
      <c r="R78" s="109" t="str">
        <f t="shared" si="19"/>
        <v>Работал</v>
      </c>
      <c r="S78" s="109" t="str">
        <f t="shared" si="19"/>
        <v>Работал</v>
      </c>
      <c r="T78" s="109" t="str">
        <f t="shared" si="19"/>
        <v>Работал</v>
      </c>
      <c r="U78" s="109" t="str">
        <f t="shared" si="19"/>
        <v>Работал</v>
      </c>
      <c r="V78" s="127" t="str">
        <f t="shared" si="19"/>
        <v/>
      </c>
      <c r="W78" s="127" t="str">
        <f t="shared" si="19"/>
        <v/>
      </c>
      <c r="X78" s="109" t="str">
        <f t="shared" si="18"/>
        <v>Работал</v>
      </c>
      <c r="Y78" s="109" t="str">
        <f t="shared" si="18"/>
        <v>Работал</v>
      </c>
      <c r="Z78" s="109" t="str">
        <f t="shared" si="16"/>
        <v>Работал</v>
      </c>
      <c r="AA78" s="109" t="str">
        <f t="shared" si="16"/>
        <v>Работал</v>
      </c>
      <c r="AB78" s="109" t="str">
        <f t="shared" si="16"/>
        <v>Работал</v>
      </c>
      <c r="AC78" s="127" t="str">
        <f t="shared" si="16"/>
        <v/>
      </c>
      <c r="AD78" s="127" t="str">
        <f t="shared" si="16"/>
        <v/>
      </c>
      <c r="AE78" s="109" t="str">
        <f t="shared" si="16"/>
        <v>Работал</v>
      </c>
      <c r="AF78" s="109" t="str">
        <f t="shared" si="16"/>
        <v>Работал</v>
      </c>
      <c r="AG78" s="109" t="str">
        <f t="shared" si="16"/>
        <v>Работал</v>
      </c>
      <c r="AH78" s="109" t="str">
        <f t="shared" si="14"/>
        <v>Работал</v>
      </c>
      <c r="AI78" s="109"/>
      <c r="AJ78" s="109"/>
    </row>
    <row r="79" spans="1:36" x14ac:dyDescent="0.3">
      <c r="A79" s="102">
        <v>93</v>
      </c>
      <c r="B79" s="107" t="str">
        <f>VLOOKUP($A79,Сотрудники!$A$3:$L$1206,2,0)</f>
        <v>Шурков Дмитрий</v>
      </c>
      <c r="C79" s="107" t="str">
        <f>VLOOKUP($A79,Сотрудники!$A$3:$L$1206,8,0)</f>
        <v>Калининград</v>
      </c>
      <c r="D79" s="109" t="str">
        <f t="shared" si="19"/>
        <v/>
      </c>
      <c r="E79" s="109" t="str">
        <f t="shared" si="19"/>
        <v/>
      </c>
      <c r="F79" s="109" t="str">
        <f t="shared" si="19"/>
        <v/>
      </c>
      <c r="G79" s="109" t="str">
        <f t="shared" si="19"/>
        <v/>
      </c>
      <c r="H79" s="127" t="str">
        <f t="shared" si="19"/>
        <v/>
      </c>
      <c r="I79" s="127" t="str">
        <f t="shared" si="19"/>
        <v/>
      </c>
      <c r="J79" s="109" t="str">
        <f t="shared" si="19"/>
        <v>Работал</v>
      </c>
      <c r="K79" s="109" t="str">
        <f t="shared" si="19"/>
        <v>Работал</v>
      </c>
      <c r="L79" s="109" t="str">
        <f t="shared" si="19"/>
        <v>Работал</v>
      </c>
      <c r="M79" s="109" t="str">
        <f t="shared" si="19"/>
        <v>Работал</v>
      </c>
      <c r="N79" s="109" t="str">
        <f t="shared" si="19"/>
        <v>Работал</v>
      </c>
      <c r="O79" s="127" t="str">
        <f t="shared" si="19"/>
        <v/>
      </c>
      <c r="P79" s="127" t="str">
        <f t="shared" si="19"/>
        <v/>
      </c>
      <c r="Q79" s="109" t="str">
        <f t="shared" si="19"/>
        <v>Работал</v>
      </c>
      <c r="R79" s="109" t="str">
        <f t="shared" si="19"/>
        <v>Работал</v>
      </c>
      <c r="S79" s="109" t="str">
        <f t="shared" si="19"/>
        <v>Работал</v>
      </c>
      <c r="T79" s="109" t="str">
        <f t="shared" si="19"/>
        <v>Работал</v>
      </c>
      <c r="U79" s="109" t="str">
        <f t="shared" si="19"/>
        <v>Работал</v>
      </c>
      <c r="V79" s="127" t="str">
        <f t="shared" si="19"/>
        <v/>
      </c>
      <c r="W79" s="127" t="str">
        <f t="shared" si="19"/>
        <v/>
      </c>
      <c r="X79" s="109" t="str">
        <f t="shared" si="18"/>
        <v>Работал</v>
      </c>
      <c r="Y79" s="109" t="str">
        <f t="shared" si="18"/>
        <v>Работал</v>
      </c>
      <c r="Z79" s="109" t="str">
        <f t="shared" si="16"/>
        <v>Работал</v>
      </c>
      <c r="AA79" s="109" t="str">
        <f t="shared" si="16"/>
        <v>Работал</v>
      </c>
      <c r="AB79" s="109" t="str">
        <f t="shared" si="16"/>
        <v>Работал</v>
      </c>
      <c r="AC79" s="127" t="str">
        <f t="shared" si="16"/>
        <v/>
      </c>
      <c r="AD79" s="127" t="str">
        <f t="shared" si="16"/>
        <v/>
      </c>
      <c r="AE79" s="109" t="str">
        <f t="shared" si="16"/>
        <v>Работал</v>
      </c>
      <c r="AF79" s="109" t="str">
        <f t="shared" si="16"/>
        <v>Работал</v>
      </c>
      <c r="AG79" s="109" t="str">
        <f t="shared" si="16"/>
        <v>Работал</v>
      </c>
      <c r="AH79" s="109" t="str">
        <f t="shared" si="14"/>
        <v>Работал</v>
      </c>
      <c r="AI79" s="109"/>
      <c r="AJ79" s="109"/>
    </row>
    <row r="80" spans="1:36" x14ac:dyDescent="0.3">
      <c r="A80" s="102">
        <v>94</v>
      </c>
      <c r="B80" s="107" t="str">
        <f>VLOOKUP($A80,Сотрудники!$A$3:$L$1206,2,0)</f>
        <v>Русев Дмитрий</v>
      </c>
      <c r="C80" s="107" t="str">
        <f>VLOOKUP($A80,Сотрудники!$A$3:$L$1206,8,0)</f>
        <v>Москва</v>
      </c>
      <c r="D80" s="109" t="str">
        <f t="shared" si="19"/>
        <v/>
      </c>
      <c r="E80" s="109" t="str">
        <f t="shared" si="19"/>
        <v/>
      </c>
      <c r="F80" s="109" t="str">
        <f t="shared" si="19"/>
        <v/>
      </c>
      <c r="G80" s="109" t="str">
        <f t="shared" si="19"/>
        <v/>
      </c>
      <c r="H80" s="127" t="str">
        <f t="shared" si="19"/>
        <v/>
      </c>
      <c r="I80" s="127" t="str">
        <f t="shared" si="19"/>
        <v/>
      </c>
      <c r="J80" s="109" t="str">
        <f t="shared" si="19"/>
        <v>Работал</v>
      </c>
      <c r="K80" s="109" t="str">
        <f t="shared" si="19"/>
        <v>Работал</v>
      </c>
      <c r="L80" s="109" t="str">
        <f t="shared" si="19"/>
        <v>Работал</v>
      </c>
      <c r="M80" s="109" t="str">
        <f t="shared" si="19"/>
        <v>Работал</v>
      </c>
      <c r="N80" s="109" t="str">
        <f t="shared" si="19"/>
        <v>Работал</v>
      </c>
      <c r="O80" s="127" t="str">
        <f t="shared" si="19"/>
        <v/>
      </c>
      <c r="P80" s="127" t="str">
        <f t="shared" si="19"/>
        <v/>
      </c>
      <c r="Q80" s="109" t="str">
        <f t="shared" si="19"/>
        <v>Работал</v>
      </c>
      <c r="R80" s="109" t="str">
        <f t="shared" si="19"/>
        <v>Работал</v>
      </c>
      <c r="S80" s="109" t="str">
        <f t="shared" si="19"/>
        <v>Работал</v>
      </c>
      <c r="T80" s="109" t="str">
        <f t="shared" si="19"/>
        <v>Работал</v>
      </c>
      <c r="U80" s="109" t="str">
        <f t="shared" si="19"/>
        <v>Работал</v>
      </c>
      <c r="V80" s="127" t="str">
        <f t="shared" si="19"/>
        <v/>
      </c>
      <c r="W80" s="127" t="str">
        <f t="shared" si="19"/>
        <v/>
      </c>
      <c r="X80" s="109" t="str">
        <f t="shared" si="18"/>
        <v>Работал</v>
      </c>
      <c r="Y80" s="109" t="str">
        <f t="shared" si="18"/>
        <v>Работал</v>
      </c>
      <c r="Z80" s="109" t="str">
        <f t="shared" si="16"/>
        <v>Работал</v>
      </c>
      <c r="AA80" s="109" t="str">
        <f t="shared" si="16"/>
        <v>Работал</v>
      </c>
      <c r="AB80" s="109" t="str">
        <f t="shared" si="16"/>
        <v>Работал</v>
      </c>
      <c r="AC80" s="127" t="str">
        <f t="shared" si="16"/>
        <v/>
      </c>
      <c r="AD80" s="127" t="str">
        <f t="shared" si="16"/>
        <v/>
      </c>
      <c r="AE80" s="109" t="str">
        <f t="shared" si="16"/>
        <v>Работал</v>
      </c>
      <c r="AF80" s="109" t="str">
        <f t="shared" si="16"/>
        <v>Работал</v>
      </c>
      <c r="AG80" s="109" t="str">
        <f t="shared" si="16"/>
        <v>Работал</v>
      </c>
      <c r="AH80" s="109" t="str">
        <f t="shared" si="14"/>
        <v>Работал</v>
      </c>
      <c r="AI80" s="109"/>
      <c r="AJ80" s="109"/>
    </row>
    <row r="81" spans="1:37" x14ac:dyDescent="0.3">
      <c r="A81" s="102">
        <v>95</v>
      </c>
      <c r="B81" s="107" t="str">
        <f>VLOOKUP($A81,Сотрудники!$A$3:$L$1206,2,0)</f>
        <v>Шутов Максим</v>
      </c>
      <c r="C81" s="107" t="str">
        <f>VLOOKUP($A81,Сотрудники!$A$3:$L$1206,8,0)</f>
        <v>Москва</v>
      </c>
      <c r="D81" s="109" t="str">
        <f t="shared" si="19"/>
        <v/>
      </c>
      <c r="E81" s="109" t="str">
        <f t="shared" si="19"/>
        <v/>
      </c>
      <c r="F81" s="109" t="str">
        <f t="shared" si="19"/>
        <v/>
      </c>
      <c r="G81" s="109" t="str">
        <f t="shared" si="19"/>
        <v/>
      </c>
      <c r="H81" s="127" t="str">
        <f t="shared" si="19"/>
        <v/>
      </c>
      <c r="I81" s="127" t="str">
        <f t="shared" si="19"/>
        <v/>
      </c>
      <c r="J81" s="109" t="str">
        <f t="shared" si="19"/>
        <v/>
      </c>
      <c r="K81" s="109" t="str">
        <f t="shared" si="19"/>
        <v/>
      </c>
      <c r="L81" s="109" t="str">
        <f t="shared" si="19"/>
        <v/>
      </c>
      <c r="M81" s="109" t="str">
        <f t="shared" si="19"/>
        <v/>
      </c>
      <c r="N81" s="109" t="str">
        <f t="shared" si="19"/>
        <v/>
      </c>
      <c r="O81" s="127" t="str">
        <f t="shared" si="19"/>
        <v/>
      </c>
      <c r="P81" s="127" t="str">
        <f t="shared" si="19"/>
        <v/>
      </c>
      <c r="Q81" s="109" t="str">
        <f t="shared" si="19"/>
        <v>Работал</v>
      </c>
      <c r="R81" s="109" t="str">
        <f t="shared" si="19"/>
        <v>Работал</v>
      </c>
      <c r="S81" s="109" t="str">
        <f t="shared" si="19"/>
        <v>Работал</v>
      </c>
      <c r="T81" s="109" t="str">
        <f t="shared" si="19"/>
        <v>Работал</v>
      </c>
      <c r="U81" s="109" t="str">
        <f t="shared" si="19"/>
        <v>Работал</v>
      </c>
      <c r="V81" s="127" t="str">
        <f t="shared" si="19"/>
        <v/>
      </c>
      <c r="W81" s="127" t="str">
        <f t="shared" si="19"/>
        <v/>
      </c>
      <c r="X81" s="109" t="str">
        <f t="shared" si="18"/>
        <v>Работал</v>
      </c>
      <c r="Y81" s="109" t="str">
        <f t="shared" si="18"/>
        <v>Работал</v>
      </c>
      <c r="Z81" s="109" t="str">
        <f t="shared" si="16"/>
        <v>Работал</v>
      </c>
      <c r="AA81" s="109" t="str">
        <f t="shared" si="16"/>
        <v>Работал</v>
      </c>
      <c r="AB81" s="109" t="str">
        <f t="shared" si="16"/>
        <v>Работал</v>
      </c>
      <c r="AC81" s="127" t="str">
        <f t="shared" si="16"/>
        <v/>
      </c>
      <c r="AD81" s="127" t="str">
        <f t="shared" si="16"/>
        <v/>
      </c>
      <c r="AE81" s="109" t="str">
        <f t="shared" si="16"/>
        <v>Работал</v>
      </c>
      <c r="AF81" s="109" t="str">
        <f t="shared" si="16"/>
        <v>Работал</v>
      </c>
      <c r="AG81" s="109" t="str">
        <f t="shared" si="16"/>
        <v>Работал</v>
      </c>
      <c r="AH81" s="109" t="str">
        <f t="shared" si="14"/>
        <v>Работал</v>
      </c>
      <c r="AI81" s="109"/>
      <c r="AJ81" s="109"/>
    </row>
    <row r="82" spans="1:37" x14ac:dyDescent="0.3">
      <c r="A82" s="102">
        <v>96</v>
      </c>
      <c r="B82" s="107" t="str">
        <f>VLOOKUP($A82,Сотрудники!$A$3:$L$1206,2,0)</f>
        <v>Мелёхин Александр</v>
      </c>
      <c r="C82" s="107" t="str">
        <f>VLOOKUP($A82,Сотрудники!$A$3:$L$1206,8,0)</f>
        <v>Москва</v>
      </c>
      <c r="D82" s="109" t="str">
        <f t="shared" si="19"/>
        <v/>
      </c>
      <c r="E82" s="109" t="str">
        <f t="shared" si="19"/>
        <v/>
      </c>
      <c r="F82" s="109" t="str">
        <f t="shared" si="19"/>
        <v/>
      </c>
      <c r="G82" s="109" t="str">
        <f t="shared" si="19"/>
        <v/>
      </c>
      <c r="H82" s="127" t="str">
        <f t="shared" si="19"/>
        <v/>
      </c>
      <c r="I82" s="127" t="str">
        <f t="shared" si="19"/>
        <v/>
      </c>
      <c r="J82" s="109" t="str">
        <f t="shared" si="19"/>
        <v/>
      </c>
      <c r="K82" s="109" t="str">
        <f t="shared" si="19"/>
        <v/>
      </c>
      <c r="L82" s="109" t="str">
        <f t="shared" si="19"/>
        <v/>
      </c>
      <c r="M82" s="109" t="str">
        <f t="shared" si="19"/>
        <v/>
      </c>
      <c r="N82" s="109" t="str">
        <f t="shared" si="19"/>
        <v/>
      </c>
      <c r="O82" s="127" t="str">
        <f t="shared" si="19"/>
        <v/>
      </c>
      <c r="P82" s="127" t="str">
        <f t="shared" si="19"/>
        <v/>
      </c>
      <c r="Q82" s="109" t="str">
        <f t="shared" si="19"/>
        <v/>
      </c>
      <c r="R82" s="109" t="str">
        <f t="shared" si="19"/>
        <v/>
      </c>
      <c r="S82" s="109" t="str">
        <f t="shared" si="19"/>
        <v/>
      </c>
      <c r="T82" s="109" t="str">
        <f t="shared" si="19"/>
        <v/>
      </c>
      <c r="U82" s="109" t="str">
        <f t="shared" si="19"/>
        <v/>
      </c>
      <c r="V82" s="127" t="str">
        <f t="shared" si="19"/>
        <v/>
      </c>
      <c r="W82" s="127" t="str">
        <f t="shared" si="19"/>
        <v/>
      </c>
      <c r="X82" s="109" t="str">
        <f t="shared" si="18"/>
        <v/>
      </c>
      <c r="Y82" s="109" t="str">
        <f t="shared" si="18"/>
        <v/>
      </c>
      <c r="Z82" s="109" t="str">
        <f t="shared" si="16"/>
        <v>Работал</v>
      </c>
      <c r="AA82" s="109" t="str">
        <f t="shared" si="16"/>
        <v>Работал</v>
      </c>
      <c r="AB82" s="109" t="str">
        <f t="shared" si="16"/>
        <v>Работал</v>
      </c>
      <c r="AC82" s="127" t="str">
        <f t="shared" si="16"/>
        <v/>
      </c>
      <c r="AD82" s="127" t="str">
        <f t="shared" si="16"/>
        <v/>
      </c>
      <c r="AE82" s="109" t="str">
        <f t="shared" si="16"/>
        <v>Работал</v>
      </c>
      <c r="AF82" s="109" t="str">
        <f t="shared" si="16"/>
        <v>Работал</v>
      </c>
      <c r="AG82" s="109" t="str">
        <f t="shared" si="16"/>
        <v>Работал</v>
      </c>
      <c r="AH82" s="109" t="str">
        <f t="shared" si="14"/>
        <v>Работал</v>
      </c>
      <c r="AI82" s="109"/>
      <c r="AJ82" s="109"/>
    </row>
    <row r="83" spans="1:37" x14ac:dyDescent="0.3">
      <c r="A83" s="102">
        <v>97</v>
      </c>
      <c r="B83" s="107" t="str">
        <f>VLOOKUP($A83,Сотрудники!$A$3:$L$1206,2,0)</f>
        <v>Карев Андрей</v>
      </c>
      <c r="C83" s="107" t="str">
        <f>VLOOKUP($A83,Сотрудники!$A$3:$L$1206,8,0)</f>
        <v>СПБ</v>
      </c>
      <c r="D83" s="109" t="str">
        <f t="shared" si="19"/>
        <v/>
      </c>
      <c r="E83" s="109" t="str">
        <f t="shared" si="19"/>
        <v/>
      </c>
      <c r="F83" s="109" t="str">
        <f t="shared" si="19"/>
        <v/>
      </c>
      <c r="G83" s="109" t="str">
        <f t="shared" si="19"/>
        <v/>
      </c>
      <c r="H83" s="127" t="str">
        <f t="shared" si="19"/>
        <v/>
      </c>
      <c r="I83" s="127" t="str">
        <f t="shared" si="19"/>
        <v/>
      </c>
      <c r="J83" s="109" t="str">
        <f t="shared" si="19"/>
        <v/>
      </c>
      <c r="K83" s="109" t="str">
        <f t="shared" si="19"/>
        <v/>
      </c>
      <c r="L83" s="109" t="str">
        <f t="shared" si="19"/>
        <v/>
      </c>
      <c r="M83" s="109" t="str">
        <f t="shared" si="19"/>
        <v/>
      </c>
      <c r="N83" s="109" t="str">
        <f t="shared" si="19"/>
        <v/>
      </c>
      <c r="O83" s="127" t="str">
        <f t="shared" si="19"/>
        <v/>
      </c>
      <c r="P83" s="127" t="str">
        <f t="shared" si="19"/>
        <v/>
      </c>
      <c r="Q83" s="109" t="str">
        <f t="shared" si="19"/>
        <v/>
      </c>
      <c r="R83" s="109" t="str">
        <f t="shared" si="19"/>
        <v/>
      </c>
      <c r="S83" s="109" t="str">
        <f t="shared" si="19"/>
        <v/>
      </c>
      <c r="T83" s="109" t="str">
        <f t="shared" si="19"/>
        <v/>
      </c>
      <c r="U83" s="109" t="str">
        <f t="shared" si="19"/>
        <v/>
      </c>
      <c r="V83" s="127" t="str">
        <f t="shared" si="19"/>
        <v/>
      </c>
      <c r="W83" s="127" t="str">
        <f t="shared" si="19"/>
        <v/>
      </c>
      <c r="X83" s="109" t="str">
        <f t="shared" si="18"/>
        <v/>
      </c>
      <c r="Y83" s="109" t="str">
        <f t="shared" si="18"/>
        <v/>
      </c>
      <c r="Z83" s="109" t="str">
        <f t="shared" si="16"/>
        <v/>
      </c>
      <c r="AA83" s="109" t="str">
        <f t="shared" si="16"/>
        <v/>
      </c>
      <c r="AB83" s="109" t="str">
        <f t="shared" si="16"/>
        <v/>
      </c>
      <c r="AC83" s="127" t="str">
        <f t="shared" si="16"/>
        <v/>
      </c>
      <c r="AD83" s="127" t="str">
        <f t="shared" si="16"/>
        <v/>
      </c>
      <c r="AE83" s="109" t="str">
        <f t="shared" si="16"/>
        <v>Работал</v>
      </c>
      <c r="AF83" s="109" t="str">
        <f t="shared" si="16"/>
        <v>Работал</v>
      </c>
      <c r="AG83" s="109" t="str">
        <f t="shared" si="16"/>
        <v>Работал</v>
      </c>
      <c r="AH83" s="109" t="str">
        <f t="shared" si="14"/>
        <v>Работал</v>
      </c>
      <c r="AI83" s="109"/>
      <c r="AJ83" s="109"/>
    </row>
    <row r="84" spans="1:37" x14ac:dyDescent="0.3">
      <c r="A84" s="102">
        <v>98</v>
      </c>
      <c r="B84" s="107" t="str">
        <f>VLOOKUP($A84,Сотрудники!$A$3:$L$1206,2,0)</f>
        <v>Новикова Анастасия</v>
      </c>
      <c r="C84" s="107" t="str">
        <f>VLOOKUP($A84,Сотрудники!$A$3:$L$1206,8,0)</f>
        <v>Москва</v>
      </c>
      <c r="D84" s="109" t="str">
        <f t="shared" si="19"/>
        <v/>
      </c>
      <c r="E84" s="109" t="str">
        <f t="shared" si="19"/>
        <v/>
      </c>
      <c r="F84" s="109" t="str">
        <f t="shared" si="19"/>
        <v/>
      </c>
      <c r="G84" s="109" t="str">
        <f t="shared" si="19"/>
        <v/>
      </c>
      <c r="H84" s="127" t="str">
        <f t="shared" si="19"/>
        <v/>
      </c>
      <c r="I84" s="127" t="str">
        <f t="shared" si="19"/>
        <v/>
      </c>
      <c r="J84" s="109" t="str">
        <f t="shared" si="19"/>
        <v/>
      </c>
      <c r="K84" s="109" t="str">
        <f t="shared" si="19"/>
        <v/>
      </c>
      <c r="L84" s="109" t="str">
        <f t="shared" si="19"/>
        <v/>
      </c>
      <c r="M84" s="109" t="str">
        <f t="shared" si="19"/>
        <v/>
      </c>
      <c r="N84" s="109" t="str">
        <f t="shared" si="19"/>
        <v/>
      </c>
      <c r="O84" s="127" t="str">
        <f t="shared" si="19"/>
        <v/>
      </c>
      <c r="P84" s="127" t="str">
        <f t="shared" si="19"/>
        <v/>
      </c>
      <c r="Q84" s="109" t="str">
        <f t="shared" si="19"/>
        <v/>
      </c>
      <c r="R84" s="109" t="str">
        <f t="shared" si="19"/>
        <v/>
      </c>
      <c r="S84" s="109" t="str">
        <f t="shared" si="19"/>
        <v/>
      </c>
      <c r="T84" s="109" t="str">
        <f t="shared" si="19"/>
        <v/>
      </c>
      <c r="U84" s="109" t="str">
        <f t="shared" si="19"/>
        <v/>
      </c>
      <c r="V84" s="127" t="str">
        <f t="shared" si="19"/>
        <v/>
      </c>
      <c r="W84" s="127" t="str">
        <f t="shared" si="19"/>
        <v/>
      </c>
      <c r="X84" s="109" t="str">
        <f t="shared" si="18"/>
        <v/>
      </c>
      <c r="Y84" s="109" t="str">
        <f t="shared" si="18"/>
        <v/>
      </c>
      <c r="Z84" s="109" t="str">
        <f t="shared" si="16"/>
        <v/>
      </c>
      <c r="AA84" s="109" t="str">
        <f t="shared" si="16"/>
        <v/>
      </c>
      <c r="AB84" s="109" t="str">
        <f t="shared" si="16"/>
        <v/>
      </c>
      <c r="AC84" s="127" t="str">
        <f t="shared" si="16"/>
        <v/>
      </c>
      <c r="AD84" s="127" t="str">
        <f t="shared" si="16"/>
        <v/>
      </c>
      <c r="AE84" s="109" t="str">
        <f t="shared" si="16"/>
        <v>Работал</v>
      </c>
      <c r="AF84" s="109" t="str">
        <f t="shared" si="16"/>
        <v>Работал</v>
      </c>
      <c r="AG84" s="109" t="str">
        <f t="shared" si="16"/>
        <v>Работал</v>
      </c>
      <c r="AH84" s="109" t="str">
        <f t="shared" si="14"/>
        <v>Работал</v>
      </c>
      <c r="AI84" s="109"/>
      <c r="AJ84" s="109"/>
    </row>
    <row r="85" spans="1:37" x14ac:dyDescent="0.3">
      <c r="A85" s="102">
        <v>99</v>
      </c>
      <c r="B85" s="107" t="str">
        <f>VLOOKUP($A85,Сотрудники!$A$3:$L$1206,2,0)</f>
        <v>Борисова Елизавета</v>
      </c>
      <c r="C85" s="107" t="str">
        <f>VLOOKUP($A85,Сотрудники!$A$3:$L$1206,8,0)</f>
        <v>Екатеринбург</v>
      </c>
      <c r="D85" s="109" t="str">
        <f t="shared" si="19"/>
        <v/>
      </c>
      <c r="E85" s="109" t="str">
        <f t="shared" si="19"/>
        <v/>
      </c>
      <c r="F85" s="109" t="str">
        <f t="shared" si="19"/>
        <v/>
      </c>
      <c r="G85" s="109" t="str">
        <f t="shared" si="19"/>
        <v/>
      </c>
      <c r="H85" s="127" t="str">
        <f t="shared" si="19"/>
        <v/>
      </c>
      <c r="I85" s="127" t="str">
        <f t="shared" si="19"/>
        <v/>
      </c>
      <c r="J85" s="109" t="str">
        <f t="shared" si="19"/>
        <v/>
      </c>
      <c r="K85" s="109" t="str">
        <f t="shared" si="19"/>
        <v/>
      </c>
      <c r="L85" s="109" t="str">
        <f t="shared" si="19"/>
        <v/>
      </c>
      <c r="M85" s="109" t="str">
        <f t="shared" si="19"/>
        <v/>
      </c>
      <c r="N85" s="109" t="str">
        <f t="shared" si="19"/>
        <v/>
      </c>
      <c r="O85" s="127" t="str">
        <f t="shared" si="19"/>
        <v/>
      </c>
      <c r="P85" s="127" t="str">
        <f t="shared" si="19"/>
        <v/>
      </c>
      <c r="Q85" s="109" t="str">
        <f t="shared" si="19"/>
        <v/>
      </c>
      <c r="R85" s="109" t="str">
        <f t="shared" si="19"/>
        <v/>
      </c>
      <c r="S85" s="109" t="str">
        <f t="shared" si="19"/>
        <v/>
      </c>
      <c r="T85" s="109" t="str">
        <f t="shared" si="19"/>
        <v/>
      </c>
      <c r="U85" s="109" t="str">
        <f t="shared" si="19"/>
        <v/>
      </c>
      <c r="V85" s="127" t="str">
        <f t="shared" si="19"/>
        <v/>
      </c>
      <c r="W85" s="127" t="str">
        <f t="shared" si="19"/>
        <v/>
      </c>
      <c r="X85" s="109" t="str">
        <f t="shared" si="19"/>
        <v/>
      </c>
      <c r="Y85" s="109" t="str">
        <f t="shared" si="19"/>
        <v/>
      </c>
      <c r="Z85" s="109" t="str">
        <f t="shared" si="16"/>
        <v/>
      </c>
      <c r="AA85" s="109" t="str">
        <f t="shared" si="16"/>
        <v/>
      </c>
      <c r="AB85" s="109" t="str">
        <f t="shared" si="16"/>
        <v/>
      </c>
      <c r="AC85" s="127" t="str">
        <f t="shared" si="16"/>
        <v/>
      </c>
      <c r="AD85" s="127" t="str">
        <f t="shared" si="16"/>
        <v/>
      </c>
      <c r="AE85" s="109" t="str">
        <f t="shared" si="16"/>
        <v>Работал</v>
      </c>
      <c r="AF85" s="109" t="str">
        <f t="shared" si="16"/>
        <v>Работал</v>
      </c>
      <c r="AG85" s="109" t="str">
        <f t="shared" si="16"/>
        <v>Работал</v>
      </c>
      <c r="AH85" s="109" t="str">
        <f t="shared" si="14"/>
        <v>Работал</v>
      </c>
      <c r="AI85" s="109"/>
      <c r="AJ85" s="109"/>
    </row>
    <row r="86" spans="1:37" x14ac:dyDescent="0.3">
      <c r="A86" s="102">
        <v>100</v>
      </c>
      <c r="B86" s="107" t="str">
        <f>VLOOKUP($A86,Сотрудники!$A$3:$L$1206,2,0)</f>
        <v>Любкина Анна</v>
      </c>
      <c r="C86" s="107" t="str">
        <f>VLOOKUP($A86,Сотрудники!$A$3:$L$1206,8,0)</f>
        <v>Москва</v>
      </c>
      <c r="D86" s="109" t="str">
        <f t="shared" si="19"/>
        <v/>
      </c>
      <c r="E86" s="109" t="str">
        <f t="shared" si="19"/>
        <v/>
      </c>
      <c r="F86" s="109" t="str">
        <f t="shared" si="19"/>
        <v/>
      </c>
      <c r="G86" s="109" t="str">
        <f t="shared" si="19"/>
        <v/>
      </c>
      <c r="H86" s="127" t="str">
        <f t="shared" si="19"/>
        <v/>
      </c>
      <c r="I86" s="127" t="str">
        <f t="shared" si="19"/>
        <v/>
      </c>
      <c r="J86" s="109" t="str">
        <f t="shared" si="19"/>
        <v/>
      </c>
      <c r="K86" s="109" t="str">
        <f t="shared" si="19"/>
        <v/>
      </c>
      <c r="L86" s="109" t="str">
        <f t="shared" si="19"/>
        <v/>
      </c>
      <c r="M86" s="109" t="str">
        <f t="shared" si="19"/>
        <v/>
      </c>
      <c r="N86" s="109" t="str">
        <f t="shared" si="19"/>
        <v/>
      </c>
      <c r="O86" s="127" t="str">
        <f t="shared" si="19"/>
        <v/>
      </c>
      <c r="P86" s="127" t="str">
        <f t="shared" si="19"/>
        <v/>
      </c>
      <c r="Q86" s="109" t="str">
        <f t="shared" si="19"/>
        <v/>
      </c>
      <c r="R86" s="109" t="str">
        <f t="shared" si="19"/>
        <v/>
      </c>
      <c r="S86" s="109" t="str">
        <f t="shared" si="19"/>
        <v/>
      </c>
      <c r="T86" s="109" t="str">
        <f t="shared" si="19"/>
        <v/>
      </c>
      <c r="U86" s="109" t="str">
        <f t="shared" si="19"/>
        <v/>
      </c>
      <c r="V86" s="127" t="str">
        <f t="shared" si="19"/>
        <v/>
      </c>
      <c r="W86" s="127" t="str">
        <f t="shared" si="19"/>
        <v/>
      </c>
      <c r="X86" s="109" t="str">
        <f t="shared" si="19"/>
        <v/>
      </c>
      <c r="Y86" s="109" t="str">
        <f t="shared" si="19"/>
        <v/>
      </c>
      <c r="Z86" s="109" t="str">
        <f t="shared" si="16"/>
        <v/>
      </c>
      <c r="AA86" s="109" t="str">
        <f t="shared" si="16"/>
        <v/>
      </c>
      <c r="AB86" s="109" t="str">
        <f t="shared" si="16"/>
        <v/>
      </c>
      <c r="AC86" s="127" t="str">
        <f t="shared" si="16"/>
        <v/>
      </c>
      <c r="AD86" s="127" t="str">
        <f t="shared" si="16"/>
        <v/>
      </c>
      <c r="AE86" s="109" t="str">
        <f t="shared" si="16"/>
        <v/>
      </c>
      <c r="AF86" s="109" t="str">
        <f t="shared" si="16"/>
        <v>Работал</v>
      </c>
      <c r="AG86" s="109" t="str">
        <f t="shared" si="16"/>
        <v>Работал</v>
      </c>
      <c r="AH86" s="109" t="str">
        <f t="shared" si="14"/>
        <v>Работал</v>
      </c>
      <c r="AI86" s="109"/>
      <c r="AJ86" s="109"/>
    </row>
    <row r="87" spans="1:37" x14ac:dyDescent="0.3">
      <c r="B87" s="110" t="s">
        <v>642</v>
      </c>
    </row>
    <row r="88" spans="1:37" x14ac:dyDescent="0.3">
      <c r="B88" s="111" t="s">
        <v>643</v>
      </c>
      <c r="C88" s="111" t="s">
        <v>644</v>
      </c>
      <c r="D88" s="110" t="s">
        <v>645</v>
      </c>
    </row>
    <row r="89" spans="1:37" x14ac:dyDescent="0.3">
      <c r="B89" s="110"/>
      <c r="C89" s="112" t="s">
        <v>641</v>
      </c>
      <c r="AK89" s="110" t="s">
        <v>646</v>
      </c>
    </row>
    <row r="90" spans="1:37" x14ac:dyDescent="0.3">
      <c r="A90" s="107">
        <v>1</v>
      </c>
      <c r="B90" s="107" t="str">
        <f>VLOOKUP($A90,Сотрудники!$A$3:$L$1206,2,0)</f>
        <v>Кузьмин Антон</v>
      </c>
      <c r="C90" s="107" t="str">
        <f>VLOOKUP($A90,Сотрудники!$A$3:$L$1206,8,0)</f>
        <v>Москва</v>
      </c>
      <c r="D90" s="109">
        <v>8</v>
      </c>
      <c r="E90" s="109">
        <v>8</v>
      </c>
      <c r="F90" s="109">
        <v>8</v>
      </c>
      <c r="G90" s="109">
        <v>8</v>
      </c>
      <c r="H90" s="127"/>
      <c r="I90" s="127"/>
      <c r="J90" s="109">
        <v>8</v>
      </c>
      <c r="K90" s="109">
        <v>8</v>
      </c>
      <c r="L90" s="109">
        <v>8</v>
      </c>
      <c r="M90" s="109">
        <v>8</v>
      </c>
      <c r="N90" s="109">
        <v>8</v>
      </c>
      <c r="O90" s="127"/>
      <c r="P90" s="127"/>
      <c r="Q90" s="109">
        <v>8</v>
      </c>
      <c r="R90" s="109">
        <v>8</v>
      </c>
      <c r="S90" s="109">
        <v>8</v>
      </c>
      <c r="T90" s="109">
        <v>8</v>
      </c>
      <c r="U90" s="109">
        <v>8</v>
      </c>
      <c r="V90" s="127"/>
      <c r="W90" s="127"/>
      <c r="X90" s="109">
        <v>8</v>
      </c>
      <c r="Y90" s="109">
        <v>8</v>
      </c>
      <c r="Z90" s="109">
        <v>8</v>
      </c>
      <c r="AA90" s="109">
        <v>8</v>
      </c>
      <c r="AB90" s="109">
        <v>8</v>
      </c>
      <c r="AC90" s="127"/>
      <c r="AD90" s="127"/>
      <c r="AE90" s="109">
        <v>8</v>
      </c>
      <c r="AF90" s="109">
        <v>8</v>
      </c>
      <c r="AG90" s="109">
        <v>8</v>
      </c>
      <c r="AH90" s="109">
        <v>7</v>
      </c>
      <c r="AI90" s="109"/>
      <c r="AJ90" s="109"/>
      <c r="AK90" s="110">
        <f t="shared" ref="AK90:AK151" si="20">SUM(D90:AJ90)</f>
        <v>183</v>
      </c>
    </row>
    <row r="91" spans="1:37" x14ac:dyDescent="0.3">
      <c r="A91" s="107">
        <v>2</v>
      </c>
      <c r="B91" s="107" t="str">
        <f>VLOOKUP($A91,Сотрудники!$A$3:$L$1206,2,0)</f>
        <v xml:space="preserve">Крейнделин Борис </v>
      </c>
      <c r="C91" s="107" t="str">
        <f>VLOOKUP($A91,Сотрудники!$A$3:$L$1206,8,0)</f>
        <v>Москва</v>
      </c>
      <c r="D91" s="109">
        <v>8</v>
      </c>
      <c r="E91" s="109">
        <v>8</v>
      </c>
      <c r="F91" s="109">
        <v>8</v>
      </c>
      <c r="G91" s="109">
        <v>8</v>
      </c>
      <c r="H91" s="127"/>
      <c r="I91" s="127"/>
      <c r="J91" s="109">
        <v>8</v>
      </c>
      <c r="K91" s="109">
        <v>8</v>
      </c>
      <c r="L91" s="109">
        <v>8</v>
      </c>
      <c r="M91" s="109">
        <v>8</v>
      </c>
      <c r="N91" s="109">
        <v>8</v>
      </c>
      <c r="O91" s="127"/>
      <c r="P91" s="127"/>
      <c r="Q91" s="109">
        <v>8</v>
      </c>
      <c r="R91" s="109">
        <v>8</v>
      </c>
      <c r="S91" s="109">
        <v>8</v>
      </c>
      <c r="T91" s="109">
        <v>8</v>
      </c>
      <c r="U91" s="109">
        <v>8</v>
      </c>
      <c r="V91" s="127"/>
      <c r="W91" s="127"/>
      <c r="X91" s="109">
        <v>8</v>
      </c>
      <c r="Y91" s="109">
        <v>8</v>
      </c>
      <c r="Z91" s="109">
        <v>8</v>
      </c>
      <c r="AA91" s="109">
        <v>8</v>
      </c>
      <c r="AB91" s="109">
        <v>8</v>
      </c>
      <c r="AC91" s="127"/>
      <c r="AD91" s="127"/>
      <c r="AE91" s="109">
        <v>8</v>
      </c>
      <c r="AF91" s="109">
        <v>8</v>
      </c>
      <c r="AG91" s="109">
        <v>8</v>
      </c>
      <c r="AH91" s="109">
        <v>7</v>
      </c>
      <c r="AI91" s="109"/>
      <c r="AJ91" s="109"/>
      <c r="AK91" s="110">
        <f t="shared" si="20"/>
        <v>183</v>
      </c>
    </row>
    <row r="92" spans="1:37" x14ac:dyDescent="0.3">
      <c r="A92" s="107">
        <v>3</v>
      </c>
      <c r="B92" s="107" t="str">
        <f>VLOOKUP($A92,Сотрудники!$A$3:$L$1206,2,0)</f>
        <v>Асеев Феофан</v>
      </c>
      <c r="C92" s="107" t="str">
        <f>VLOOKUP($A92,Сотрудники!$A$3:$L$1206,8,0)</f>
        <v>Москва</v>
      </c>
      <c r="D92" s="109">
        <v>8</v>
      </c>
      <c r="E92" s="109">
        <v>8</v>
      </c>
      <c r="F92" s="109">
        <v>8</v>
      </c>
      <c r="G92" s="109">
        <v>8</v>
      </c>
      <c r="H92" s="127"/>
      <c r="I92" s="127"/>
      <c r="J92" s="109">
        <v>8</v>
      </c>
      <c r="K92" s="109">
        <v>8</v>
      </c>
      <c r="L92" s="109">
        <v>8</v>
      </c>
      <c r="M92" s="109">
        <v>8</v>
      </c>
      <c r="N92" s="109">
        <v>8</v>
      </c>
      <c r="O92" s="127"/>
      <c r="P92" s="127"/>
      <c r="Q92" s="109">
        <v>8</v>
      </c>
      <c r="R92" s="109">
        <v>8</v>
      </c>
      <c r="S92" s="109">
        <v>8</v>
      </c>
      <c r="T92" s="109">
        <v>8</v>
      </c>
      <c r="U92" s="109">
        <v>0</v>
      </c>
      <c r="V92" s="127">
        <v>0</v>
      </c>
      <c r="W92" s="127">
        <v>0</v>
      </c>
      <c r="X92" s="109">
        <v>0</v>
      </c>
      <c r="Y92" s="109">
        <v>0</v>
      </c>
      <c r="Z92" s="109">
        <v>0</v>
      </c>
      <c r="AA92" s="109">
        <v>0</v>
      </c>
      <c r="AB92" s="109">
        <v>0</v>
      </c>
      <c r="AC92" s="127">
        <v>0</v>
      </c>
      <c r="AD92" s="127">
        <v>0</v>
      </c>
      <c r="AE92" s="109">
        <v>0</v>
      </c>
      <c r="AF92" s="109">
        <v>0</v>
      </c>
      <c r="AG92" s="109">
        <v>0</v>
      </c>
      <c r="AH92" s="109">
        <v>0</v>
      </c>
      <c r="AI92" s="109"/>
      <c r="AJ92" s="109"/>
      <c r="AK92" s="110">
        <f t="shared" si="20"/>
        <v>104</v>
      </c>
    </row>
    <row r="93" spans="1:37" x14ac:dyDescent="0.3">
      <c r="A93" s="102">
        <v>5</v>
      </c>
      <c r="B93" s="107" t="str">
        <f>VLOOKUP($A93,Сотрудники!$A$3:$L$1206,2,0)</f>
        <v>Яковлев Дмитрий</v>
      </c>
      <c r="C93" s="107" t="str">
        <f>VLOOKUP($A93,Сотрудники!$A$3:$L$1206,8,0)</f>
        <v>Москва</v>
      </c>
      <c r="D93" s="109">
        <v>8</v>
      </c>
      <c r="E93" s="109">
        <v>8</v>
      </c>
      <c r="F93" s="109">
        <v>8</v>
      </c>
      <c r="G93" s="109">
        <v>8</v>
      </c>
      <c r="H93" s="127"/>
      <c r="I93" s="127"/>
      <c r="J93" s="109">
        <v>8</v>
      </c>
      <c r="K93" s="109">
        <v>8</v>
      </c>
      <c r="L93" s="109">
        <v>8</v>
      </c>
      <c r="M93" s="109">
        <v>8</v>
      </c>
      <c r="N93" s="109">
        <v>8</v>
      </c>
      <c r="O93" s="127"/>
      <c r="P93" s="127"/>
      <c r="Q93" s="109">
        <v>8</v>
      </c>
      <c r="R93" s="109">
        <v>8</v>
      </c>
      <c r="S93" s="109">
        <v>8</v>
      </c>
      <c r="T93" s="109">
        <v>8</v>
      </c>
      <c r="U93" s="109">
        <v>8</v>
      </c>
      <c r="V93" s="127"/>
      <c r="W93" s="127"/>
      <c r="X93" s="109">
        <v>8</v>
      </c>
      <c r="Y93" s="109">
        <v>8</v>
      </c>
      <c r="Z93" s="109">
        <v>8</v>
      </c>
      <c r="AA93" s="109">
        <v>8</v>
      </c>
      <c r="AB93" s="109">
        <v>8</v>
      </c>
      <c r="AC93" s="127"/>
      <c r="AD93" s="127"/>
      <c r="AE93" s="109">
        <v>8</v>
      </c>
      <c r="AF93" s="109">
        <v>8</v>
      </c>
      <c r="AG93" s="109">
        <v>8</v>
      </c>
      <c r="AH93" s="109">
        <v>7</v>
      </c>
      <c r="AI93" s="109"/>
      <c r="AJ93" s="109"/>
      <c r="AK93" s="110">
        <f t="shared" si="20"/>
        <v>183</v>
      </c>
    </row>
    <row r="94" spans="1:37" x14ac:dyDescent="0.3">
      <c r="A94" s="102">
        <v>8</v>
      </c>
      <c r="B94" s="107" t="str">
        <f>VLOOKUP($A94,Сотрудники!$A$3:$L$1206,2,0)</f>
        <v>Хохлова Крестина</v>
      </c>
      <c r="C94" s="107" t="str">
        <f>VLOOKUP($A94,Сотрудники!$A$3:$L$1206,8,0)</f>
        <v>Москва</v>
      </c>
      <c r="D94" s="109">
        <v>8</v>
      </c>
      <c r="E94" s="109">
        <v>8</v>
      </c>
      <c r="F94" s="109">
        <v>8</v>
      </c>
      <c r="G94" s="109">
        <v>8</v>
      </c>
      <c r="H94" s="127"/>
      <c r="I94" s="127"/>
      <c r="J94" s="109">
        <v>8</v>
      </c>
      <c r="K94" s="109">
        <v>8</v>
      </c>
      <c r="L94" s="109">
        <v>8</v>
      </c>
      <c r="M94" s="109">
        <v>8</v>
      </c>
      <c r="N94" s="109">
        <v>8</v>
      </c>
      <c r="O94" s="127"/>
      <c r="P94" s="127"/>
      <c r="Q94" s="109">
        <v>8</v>
      </c>
      <c r="R94" s="109">
        <v>8</v>
      </c>
      <c r="S94" s="109">
        <v>8</v>
      </c>
      <c r="T94" s="109">
        <v>8</v>
      </c>
      <c r="U94" s="109">
        <v>8</v>
      </c>
      <c r="V94" s="127"/>
      <c r="W94" s="127"/>
      <c r="X94" s="109">
        <v>8</v>
      </c>
      <c r="Y94" s="109">
        <v>8</v>
      </c>
      <c r="Z94" s="109">
        <v>8</v>
      </c>
      <c r="AA94" s="109">
        <v>8</v>
      </c>
      <c r="AB94" s="109">
        <v>8</v>
      </c>
      <c r="AC94" s="127"/>
      <c r="AD94" s="127"/>
      <c r="AE94" s="109">
        <v>8</v>
      </c>
      <c r="AF94" s="109">
        <v>8</v>
      </c>
      <c r="AG94" s="109">
        <v>8</v>
      </c>
      <c r="AH94" s="109">
        <v>7</v>
      </c>
      <c r="AI94" s="109"/>
      <c r="AJ94" s="109"/>
      <c r="AK94" s="110">
        <f t="shared" si="20"/>
        <v>183</v>
      </c>
    </row>
    <row r="95" spans="1:37" x14ac:dyDescent="0.3">
      <c r="A95" s="102">
        <v>9</v>
      </c>
      <c r="B95" s="107" t="str">
        <f>VLOOKUP($A95,Сотрудники!$A$3:$L$1206,2,0)</f>
        <v>Пойш Виталий</v>
      </c>
      <c r="C95" s="107" t="str">
        <f>VLOOKUP($A95,Сотрудники!$A$3:$L$1206,8,0)</f>
        <v>Екатеринбург</v>
      </c>
      <c r="D95" s="109">
        <v>8</v>
      </c>
      <c r="E95" s="109">
        <v>8</v>
      </c>
      <c r="F95" s="109">
        <v>8</v>
      </c>
      <c r="G95" s="109">
        <v>8</v>
      </c>
      <c r="H95" s="127">
        <v>8</v>
      </c>
      <c r="I95" s="127"/>
      <c r="J95" s="109">
        <v>8</v>
      </c>
      <c r="K95" s="109">
        <v>8</v>
      </c>
      <c r="L95" s="109">
        <v>8</v>
      </c>
      <c r="M95" s="109">
        <v>8</v>
      </c>
      <c r="N95" s="109">
        <v>8</v>
      </c>
      <c r="O95" s="127"/>
      <c r="P95" s="127"/>
      <c r="Q95" s="109">
        <v>8</v>
      </c>
      <c r="R95" s="109">
        <v>8</v>
      </c>
      <c r="S95" s="109">
        <v>8</v>
      </c>
      <c r="T95" s="109">
        <v>8</v>
      </c>
      <c r="U95" s="109">
        <v>8</v>
      </c>
      <c r="V95" s="127"/>
      <c r="W95" s="127"/>
      <c r="X95" s="109">
        <v>8</v>
      </c>
      <c r="Y95" s="109">
        <v>8</v>
      </c>
      <c r="Z95" s="109">
        <v>8</v>
      </c>
      <c r="AA95" s="109">
        <v>8</v>
      </c>
      <c r="AB95" s="109">
        <v>8</v>
      </c>
      <c r="AC95" s="127"/>
      <c r="AD95" s="127"/>
      <c r="AE95" s="109">
        <v>8</v>
      </c>
      <c r="AF95" s="109">
        <v>8</v>
      </c>
      <c r="AG95" s="109">
        <v>8</v>
      </c>
      <c r="AH95" s="109">
        <v>7</v>
      </c>
      <c r="AI95" s="107"/>
      <c r="AJ95" s="107"/>
      <c r="AK95" s="110">
        <f t="shared" si="20"/>
        <v>191</v>
      </c>
    </row>
    <row r="96" spans="1:37" x14ac:dyDescent="0.3">
      <c r="A96" s="102">
        <v>10</v>
      </c>
      <c r="B96" s="107" t="str">
        <f>VLOOKUP($A96,Сотрудники!$A$3:$L$1206,2,0)</f>
        <v>Офицеров Дмитрий</v>
      </c>
      <c r="C96" s="107" t="str">
        <f>VLOOKUP($A96,Сотрудники!$A$3:$L$1206,8,0)</f>
        <v>СПБ</v>
      </c>
      <c r="D96" s="109">
        <v>8</v>
      </c>
      <c r="E96" s="109">
        <v>8</v>
      </c>
      <c r="F96" s="109">
        <v>8</v>
      </c>
      <c r="G96" s="109">
        <v>8</v>
      </c>
      <c r="H96" s="127"/>
      <c r="I96" s="127"/>
      <c r="J96" s="109">
        <v>8</v>
      </c>
      <c r="K96" s="109">
        <v>8</v>
      </c>
      <c r="L96" s="109">
        <v>8</v>
      </c>
      <c r="M96" s="109">
        <v>8</v>
      </c>
      <c r="N96" s="109">
        <v>8</v>
      </c>
      <c r="O96" s="127"/>
      <c r="P96" s="127"/>
      <c r="Q96" s="109">
        <v>8</v>
      </c>
      <c r="R96" s="109">
        <v>8</v>
      </c>
      <c r="S96" s="109">
        <v>8</v>
      </c>
      <c r="T96" s="109">
        <v>8</v>
      </c>
      <c r="U96" s="109">
        <v>8</v>
      </c>
      <c r="V96" s="127"/>
      <c r="W96" s="127"/>
      <c r="X96" s="109">
        <v>8</v>
      </c>
      <c r="Y96" s="109">
        <v>8</v>
      </c>
      <c r="Z96" s="109">
        <v>8</v>
      </c>
      <c r="AA96" s="109">
        <v>8</v>
      </c>
      <c r="AB96" s="109">
        <v>8</v>
      </c>
      <c r="AC96" s="127"/>
      <c r="AD96" s="127"/>
      <c r="AE96" s="109">
        <v>8</v>
      </c>
      <c r="AF96" s="109">
        <v>8</v>
      </c>
      <c r="AG96" s="109">
        <v>8</v>
      </c>
      <c r="AH96" s="109">
        <v>7</v>
      </c>
      <c r="AI96" s="107"/>
      <c r="AJ96" s="107"/>
      <c r="AK96" s="110">
        <f t="shared" si="20"/>
        <v>183</v>
      </c>
    </row>
    <row r="97" spans="1:37" x14ac:dyDescent="0.3">
      <c r="A97" s="102">
        <v>11</v>
      </c>
      <c r="B97" s="107" t="str">
        <f>VLOOKUP($A97,Сотрудники!$A$3:$L$1206,2,0)</f>
        <v>Муштекенов Тимур</v>
      </c>
      <c r="C97" s="107" t="str">
        <f>VLOOKUP($A97,Сотрудники!$A$3:$L$1206,8,0)</f>
        <v>СПБ</v>
      </c>
      <c r="D97" s="109">
        <v>8</v>
      </c>
      <c r="E97" s="109">
        <v>8</v>
      </c>
      <c r="F97" s="109">
        <v>8</v>
      </c>
      <c r="G97" s="109">
        <v>8</v>
      </c>
      <c r="H97" s="127"/>
      <c r="I97" s="127"/>
      <c r="J97" s="109">
        <v>8</v>
      </c>
      <c r="K97" s="109">
        <v>8</v>
      </c>
      <c r="L97" s="109">
        <v>8</v>
      </c>
      <c r="M97" s="109">
        <v>8</v>
      </c>
      <c r="N97" s="109">
        <v>8</v>
      </c>
      <c r="O97" s="127"/>
      <c r="P97" s="127"/>
      <c r="Q97" s="109">
        <v>8</v>
      </c>
      <c r="R97" s="109">
        <v>8</v>
      </c>
      <c r="S97" s="109">
        <v>8</v>
      </c>
      <c r="T97" s="109">
        <v>8</v>
      </c>
      <c r="U97" s="109">
        <v>8</v>
      </c>
      <c r="V97" s="127"/>
      <c r="W97" s="127"/>
      <c r="X97" s="109">
        <v>8</v>
      </c>
      <c r="Y97" s="109">
        <v>8</v>
      </c>
      <c r="Z97" s="109">
        <v>8</v>
      </c>
      <c r="AA97" s="109">
        <v>8</v>
      </c>
      <c r="AB97" s="109">
        <v>8</v>
      </c>
      <c r="AC97" s="127"/>
      <c r="AD97" s="127"/>
      <c r="AE97" s="109">
        <v>8</v>
      </c>
      <c r="AF97" s="109">
        <v>8</v>
      </c>
      <c r="AG97" s="109">
        <v>8</v>
      </c>
      <c r="AH97" s="109">
        <v>7</v>
      </c>
      <c r="AI97" s="107"/>
      <c r="AJ97" s="107"/>
      <c r="AK97" s="110">
        <f t="shared" si="20"/>
        <v>183</v>
      </c>
    </row>
    <row r="98" spans="1:37" x14ac:dyDescent="0.3">
      <c r="A98" s="102">
        <v>13</v>
      </c>
      <c r="B98" s="107" t="str">
        <f>VLOOKUP($A98,Сотрудники!$A$3:$L$1206,2,0)</f>
        <v>Богданов Михаил</v>
      </c>
      <c r="C98" s="107" t="str">
        <f>VLOOKUP($A98,Сотрудники!$A$3:$L$1206,8,0)</f>
        <v>СПБ</v>
      </c>
      <c r="D98" s="109">
        <v>8</v>
      </c>
      <c r="E98" s="109">
        <v>8</v>
      </c>
      <c r="F98" s="109">
        <v>8</v>
      </c>
      <c r="G98" s="109">
        <v>8</v>
      </c>
      <c r="H98" s="127">
        <v>8</v>
      </c>
      <c r="I98" s="127"/>
      <c r="J98" s="109">
        <v>8</v>
      </c>
      <c r="K98" s="109">
        <v>8</v>
      </c>
      <c r="L98" s="109">
        <v>8</v>
      </c>
      <c r="M98" s="109">
        <v>8</v>
      </c>
      <c r="N98" s="109">
        <v>8</v>
      </c>
      <c r="O98" s="127">
        <v>8</v>
      </c>
      <c r="P98" s="127"/>
      <c r="Q98" s="109">
        <v>8</v>
      </c>
      <c r="R98" s="109">
        <v>8</v>
      </c>
      <c r="S98" s="109">
        <v>8</v>
      </c>
      <c r="T98" s="109">
        <v>8</v>
      </c>
      <c r="U98" s="109">
        <v>8</v>
      </c>
      <c r="V98" s="127">
        <v>8</v>
      </c>
      <c r="W98" s="127"/>
      <c r="X98" s="109">
        <v>8</v>
      </c>
      <c r="Y98" s="109">
        <v>8</v>
      </c>
      <c r="Z98" s="109">
        <v>8</v>
      </c>
      <c r="AA98" s="109">
        <v>8</v>
      </c>
      <c r="AB98" s="109">
        <v>8</v>
      </c>
      <c r="AC98" s="127"/>
      <c r="AD98" s="127"/>
      <c r="AE98" s="109">
        <v>8</v>
      </c>
      <c r="AF98" s="109">
        <v>8</v>
      </c>
      <c r="AG98" s="109">
        <v>8</v>
      </c>
      <c r="AH98" s="109">
        <v>7</v>
      </c>
      <c r="AI98" s="107"/>
      <c r="AJ98" s="107"/>
      <c r="AK98" s="110">
        <f t="shared" si="20"/>
        <v>207</v>
      </c>
    </row>
    <row r="99" spans="1:37" x14ac:dyDescent="0.3">
      <c r="A99" s="102">
        <v>14</v>
      </c>
      <c r="B99" s="107" t="str">
        <f>VLOOKUP($A99,Сотрудники!$A$3:$L$1206,2,0)</f>
        <v>Смирнова Екатерина</v>
      </c>
      <c r="C99" s="107" t="str">
        <f>VLOOKUP($A99,Сотрудники!$A$3:$L$1206,8,0)</f>
        <v>Москва</v>
      </c>
      <c r="D99" s="109">
        <v>8</v>
      </c>
      <c r="E99" s="109">
        <v>8</v>
      </c>
      <c r="F99" s="109">
        <v>8</v>
      </c>
      <c r="G99" s="109">
        <v>8</v>
      </c>
      <c r="H99" s="127"/>
      <c r="I99" s="127"/>
      <c r="J99" s="109">
        <v>8</v>
      </c>
      <c r="K99" s="109">
        <v>8</v>
      </c>
      <c r="L99" s="109">
        <v>8</v>
      </c>
      <c r="M99" s="109">
        <v>8</v>
      </c>
      <c r="N99" s="109">
        <v>8</v>
      </c>
      <c r="O99" s="127"/>
      <c r="P99" s="127"/>
      <c r="Q99" s="109">
        <v>8</v>
      </c>
      <c r="R99" s="109">
        <v>8</v>
      </c>
      <c r="S99" s="109">
        <v>8</v>
      </c>
      <c r="T99" s="109">
        <v>8</v>
      </c>
      <c r="U99" s="109">
        <v>8</v>
      </c>
      <c r="V99" s="127"/>
      <c r="W99" s="127"/>
      <c r="X99" s="109"/>
      <c r="Y99" s="109"/>
      <c r="Z99" s="109"/>
      <c r="AA99" s="109"/>
      <c r="AB99" s="109"/>
      <c r="AC99" s="127"/>
      <c r="AD99" s="127"/>
      <c r="AE99" s="109"/>
      <c r="AF99" s="109"/>
      <c r="AG99" s="109"/>
      <c r="AH99" s="109"/>
      <c r="AI99" s="107"/>
      <c r="AJ99" s="107"/>
      <c r="AK99" s="110">
        <f t="shared" si="20"/>
        <v>112</v>
      </c>
    </row>
    <row r="100" spans="1:37" x14ac:dyDescent="0.3">
      <c r="A100" s="102">
        <v>15</v>
      </c>
      <c r="B100" s="107" t="str">
        <f>VLOOKUP($A100,Сотрудники!$A$3:$L$1206,2,0)</f>
        <v>Герасимова Елизавета</v>
      </c>
      <c r="C100" s="107" t="str">
        <f>VLOOKUP($A100,Сотрудники!$A$3:$L$1206,8,0)</f>
        <v>Москва</v>
      </c>
      <c r="D100" s="109">
        <v>8</v>
      </c>
      <c r="E100" s="109">
        <v>8</v>
      </c>
      <c r="F100" s="109">
        <v>8</v>
      </c>
      <c r="G100" s="109">
        <v>8</v>
      </c>
      <c r="H100" s="127"/>
      <c r="I100" s="127"/>
      <c r="J100" s="109">
        <v>8</v>
      </c>
      <c r="K100" s="109">
        <v>8</v>
      </c>
      <c r="L100" s="109">
        <v>8</v>
      </c>
      <c r="M100" s="109">
        <v>8</v>
      </c>
      <c r="N100" s="109">
        <v>8</v>
      </c>
      <c r="O100" s="127"/>
      <c r="P100" s="127"/>
      <c r="Q100" s="109">
        <v>8</v>
      </c>
      <c r="R100" s="109">
        <v>8</v>
      </c>
      <c r="S100" s="109">
        <v>8</v>
      </c>
      <c r="T100" s="109">
        <v>8</v>
      </c>
      <c r="U100" s="109">
        <v>8</v>
      </c>
      <c r="V100" s="127"/>
      <c r="W100" s="127"/>
      <c r="X100" s="109">
        <v>8</v>
      </c>
      <c r="Y100" s="109">
        <v>8</v>
      </c>
      <c r="Z100" s="109">
        <v>8</v>
      </c>
      <c r="AA100" s="109">
        <v>8</v>
      </c>
      <c r="AB100" s="109">
        <v>8</v>
      </c>
      <c r="AC100" s="127"/>
      <c r="AD100" s="127"/>
      <c r="AE100" s="109">
        <v>8</v>
      </c>
      <c r="AF100" s="109">
        <v>8</v>
      </c>
      <c r="AG100" s="109">
        <v>8</v>
      </c>
      <c r="AH100" s="109">
        <v>7</v>
      </c>
      <c r="AI100" s="107"/>
      <c r="AJ100" s="107"/>
      <c r="AK100" s="110">
        <f t="shared" si="20"/>
        <v>183</v>
      </c>
    </row>
    <row r="101" spans="1:37" x14ac:dyDescent="0.3">
      <c r="A101" s="102">
        <v>16</v>
      </c>
      <c r="B101" s="107" t="str">
        <f>VLOOKUP($A101,Сотрудники!$A$3:$L$1206,2,0)</f>
        <v>Абдуллаева Анжелика</v>
      </c>
      <c r="C101" s="107" t="str">
        <f>VLOOKUP($A101,Сотрудники!$A$3:$L$1206,8,0)</f>
        <v>Москва</v>
      </c>
      <c r="D101" s="109">
        <v>8</v>
      </c>
      <c r="E101" s="109">
        <v>8</v>
      </c>
      <c r="F101" s="109">
        <v>8</v>
      </c>
      <c r="G101" s="109">
        <v>8</v>
      </c>
      <c r="H101" s="127"/>
      <c r="I101" s="127"/>
      <c r="J101" s="109">
        <v>8</v>
      </c>
      <c r="K101" s="109">
        <v>8</v>
      </c>
      <c r="L101" s="109">
        <v>8</v>
      </c>
      <c r="M101" s="109">
        <v>8</v>
      </c>
      <c r="N101" s="109">
        <v>8</v>
      </c>
      <c r="O101" s="127"/>
      <c r="P101" s="127"/>
      <c r="Q101" s="109">
        <v>8</v>
      </c>
      <c r="R101" s="109">
        <v>8</v>
      </c>
      <c r="S101" s="109">
        <v>8</v>
      </c>
      <c r="T101" s="109">
        <v>8</v>
      </c>
      <c r="U101" s="109">
        <v>8</v>
      </c>
      <c r="V101" s="127"/>
      <c r="W101" s="127"/>
      <c r="X101" s="109">
        <v>8</v>
      </c>
      <c r="Y101" s="109">
        <v>8</v>
      </c>
      <c r="Z101" s="109">
        <v>8</v>
      </c>
      <c r="AA101" s="109">
        <v>8</v>
      </c>
      <c r="AB101" s="109">
        <v>8</v>
      </c>
      <c r="AC101" s="127"/>
      <c r="AD101" s="127"/>
      <c r="AE101" s="109">
        <v>8</v>
      </c>
      <c r="AF101" s="109">
        <v>8</v>
      </c>
      <c r="AG101" s="109">
        <v>8</v>
      </c>
      <c r="AH101" s="109">
        <v>7</v>
      </c>
      <c r="AI101" s="107"/>
      <c r="AJ101" s="107"/>
      <c r="AK101" s="110">
        <f t="shared" si="20"/>
        <v>183</v>
      </c>
    </row>
    <row r="102" spans="1:37" x14ac:dyDescent="0.3">
      <c r="A102" s="102">
        <v>17</v>
      </c>
      <c r="B102" s="107" t="str">
        <f>VLOOKUP($A102,Сотрудники!$A$3:$L$1206,2,0)</f>
        <v>Наймушин Евгений</v>
      </c>
      <c r="C102" s="107" t="str">
        <f>VLOOKUP($A102,Сотрудники!$A$3:$L$1206,8,0)</f>
        <v>Екатеринбург</v>
      </c>
      <c r="D102" s="109">
        <v>8</v>
      </c>
      <c r="E102" s="109">
        <v>8</v>
      </c>
      <c r="F102" s="109">
        <v>8</v>
      </c>
      <c r="G102" s="109">
        <v>8</v>
      </c>
      <c r="H102" s="127"/>
      <c r="I102" s="127"/>
      <c r="J102" s="109">
        <v>8</v>
      </c>
      <c r="K102" s="109">
        <v>8</v>
      </c>
      <c r="L102" s="109">
        <v>8</v>
      </c>
      <c r="M102" s="109">
        <v>8</v>
      </c>
      <c r="N102" s="109">
        <v>8</v>
      </c>
      <c r="O102" s="127"/>
      <c r="P102" s="127"/>
      <c r="Q102" s="109">
        <v>8</v>
      </c>
      <c r="R102" s="109">
        <v>8</v>
      </c>
      <c r="S102" s="109">
        <v>8</v>
      </c>
      <c r="T102" s="109">
        <v>8</v>
      </c>
      <c r="U102" s="109">
        <v>8</v>
      </c>
      <c r="V102" s="127"/>
      <c r="W102" s="127"/>
      <c r="X102" s="109">
        <v>8</v>
      </c>
      <c r="Y102" s="109">
        <v>8</v>
      </c>
      <c r="Z102" s="109">
        <v>8</v>
      </c>
      <c r="AA102" s="109">
        <v>8</v>
      </c>
      <c r="AB102" s="109">
        <v>0</v>
      </c>
      <c r="AC102" s="127"/>
      <c r="AD102" s="127"/>
      <c r="AE102" s="109">
        <v>0</v>
      </c>
      <c r="AF102" s="109">
        <v>0</v>
      </c>
      <c r="AG102" s="109">
        <v>0</v>
      </c>
      <c r="AH102" s="109">
        <v>7</v>
      </c>
      <c r="AI102" s="107"/>
      <c r="AJ102" s="107"/>
      <c r="AK102" s="110">
        <f t="shared" si="20"/>
        <v>151</v>
      </c>
    </row>
    <row r="103" spans="1:37" x14ac:dyDescent="0.3">
      <c r="A103" s="102">
        <v>19</v>
      </c>
      <c r="B103" s="107" t="str">
        <f>VLOOKUP($A103,Сотрудники!$A$3:$L$1206,2,0)</f>
        <v>Лопатин Максим</v>
      </c>
      <c r="C103" s="107" t="str">
        <f>VLOOKUP($A103,Сотрудники!$A$3:$L$1206,8,0)</f>
        <v>Москва</v>
      </c>
      <c r="D103" s="109">
        <v>8</v>
      </c>
      <c r="E103" s="109">
        <v>8</v>
      </c>
      <c r="F103" s="109">
        <v>8</v>
      </c>
      <c r="G103" s="109">
        <v>8</v>
      </c>
      <c r="H103" s="127"/>
      <c r="I103" s="127"/>
      <c r="J103" s="109">
        <v>8</v>
      </c>
      <c r="K103" s="109">
        <v>8</v>
      </c>
      <c r="L103" s="109">
        <v>8</v>
      </c>
      <c r="M103" s="109">
        <v>8</v>
      </c>
      <c r="N103" s="109">
        <v>8</v>
      </c>
      <c r="O103" s="127"/>
      <c r="P103" s="127"/>
      <c r="Q103" s="109">
        <v>8</v>
      </c>
      <c r="R103" s="109">
        <v>8</v>
      </c>
      <c r="S103" s="109">
        <v>8</v>
      </c>
      <c r="T103" s="109">
        <v>8</v>
      </c>
      <c r="U103" s="109">
        <v>8</v>
      </c>
      <c r="V103" s="127"/>
      <c r="W103" s="127"/>
      <c r="X103" s="109">
        <v>0</v>
      </c>
      <c r="Y103" s="109">
        <v>0</v>
      </c>
      <c r="Z103" s="109">
        <v>0</v>
      </c>
      <c r="AA103" s="109">
        <v>0</v>
      </c>
      <c r="AB103" s="109">
        <v>0</v>
      </c>
      <c r="AC103" s="127">
        <v>0</v>
      </c>
      <c r="AD103" s="127">
        <v>0</v>
      </c>
      <c r="AE103" s="109">
        <v>0</v>
      </c>
      <c r="AF103" s="109">
        <v>0</v>
      </c>
      <c r="AG103" s="109">
        <v>0</v>
      </c>
      <c r="AH103" s="109">
        <v>0</v>
      </c>
      <c r="AI103" s="107"/>
      <c r="AJ103" s="107"/>
      <c r="AK103" s="110">
        <f t="shared" si="20"/>
        <v>112</v>
      </c>
    </row>
    <row r="104" spans="1:37" x14ac:dyDescent="0.3">
      <c r="A104" s="102">
        <v>21</v>
      </c>
      <c r="B104" s="107" t="str">
        <f>VLOOKUP($A104,Сотрудники!$A$3:$L$1206,2,0)</f>
        <v>Шимберев Борис</v>
      </c>
      <c r="C104" s="107" t="str">
        <f>VLOOKUP($A104,Сотрудники!$A$3:$L$1206,8,0)</f>
        <v>СПБ</v>
      </c>
      <c r="D104" s="109">
        <v>8</v>
      </c>
      <c r="E104" s="109">
        <v>8</v>
      </c>
      <c r="F104" s="109">
        <v>8</v>
      </c>
      <c r="G104" s="109">
        <v>8</v>
      </c>
      <c r="H104" s="127"/>
      <c r="I104" s="127"/>
      <c r="J104" s="109">
        <v>8</v>
      </c>
      <c r="K104" s="109">
        <v>8</v>
      </c>
      <c r="L104" s="109">
        <v>8</v>
      </c>
      <c r="M104" s="109">
        <v>8</v>
      </c>
      <c r="N104" s="109">
        <v>8</v>
      </c>
      <c r="O104" s="127"/>
      <c r="P104" s="127"/>
      <c r="Q104" s="109">
        <v>8</v>
      </c>
      <c r="R104" s="109">
        <v>8</v>
      </c>
      <c r="S104" s="109">
        <v>8</v>
      </c>
      <c r="T104" s="109">
        <v>8</v>
      </c>
      <c r="U104" s="109">
        <v>8</v>
      </c>
      <c r="V104" s="127"/>
      <c r="W104" s="127"/>
      <c r="X104" s="109">
        <v>8</v>
      </c>
      <c r="Y104" s="109">
        <v>8</v>
      </c>
      <c r="Z104" s="109">
        <v>8</v>
      </c>
      <c r="AA104" s="109">
        <v>8</v>
      </c>
      <c r="AB104" s="109">
        <v>8</v>
      </c>
      <c r="AC104" s="127"/>
      <c r="AD104" s="127"/>
      <c r="AE104" s="109">
        <v>8</v>
      </c>
      <c r="AF104" s="109">
        <v>8</v>
      </c>
      <c r="AG104" s="109">
        <v>8</v>
      </c>
      <c r="AH104" s="109">
        <v>7</v>
      </c>
      <c r="AI104" s="107"/>
      <c r="AJ104" s="107"/>
      <c r="AK104" s="110">
        <f t="shared" si="20"/>
        <v>183</v>
      </c>
    </row>
    <row r="105" spans="1:37" x14ac:dyDescent="0.3">
      <c r="A105" s="102">
        <v>22</v>
      </c>
      <c r="B105" s="107" t="str">
        <f>VLOOKUP($A105,Сотрудники!$A$3:$L$1206,2,0)</f>
        <v>Виштак Татьяна</v>
      </c>
      <c r="C105" s="107" t="str">
        <f>VLOOKUP($A105,Сотрудники!$A$3:$L$1206,8,0)</f>
        <v>Москва</v>
      </c>
      <c r="D105" s="109">
        <v>8</v>
      </c>
      <c r="E105" s="109">
        <v>8</v>
      </c>
      <c r="F105" s="109">
        <v>8</v>
      </c>
      <c r="G105" s="109">
        <v>8</v>
      </c>
      <c r="H105" s="127"/>
      <c r="I105" s="127"/>
      <c r="J105" s="109">
        <v>8</v>
      </c>
      <c r="K105" s="109">
        <v>8</v>
      </c>
      <c r="L105" s="109">
        <v>8</v>
      </c>
      <c r="M105" s="109">
        <v>8</v>
      </c>
      <c r="N105" s="109">
        <v>8</v>
      </c>
      <c r="O105" s="127"/>
      <c r="P105" s="127"/>
      <c r="Q105" s="109">
        <v>0</v>
      </c>
      <c r="R105" s="109">
        <v>8</v>
      </c>
      <c r="S105" s="109">
        <v>8</v>
      </c>
      <c r="T105" s="109">
        <v>8</v>
      </c>
      <c r="U105" s="109">
        <v>8</v>
      </c>
      <c r="V105" s="127"/>
      <c r="W105" s="127"/>
      <c r="X105" s="109">
        <v>8</v>
      </c>
      <c r="Y105" s="109">
        <v>8</v>
      </c>
      <c r="Z105" s="109">
        <v>8</v>
      </c>
      <c r="AA105" s="109">
        <v>8</v>
      </c>
      <c r="AB105" s="109">
        <v>8</v>
      </c>
      <c r="AC105" s="127"/>
      <c r="AD105" s="127"/>
      <c r="AE105" s="109">
        <v>0</v>
      </c>
      <c r="AF105" s="109">
        <v>0</v>
      </c>
      <c r="AG105" s="109">
        <v>0</v>
      </c>
      <c r="AH105" s="109">
        <v>0</v>
      </c>
      <c r="AI105" s="107"/>
      <c r="AJ105" s="107"/>
      <c r="AK105" s="110">
        <f t="shared" si="20"/>
        <v>144</v>
      </c>
    </row>
    <row r="106" spans="1:37" x14ac:dyDescent="0.3">
      <c r="A106" s="102">
        <v>23</v>
      </c>
      <c r="B106" s="107" t="str">
        <f>VLOOKUP($A106,Сотрудники!$A$3:$L$1206,2,0)</f>
        <v>Путилов Александр</v>
      </c>
      <c r="C106" s="107" t="str">
        <f>VLOOKUP($A106,Сотрудники!$A$3:$L$1206,8,0)</f>
        <v>Екатеринбург</v>
      </c>
      <c r="D106" s="109">
        <v>8</v>
      </c>
      <c r="E106" s="109">
        <v>8</v>
      </c>
      <c r="F106" s="109">
        <v>8</v>
      </c>
      <c r="G106" s="109">
        <v>8</v>
      </c>
      <c r="H106" s="127"/>
      <c r="I106" s="127"/>
      <c r="J106" s="109">
        <v>8</v>
      </c>
      <c r="K106" s="109">
        <v>8</v>
      </c>
      <c r="L106" s="109">
        <v>8</v>
      </c>
      <c r="M106" s="109">
        <v>8</v>
      </c>
      <c r="N106" s="109">
        <v>8</v>
      </c>
      <c r="O106" s="127"/>
      <c r="P106" s="127"/>
      <c r="Q106" s="109">
        <v>8</v>
      </c>
      <c r="R106" s="109">
        <v>8</v>
      </c>
      <c r="S106" s="109">
        <v>8</v>
      </c>
      <c r="T106" s="109">
        <v>8</v>
      </c>
      <c r="U106" s="109">
        <v>8</v>
      </c>
      <c r="V106" s="127"/>
      <c r="W106" s="127"/>
      <c r="X106" s="109">
        <v>8</v>
      </c>
      <c r="Y106" s="109">
        <v>8</v>
      </c>
      <c r="Z106" s="109">
        <v>8</v>
      </c>
      <c r="AA106" s="109">
        <v>8</v>
      </c>
      <c r="AB106" s="109">
        <v>8</v>
      </c>
      <c r="AC106" s="127"/>
      <c r="AD106" s="127"/>
      <c r="AE106" s="109">
        <v>8</v>
      </c>
      <c r="AF106" s="109">
        <v>8</v>
      </c>
      <c r="AG106" s="109">
        <v>0</v>
      </c>
      <c r="AH106" s="109">
        <v>0</v>
      </c>
      <c r="AI106" s="107"/>
      <c r="AJ106" s="107"/>
      <c r="AK106" s="110">
        <f t="shared" si="20"/>
        <v>168</v>
      </c>
    </row>
    <row r="107" spans="1:37" x14ac:dyDescent="0.3">
      <c r="A107" s="102">
        <v>24</v>
      </c>
      <c r="B107" s="107" t="str">
        <f>VLOOKUP($A107,Сотрудники!$A$3:$L$1206,2,0)</f>
        <v>Цыганкова Анастасия</v>
      </c>
      <c r="C107" s="107" t="str">
        <f>VLOOKUP($A107,Сотрудники!$A$3:$L$1206,8,0)</f>
        <v>Москва</v>
      </c>
      <c r="D107" s="109">
        <v>8</v>
      </c>
      <c r="E107" s="109">
        <v>8</v>
      </c>
      <c r="F107" s="109">
        <v>8</v>
      </c>
      <c r="G107" s="109">
        <v>8</v>
      </c>
      <c r="H107" s="127"/>
      <c r="I107" s="127"/>
      <c r="J107" s="109">
        <v>8</v>
      </c>
      <c r="K107" s="109">
        <v>8</v>
      </c>
      <c r="L107" s="109">
        <v>8</v>
      </c>
      <c r="M107" s="109">
        <v>8</v>
      </c>
      <c r="N107" s="109">
        <v>8</v>
      </c>
      <c r="O107" s="127"/>
      <c r="P107" s="127"/>
      <c r="Q107" s="109">
        <v>8</v>
      </c>
      <c r="R107" s="109">
        <v>8</v>
      </c>
      <c r="S107" s="109">
        <v>8</v>
      </c>
      <c r="T107" s="109">
        <v>8</v>
      </c>
      <c r="U107" s="109">
        <v>8</v>
      </c>
      <c r="V107" s="127"/>
      <c r="W107" s="127"/>
      <c r="X107" s="109">
        <v>0</v>
      </c>
      <c r="Y107" s="109">
        <v>0</v>
      </c>
      <c r="Z107" s="109">
        <v>0</v>
      </c>
      <c r="AA107" s="109">
        <v>0</v>
      </c>
      <c r="AB107" s="109">
        <v>0</v>
      </c>
      <c r="AC107" s="127">
        <v>0</v>
      </c>
      <c r="AD107" s="127">
        <v>0</v>
      </c>
      <c r="AE107" s="109">
        <v>0</v>
      </c>
      <c r="AF107" s="109">
        <v>0</v>
      </c>
      <c r="AG107" s="109">
        <v>0</v>
      </c>
      <c r="AH107" s="109">
        <v>0</v>
      </c>
      <c r="AI107" s="107"/>
      <c r="AJ107" s="107"/>
      <c r="AK107" s="110">
        <f t="shared" si="20"/>
        <v>112</v>
      </c>
    </row>
    <row r="108" spans="1:37" x14ac:dyDescent="0.3">
      <c r="A108" s="102">
        <v>25</v>
      </c>
      <c r="B108" s="107" t="str">
        <f>VLOOKUP($A108,Сотрудники!$A$3:$L$1206,2,0)</f>
        <v>Беседин Игорь</v>
      </c>
      <c r="C108" s="107" t="str">
        <f>VLOOKUP($A108,Сотрудники!$A$3:$L$1206,8,0)</f>
        <v>Нижний Новгород</v>
      </c>
      <c r="D108" s="109">
        <v>8</v>
      </c>
      <c r="E108" s="109">
        <v>8</v>
      </c>
      <c r="F108" s="109">
        <v>8</v>
      </c>
      <c r="G108" s="109">
        <v>8</v>
      </c>
      <c r="H108" s="127"/>
      <c r="I108" s="127"/>
      <c r="J108" s="109">
        <v>0</v>
      </c>
      <c r="K108" s="109">
        <v>0</v>
      </c>
      <c r="L108" s="109">
        <v>0</v>
      </c>
      <c r="M108" s="109">
        <v>0</v>
      </c>
      <c r="N108" s="109">
        <v>0</v>
      </c>
      <c r="O108" s="127">
        <v>0</v>
      </c>
      <c r="P108" s="127">
        <v>0</v>
      </c>
      <c r="Q108" s="109">
        <v>0</v>
      </c>
      <c r="R108" s="109">
        <v>0</v>
      </c>
      <c r="S108" s="109">
        <v>0</v>
      </c>
      <c r="T108" s="109">
        <v>0</v>
      </c>
      <c r="U108" s="109">
        <v>0</v>
      </c>
      <c r="V108" s="127">
        <v>0</v>
      </c>
      <c r="W108" s="127">
        <v>0</v>
      </c>
      <c r="X108" s="109">
        <v>8</v>
      </c>
      <c r="Y108" s="109">
        <v>8</v>
      </c>
      <c r="Z108" s="109">
        <v>8</v>
      </c>
      <c r="AA108" s="109">
        <v>8</v>
      </c>
      <c r="AB108" s="109">
        <v>8</v>
      </c>
      <c r="AC108" s="127"/>
      <c r="AD108" s="127"/>
      <c r="AE108" s="109">
        <v>8</v>
      </c>
      <c r="AF108" s="109">
        <v>8</v>
      </c>
      <c r="AG108" s="109">
        <v>8</v>
      </c>
      <c r="AH108" s="109">
        <v>7</v>
      </c>
      <c r="AI108" s="107"/>
      <c r="AJ108" s="107"/>
      <c r="AK108" s="110">
        <f t="shared" si="20"/>
        <v>103</v>
      </c>
    </row>
    <row r="109" spans="1:37" x14ac:dyDescent="0.3">
      <c r="A109" s="102">
        <v>26</v>
      </c>
      <c r="B109" s="107" t="str">
        <f>VLOOKUP($A109,Сотрудники!$A$3:$L$1206,2,0)</f>
        <v>Молчанов Роман</v>
      </c>
      <c r="C109" s="107" t="str">
        <f>VLOOKUP($A109,Сотрудники!$A$3:$L$1206,8,0)</f>
        <v>Москва</v>
      </c>
      <c r="D109" s="109">
        <v>8</v>
      </c>
      <c r="E109" s="109">
        <v>8</v>
      </c>
      <c r="F109" s="109">
        <v>8</v>
      </c>
      <c r="G109" s="109">
        <v>8</v>
      </c>
      <c r="H109" s="127"/>
      <c r="I109" s="127"/>
      <c r="J109" s="109">
        <v>8</v>
      </c>
      <c r="K109" s="109">
        <v>8</v>
      </c>
      <c r="L109" s="109">
        <v>8</v>
      </c>
      <c r="M109" s="109">
        <v>8</v>
      </c>
      <c r="N109" s="109">
        <v>8</v>
      </c>
      <c r="O109" s="127"/>
      <c r="P109" s="127"/>
      <c r="Q109" s="109">
        <v>8</v>
      </c>
      <c r="R109" s="109">
        <v>8</v>
      </c>
      <c r="S109" s="109">
        <v>8</v>
      </c>
      <c r="T109" s="109">
        <v>8</v>
      </c>
      <c r="U109" s="109">
        <v>8</v>
      </c>
      <c r="V109" s="127"/>
      <c r="W109" s="127"/>
      <c r="X109" s="109">
        <v>8</v>
      </c>
      <c r="Y109" s="109">
        <v>8</v>
      </c>
      <c r="Z109" s="109">
        <v>8</v>
      </c>
      <c r="AA109" s="109">
        <v>8</v>
      </c>
      <c r="AB109" s="109">
        <v>8</v>
      </c>
      <c r="AC109" s="127"/>
      <c r="AD109" s="127"/>
      <c r="AE109" s="109">
        <v>8</v>
      </c>
      <c r="AF109" s="109">
        <v>8</v>
      </c>
      <c r="AG109" s="109">
        <v>8</v>
      </c>
      <c r="AH109" s="109">
        <v>7</v>
      </c>
      <c r="AI109" s="107"/>
      <c r="AJ109" s="107"/>
      <c r="AK109" s="110">
        <f t="shared" si="20"/>
        <v>183</v>
      </c>
    </row>
    <row r="110" spans="1:37" x14ac:dyDescent="0.3">
      <c r="A110" s="102">
        <v>27</v>
      </c>
      <c r="B110" s="107" t="str">
        <f>VLOOKUP($A110,Сотрудники!$A$3:$L$1206,2,0)</f>
        <v>Пузанов Андрей</v>
      </c>
      <c r="C110" s="107" t="str">
        <f>VLOOKUP($A110,Сотрудники!$A$3:$L$1206,8,0)</f>
        <v>Москва</v>
      </c>
      <c r="D110" s="109">
        <v>8</v>
      </c>
      <c r="E110" s="109">
        <v>8</v>
      </c>
      <c r="F110" s="109">
        <v>8</v>
      </c>
      <c r="G110" s="109">
        <v>8</v>
      </c>
      <c r="H110" s="127"/>
      <c r="I110" s="127"/>
      <c r="J110" s="109">
        <v>8</v>
      </c>
      <c r="K110" s="109">
        <v>8</v>
      </c>
      <c r="L110" s="109">
        <v>8</v>
      </c>
      <c r="M110" s="109">
        <v>8</v>
      </c>
      <c r="N110" s="109">
        <v>8</v>
      </c>
      <c r="O110" s="127"/>
      <c r="P110" s="127"/>
      <c r="Q110" s="109">
        <v>8</v>
      </c>
      <c r="R110" s="109">
        <v>8</v>
      </c>
      <c r="S110" s="109">
        <v>8</v>
      </c>
      <c r="T110" s="109">
        <v>8</v>
      </c>
      <c r="U110" s="109">
        <v>0</v>
      </c>
      <c r="V110" s="127">
        <v>0</v>
      </c>
      <c r="W110" s="127">
        <v>0</v>
      </c>
      <c r="X110" s="109">
        <v>0</v>
      </c>
      <c r="Y110" s="109">
        <v>0</v>
      </c>
      <c r="Z110" s="109">
        <v>0</v>
      </c>
      <c r="AA110" s="109">
        <v>0</v>
      </c>
      <c r="AB110" s="109">
        <v>0</v>
      </c>
      <c r="AC110" s="127">
        <v>0</v>
      </c>
      <c r="AD110" s="127">
        <v>0</v>
      </c>
      <c r="AE110" s="109">
        <v>0</v>
      </c>
      <c r="AF110" s="109">
        <v>0</v>
      </c>
      <c r="AG110" s="109">
        <v>0</v>
      </c>
      <c r="AH110" s="109">
        <v>0</v>
      </c>
      <c r="AI110" s="107"/>
      <c r="AJ110" s="107"/>
      <c r="AK110" s="110">
        <f t="shared" si="20"/>
        <v>104</v>
      </c>
    </row>
    <row r="111" spans="1:37" x14ac:dyDescent="0.3">
      <c r="A111" s="102">
        <v>28</v>
      </c>
      <c r="B111" s="107" t="str">
        <f>VLOOKUP($A111,Сотрудники!$A$3:$L$1206,2,0)</f>
        <v>Хотулев Дмитрий</v>
      </c>
      <c r="C111" s="107" t="str">
        <f>VLOOKUP($A111,Сотрудники!$A$3:$L$1206,8,0)</f>
        <v>Саратов</v>
      </c>
      <c r="D111" s="109">
        <v>8</v>
      </c>
      <c r="E111" s="109">
        <v>8</v>
      </c>
      <c r="F111" s="109">
        <v>8</v>
      </c>
      <c r="G111" s="109">
        <v>8</v>
      </c>
      <c r="H111" s="127"/>
      <c r="I111" s="127"/>
      <c r="J111" s="109">
        <v>8</v>
      </c>
      <c r="K111" s="109">
        <v>8</v>
      </c>
      <c r="L111" s="109">
        <v>8</v>
      </c>
      <c r="M111" s="109">
        <v>8</v>
      </c>
      <c r="N111" s="109">
        <v>8</v>
      </c>
      <c r="O111" s="127"/>
      <c r="P111" s="127"/>
      <c r="Q111" s="109">
        <v>8</v>
      </c>
      <c r="R111" s="109">
        <v>8</v>
      </c>
      <c r="S111" s="109">
        <v>8</v>
      </c>
      <c r="T111" s="109">
        <v>8</v>
      </c>
      <c r="U111" s="109">
        <v>8</v>
      </c>
      <c r="V111" s="127"/>
      <c r="W111" s="127"/>
      <c r="X111" s="109">
        <v>8</v>
      </c>
      <c r="Y111" s="109">
        <v>8</v>
      </c>
      <c r="Z111" s="109">
        <v>8</v>
      </c>
      <c r="AA111" s="109">
        <v>8</v>
      </c>
      <c r="AB111" s="109">
        <v>8</v>
      </c>
      <c r="AC111" s="127"/>
      <c r="AD111" s="127"/>
      <c r="AE111" s="109">
        <v>8</v>
      </c>
      <c r="AF111" s="109">
        <v>8</v>
      </c>
      <c r="AG111" s="109">
        <v>8</v>
      </c>
      <c r="AH111" s="109">
        <v>7</v>
      </c>
      <c r="AI111" s="107"/>
      <c r="AJ111" s="107"/>
      <c r="AK111" s="110">
        <f t="shared" si="20"/>
        <v>183</v>
      </c>
    </row>
    <row r="112" spans="1:37" x14ac:dyDescent="0.3">
      <c r="A112" s="102">
        <v>30</v>
      </c>
      <c r="B112" s="107" t="str">
        <f>VLOOKUP($A112,Сотрудники!$A$3:$L$1206,2,0)</f>
        <v>Тарасов Алексей</v>
      </c>
      <c r="C112" s="107" t="str">
        <f>VLOOKUP($A112,Сотрудники!$A$3:$L$1206,8,0)</f>
        <v>СПБ</v>
      </c>
      <c r="D112" s="109">
        <v>8</v>
      </c>
      <c r="E112" s="109">
        <v>8</v>
      </c>
      <c r="F112" s="109">
        <v>8</v>
      </c>
      <c r="G112" s="109">
        <v>8</v>
      </c>
      <c r="H112" s="127"/>
      <c r="I112" s="127"/>
      <c r="J112" s="109">
        <v>8</v>
      </c>
      <c r="K112" s="109">
        <v>8</v>
      </c>
      <c r="L112" s="109">
        <v>8</v>
      </c>
      <c r="M112" s="109">
        <v>8</v>
      </c>
      <c r="N112" s="109">
        <v>8</v>
      </c>
      <c r="O112" s="127"/>
      <c r="P112" s="127"/>
      <c r="Q112" s="109">
        <v>8</v>
      </c>
      <c r="R112" s="109">
        <v>8</v>
      </c>
      <c r="S112" s="109">
        <v>8</v>
      </c>
      <c r="T112" s="109">
        <v>8</v>
      </c>
      <c r="U112" s="109">
        <v>8</v>
      </c>
      <c r="V112" s="127"/>
      <c r="W112" s="127"/>
      <c r="X112" s="109">
        <v>8</v>
      </c>
      <c r="Y112" s="109">
        <v>8</v>
      </c>
      <c r="Z112" s="109">
        <v>8</v>
      </c>
      <c r="AA112" s="109">
        <v>8</v>
      </c>
      <c r="AB112" s="109">
        <v>8</v>
      </c>
      <c r="AC112" s="127"/>
      <c r="AD112" s="127"/>
      <c r="AE112" s="109">
        <v>8</v>
      </c>
      <c r="AF112" s="109">
        <v>8</v>
      </c>
      <c r="AG112" s="109">
        <v>8</v>
      </c>
      <c r="AH112" s="109">
        <v>7</v>
      </c>
      <c r="AI112" s="107"/>
      <c r="AJ112" s="107"/>
      <c r="AK112" s="110">
        <f t="shared" si="20"/>
        <v>183</v>
      </c>
    </row>
    <row r="113" spans="1:37" x14ac:dyDescent="0.3">
      <c r="A113" s="102">
        <v>31</v>
      </c>
      <c r="B113" s="107" t="str">
        <f>VLOOKUP($A113,Сотрудники!$A$3:$L$1206,2,0)</f>
        <v>Саринков Андрей</v>
      </c>
      <c r="C113" s="107" t="str">
        <f>VLOOKUP($A113,Сотрудники!$A$3:$L$1206,8,0)</f>
        <v>Москва</v>
      </c>
      <c r="D113" s="109">
        <v>8</v>
      </c>
      <c r="E113" s="109">
        <v>8</v>
      </c>
      <c r="F113" s="109">
        <v>8</v>
      </c>
      <c r="G113" s="109">
        <v>8</v>
      </c>
      <c r="H113" s="127"/>
      <c r="I113" s="127"/>
      <c r="J113" s="109">
        <v>8</v>
      </c>
      <c r="K113" s="109">
        <v>8</v>
      </c>
      <c r="L113" s="109">
        <v>8</v>
      </c>
      <c r="M113" s="109">
        <v>8</v>
      </c>
      <c r="N113" s="109">
        <v>8</v>
      </c>
      <c r="O113" s="127"/>
      <c r="P113" s="127"/>
      <c r="Q113" s="109">
        <v>8</v>
      </c>
      <c r="R113" s="109">
        <v>8</v>
      </c>
      <c r="S113" s="109">
        <v>8</v>
      </c>
      <c r="T113" s="109">
        <v>8</v>
      </c>
      <c r="U113" s="109">
        <v>8</v>
      </c>
      <c r="V113" s="127"/>
      <c r="W113" s="127"/>
      <c r="X113" s="109">
        <v>8</v>
      </c>
      <c r="Y113" s="109">
        <v>8</v>
      </c>
      <c r="Z113" s="109">
        <v>8</v>
      </c>
      <c r="AA113" s="109">
        <v>8</v>
      </c>
      <c r="AB113" s="109">
        <v>8</v>
      </c>
      <c r="AC113" s="127"/>
      <c r="AD113" s="127"/>
      <c r="AE113" s="109">
        <v>8</v>
      </c>
      <c r="AF113" s="109">
        <v>8</v>
      </c>
      <c r="AG113" s="109">
        <v>8</v>
      </c>
      <c r="AH113" s="109">
        <v>7</v>
      </c>
      <c r="AI113" s="107"/>
      <c r="AJ113" s="107"/>
      <c r="AK113" s="110">
        <f t="shared" si="20"/>
        <v>183</v>
      </c>
    </row>
    <row r="114" spans="1:37" x14ac:dyDescent="0.3">
      <c r="A114" s="102">
        <v>33</v>
      </c>
      <c r="B114" s="107" t="str">
        <f>VLOOKUP($A114,Сотрудники!$A$3:$L$1206,2,0)</f>
        <v>Киевский Сергей</v>
      </c>
      <c r="C114" s="107" t="str">
        <f>VLOOKUP($A114,Сотрудники!$A$3:$L$1206,8,0)</f>
        <v>Москва</v>
      </c>
      <c r="D114" s="109">
        <v>8</v>
      </c>
      <c r="E114" s="109">
        <v>8</v>
      </c>
      <c r="F114" s="109">
        <v>8</v>
      </c>
      <c r="G114" s="109">
        <v>8</v>
      </c>
      <c r="H114" s="127"/>
      <c r="I114" s="127"/>
      <c r="J114" s="109">
        <v>8</v>
      </c>
      <c r="K114" s="109">
        <v>8</v>
      </c>
      <c r="L114" s="109">
        <v>8</v>
      </c>
      <c r="M114" s="109">
        <v>8</v>
      </c>
      <c r="N114" s="109">
        <v>8</v>
      </c>
      <c r="O114" s="127"/>
      <c r="P114" s="127"/>
      <c r="Q114" s="109">
        <v>8</v>
      </c>
      <c r="R114" s="109">
        <v>8</v>
      </c>
      <c r="S114" s="109">
        <v>8</v>
      </c>
      <c r="T114" s="109">
        <v>8</v>
      </c>
      <c r="U114" s="109">
        <v>8</v>
      </c>
      <c r="V114" s="127"/>
      <c r="W114" s="127"/>
      <c r="X114" s="109">
        <v>8</v>
      </c>
      <c r="Y114" s="109">
        <v>8</v>
      </c>
      <c r="Z114" s="109">
        <v>8</v>
      </c>
      <c r="AA114" s="109">
        <v>8</v>
      </c>
      <c r="AB114" s="109">
        <v>8</v>
      </c>
      <c r="AC114" s="127"/>
      <c r="AD114" s="127"/>
      <c r="AE114" s="109">
        <v>8</v>
      </c>
      <c r="AF114" s="109">
        <v>8</v>
      </c>
      <c r="AG114" s="109">
        <v>8</v>
      </c>
      <c r="AH114" s="109">
        <v>7</v>
      </c>
      <c r="AI114" s="107"/>
      <c r="AJ114" s="107"/>
      <c r="AK114" s="110">
        <f t="shared" si="20"/>
        <v>183</v>
      </c>
    </row>
    <row r="115" spans="1:37" x14ac:dyDescent="0.3">
      <c r="A115" s="102">
        <v>35</v>
      </c>
      <c r="B115" s="107" t="str">
        <f>VLOOKUP($A115,Сотрудники!$A$3:$L$1206,2,0)</f>
        <v>Дмитриев Николай</v>
      </c>
      <c r="C115" s="107" t="str">
        <f>VLOOKUP($A115,Сотрудники!$A$3:$L$1206,8,0)</f>
        <v>Москва</v>
      </c>
      <c r="D115" s="109">
        <v>8</v>
      </c>
      <c r="E115" s="109">
        <v>8</v>
      </c>
      <c r="F115" s="109">
        <v>8</v>
      </c>
      <c r="G115" s="109">
        <v>8</v>
      </c>
      <c r="H115" s="127"/>
      <c r="I115" s="127"/>
      <c r="J115" s="109">
        <v>8</v>
      </c>
      <c r="K115" s="109">
        <v>8</v>
      </c>
      <c r="L115" s="109">
        <v>8</v>
      </c>
      <c r="M115" s="109">
        <v>8</v>
      </c>
      <c r="N115" s="109">
        <v>8</v>
      </c>
      <c r="O115" s="127"/>
      <c r="P115" s="127"/>
      <c r="Q115" s="109">
        <v>8</v>
      </c>
      <c r="R115" s="109">
        <v>8</v>
      </c>
      <c r="S115" s="109">
        <v>8</v>
      </c>
      <c r="T115" s="109">
        <v>8</v>
      </c>
      <c r="U115" s="109">
        <v>8</v>
      </c>
      <c r="V115" s="127"/>
      <c r="W115" s="127"/>
      <c r="X115" s="109">
        <v>8</v>
      </c>
      <c r="Y115" s="109">
        <v>8</v>
      </c>
      <c r="Z115" s="109">
        <v>8</v>
      </c>
      <c r="AA115" s="109">
        <v>8</v>
      </c>
      <c r="AB115" s="109">
        <v>8</v>
      </c>
      <c r="AC115" s="127"/>
      <c r="AD115" s="127"/>
      <c r="AE115" s="109">
        <v>8</v>
      </c>
      <c r="AF115" s="109">
        <v>8</v>
      </c>
      <c r="AG115" s="109">
        <v>8</v>
      </c>
      <c r="AH115" s="109">
        <v>7</v>
      </c>
      <c r="AI115" s="107"/>
      <c r="AJ115" s="107"/>
      <c r="AK115" s="110">
        <f t="shared" si="20"/>
        <v>183</v>
      </c>
    </row>
    <row r="116" spans="1:37" x14ac:dyDescent="0.3">
      <c r="A116" s="102">
        <v>36</v>
      </c>
      <c r="B116" s="107" t="str">
        <f>VLOOKUP($A116,Сотрудники!$A$3:$L$1206,2,0)</f>
        <v>Юркин Николай</v>
      </c>
      <c r="C116" s="107" t="str">
        <f>VLOOKUP($A116,Сотрудники!$A$3:$L$1206,8,0)</f>
        <v>Москва</v>
      </c>
      <c r="D116" s="109">
        <v>8</v>
      </c>
      <c r="E116" s="109">
        <v>8</v>
      </c>
      <c r="F116" s="109">
        <v>8</v>
      </c>
      <c r="G116" s="109">
        <v>8</v>
      </c>
      <c r="H116" s="127"/>
      <c r="I116" s="127"/>
      <c r="J116" s="109">
        <v>8</v>
      </c>
      <c r="K116" s="109">
        <v>8</v>
      </c>
      <c r="L116" s="109">
        <v>8</v>
      </c>
      <c r="M116" s="109">
        <v>8</v>
      </c>
      <c r="N116" s="109">
        <v>8</v>
      </c>
      <c r="O116" s="127"/>
      <c r="P116" s="127"/>
      <c r="Q116" s="109">
        <v>8</v>
      </c>
      <c r="R116" s="109">
        <v>8</v>
      </c>
      <c r="S116" s="109">
        <v>8</v>
      </c>
      <c r="T116" s="109">
        <v>8</v>
      </c>
      <c r="U116" s="109">
        <v>8</v>
      </c>
      <c r="V116" s="127"/>
      <c r="W116" s="127"/>
      <c r="X116" s="109">
        <v>8</v>
      </c>
      <c r="Y116" s="109">
        <v>8</v>
      </c>
      <c r="Z116" s="109">
        <v>8</v>
      </c>
      <c r="AA116" s="109">
        <v>8</v>
      </c>
      <c r="AB116" s="109">
        <v>8</v>
      </c>
      <c r="AC116" s="127"/>
      <c r="AD116" s="127"/>
      <c r="AE116" s="109">
        <v>0</v>
      </c>
      <c r="AF116" s="109">
        <v>0</v>
      </c>
      <c r="AG116" s="109">
        <v>0</v>
      </c>
      <c r="AH116" s="109">
        <v>0</v>
      </c>
      <c r="AI116" s="107"/>
      <c r="AJ116" s="107"/>
      <c r="AK116" s="110">
        <f t="shared" si="20"/>
        <v>152</v>
      </c>
    </row>
    <row r="117" spans="1:37" x14ac:dyDescent="0.3">
      <c r="A117" s="102">
        <v>37</v>
      </c>
      <c r="B117" s="107" t="str">
        <f>VLOOKUP($A117,Сотрудники!$A$3:$L$1206,2,0)</f>
        <v>Ионов Евгений</v>
      </c>
      <c r="C117" s="107" t="str">
        <f>VLOOKUP($A117,Сотрудники!$A$3:$L$1206,8,0)</f>
        <v>Москва</v>
      </c>
      <c r="D117" s="109">
        <v>8</v>
      </c>
      <c r="E117" s="109">
        <v>8</v>
      </c>
      <c r="F117" s="109">
        <v>0</v>
      </c>
      <c r="G117" s="109">
        <v>0</v>
      </c>
      <c r="H117" s="127"/>
      <c r="I117" s="127"/>
      <c r="J117" s="109">
        <v>8</v>
      </c>
      <c r="K117" s="109">
        <v>8</v>
      </c>
      <c r="L117" s="109">
        <v>8</v>
      </c>
      <c r="M117" s="109">
        <v>8</v>
      </c>
      <c r="N117" s="109">
        <v>8</v>
      </c>
      <c r="O117" s="127">
        <v>8</v>
      </c>
      <c r="P117" s="127">
        <v>8</v>
      </c>
      <c r="Q117" s="109">
        <v>8</v>
      </c>
      <c r="R117" s="109">
        <v>8</v>
      </c>
      <c r="S117" s="109">
        <v>8</v>
      </c>
      <c r="T117" s="109">
        <v>8</v>
      </c>
      <c r="U117" s="109">
        <v>8</v>
      </c>
      <c r="V117" s="127"/>
      <c r="W117" s="127"/>
      <c r="X117" s="109">
        <v>8</v>
      </c>
      <c r="Y117" s="109">
        <v>8</v>
      </c>
      <c r="Z117" s="109">
        <v>8</v>
      </c>
      <c r="AA117" s="109">
        <v>8</v>
      </c>
      <c r="AB117" s="109">
        <v>8</v>
      </c>
      <c r="AC117" s="127"/>
      <c r="AD117" s="127"/>
      <c r="AE117" s="109">
        <v>8</v>
      </c>
      <c r="AF117" s="109">
        <v>8</v>
      </c>
      <c r="AG117" s="109">
        <v>8</v>
      </c>
      <c r="AH117" s="109">
        <v>7</v>
      </c>
      <c r="AI117" s="109"/>
      <c r="AJ117" s="107"/>
      <c r="AK117" s="110">
        <f t="shared" si="20"/>
        <v>183</v>
      </c>
    </row>
    <row r="118" spans="1:37" x14ac:dyDescent="0.3">
      <c r="A118" s="102">
        <v>38</v>
      </c>
      <c r="B118" s="107" t="str">
        <f>VLOOKUP($A118,Сотрудники!$A$3:$L$1206,2,0)</f>
        <v>Передков Константин</v>
      </c>
      <c r="C118" s="107" t="str">
        <f>VLOOKUP($A118,Сотрудники!$A$3:$L$1206,8,0)</f>
        <v>Москва</v>
      </c>
      <c r="D118" s="109">
        <v>8</v>
      </c>
      <c r="E118" s="109">
        <v>8</v>
      </c>
      <c r="F118" s="109">
        <v>8</v>
      </c>
      <c r="G118" s="109">
        <v>8</v>
      </c>
      <c r="H118" s="127"/>
      <c r="I118" s="127"/>
      <c r="J118" s="109">
        <v>8</v>
      </c>
      <c r="K118" s="109">
        <v>8</v>
      </c>
      <c r="L118" s="109">
        <v>8</v>
      </c>
      <c r="M118" s="109">
        <v>8</v>
      </c>
      <c r="N118" s="109">
        <v>8</v>
      </c>
      <c r="O118" s="127"/>
      <c r="P118" s="127"/>
      <c r="Q118" s="109">
        <v>8</v>
      </c>
      <c r="R118" s="109">
        <v>8</v>
      </c>
      <c r="S118" s="109">
        <v>8</v>
      </c>
      <c r="T118" s="109">
        <v>8</v>
      </c>
      <c r="U118" s="109">
        <v>8</v>
      </c>
      <c r="V118" s="127"/>
      <c r="W118" s="127"/>
      <c r="X118" s="109">
        <v>8</v>
      </c>
      <c r="Y118" s="109">
        <v>8</v>
      </c>
      <c r="Z118" s="109">
        <v>8</v>
      </c>
      <c r="AA118" s="109">
        <v>8</v>
      </c>
      <c r="AB118" s="109">
        <v>8</v>
      </c>
      <c r="AC118" s="127"/>
      <c r="AD118" s="127"/>
      <c r="AE118" s="109">
        <v>8</v>
      </c>
      <c r="AF118" s="109">
        <v>8</v>
      </c>
      <c r="AG118" s="109">
        <v>8</v>
      </c>
      <c r="AH118" s="109">
        <v>7</v>
      </c>
      <c r="AI118" s="107"/>
      <c r="AJ118" s="107"/>
      <c r="AK118" s="110">
        <f t="shared" si="20"/>
        <v>183</v>
      </c>
    </row>
    <row r="119" spans="1:37" x14ac:dyDescent="0.3">
      <c r="A119" s="102">
        <v>40</v>
      </c>
      <c r="B119" s="107" t="str">
        <f>VLOOKUP($A119,Сотрудники!$A$3:$L$1206,2,0)</f>
        <v>Томских Виталий</v>
      </c>
      <c r="C119" s="107" t="str">
        <f>VLOOKUP($A119,Сотрудники!$A$3:$L$1206,8,0)</f>
        <v>Москва</v>
      </c>
      <c r="D119" s="109">
        <v>8</v>
      </c>
      <c r="E119" s="109">
        <v>8</v>
      </c>
      <c r="F119" s="109">
        <v>8</v>
      </c>
      <c r="G119" s="109">
        <v>8</v>
      </c>
      <c r="H119" s="127"/>
      <c r="I119" s="127"/>
      <c r="J119" s="109">
        <v>8</v>
      </c>
      <c r="K119" s="109">
        <v>8</v>
      </c>
      <c r="L119" s="109">
        <v>8</v>
      </c>
      <c r="M119" s="109">
        <v>8</v>
      </c>
      <c r="N119" s="109">
        <v>8</v>
      </c>
      <c r="O119" s="127"/>
      <c r="P119" s="127"/>
      <c r="Q119" s="109">
        <v>8</v>
      </c>
      <c r="R119" s="109">
        <v>8</v>
      </c>
      <c r="S119" s="109">
        <v>8</v>
      </c>
      <c r="T119" s="109">
        <v>8</v>
      </c>
      <c r="U119" s="109">
        <v>8</v>
      </c>
      <c r="V119" s="127"/>
      <c r="W119" s="127"/>
      <c r="X119" s="109">
        <v>8</v>
      </c>
      <c r="Y119" s="109">
        <v>8</v>
      </c>
      <c r="Z119" s="109">
        <v>8</v>
      </c>
      <c r="AA119" s="109">
        <v>8</v>
      </c>
      <c r="AB119" s="109">
        <v>8</v>
      </c>
      <c r="AC119" s="127"/>
      <c r="AD119" s="127"/>
      <c r="AE119" s="109">
        <v>8</v>
      </c>
      <c r="AF119" s="109">
        <v>8</v>
      </c>
      <c r="AG119" s="109">
        <v>8</v>
      </c>
      <c r="AH119" s="109">
        <v>7</v>
      </c>
      <c r="AI119" s="107"/>
      <c r="AJ119" s="107"/>
      <c r="AK119" s="110">
        <f t="shared" si="20"/>
        <v>183</v>
      </c>
    </row>
    <row r="120" spans="1:37" x14ac:dyDescent="0.3">
      <c r="A120" s="102">
        <v>41</v>
      </c>
      <c r="B120" s="107" t="str">
        <f>VLOOKUP($A120,Сотрудники!$A$3:$L$1206,2,0)</f>
        <v>Новиков Роман</v>
      </c>
      <c r="C120" s="107" t="str">
        <f>VLOOKUP($A120,Сотрудники!$A$3:$L$1206,8,0)</f>
        <v>Москва</v>
      </c>
      <c r="D120" s="109">
        <v>8</v>
      </c>
      <c r="E120" s="109">
        <v>8</v>
      </c>
      <c r="F120" s="109">
        <v>8</v>
      </c>
      <c r="G120" s="109">
        <v>8</v>
      </c>
      <c r="H120" s="127"/>
      <c r="I120" s="127"/>
      <c r="J120" s="109">
        <v>8</v>
      </c>
      <c r="K120" s="109">
        <v>8</v>
      </c>
      <c r="L120" s="109">
        <v>8</v>
      </c>
      <c r="M120" s="109">
        <v>8</v>
      </c>
      <c r="N120" s="109">
        <v>8</v>
      </c>
      <c r="O120" s="127"/>
      <c r="P120" s="127"/>
      <c r="Q120" s="109">
        <v>8</v>
      </c>
      <c r="R120" s="109">
        <v>8</v>
      </c>
      <c r="S120" s="109">
        <v>8</v>
      </c>
      <c r="T120" s="109">
        <v>8</v>
      </c>
      <c r="U120" s="109">
        <v>8</v>
      </c>
      <c r="V120" s="127"/>
      <c r="W120" s="127"/>
      <c r="X120" s="109">
        <v>8</v>
      </c>
      <c r="Y120" s="109">
        <v>8</v>
      </c>
      <c r="Z120" s="109">
        <v>8</v>
      </c>
      <c r="AA120" s="109">
        <v>8</v>
      </c>
      <c r="AB120" s="109">
        <v>8</v>
      </c>
      <c r="AC120" s="127"/>
      <c r="AD120" s="127"/>
      <c r="AE120" s="109">
        <v>0</v>
      </c>
      <c r="AF120" s="109">
        <v>0</v>
      </c>
      <c r="AG120" s="109">
        <v>0</v>
      </c>
      <c r="AH120" s="109">
        <v>0</v>
      </c>
      <c r="AI120" s="107"/>
      <c r="AJ120" s="107"/>
      <c r="AK120" s="110">
        <f t="shared" si="20"/>
        <v>152</v>
      </c>
    </row>
    <row r="121" spans="1:37" x14ac:dyDescent="0.3">
      <c r="A121" s="102">
        <v>42</v>
      </c>
      <c r="B121" s="107" t="str">
        <f>VLOOKUP($A121,Сотрудники!$A$3:$L$1206,2,0)</f>
        <v>Газизова Вероника</v>
      </c>
      <c r="C121" s="107" t="str">
        <f>VLOOKUP($A121,Сотрудники!$A$3:$L$1206,8,0)</f>
        <v>Москва</v>
      </c>
      <c r="D121" s="109">
        <v>8</v>
      </c>
      <c r="E121" s="109">
        <v>8</v>
      </c>
      <c r="F121" s="109">
        <v>8</v>
      </c>
      <c r="G121" s="109">
        <v>8</v>
      </c>
      <c r="H121" s="127"/>
      <c r="I121" s="127"/>
      <c r="J121" s="109">
        <v>8</v>
      </c>
      <c r="K121" s="109">
        <v>8</v>
      </c>
      <c r="L121" s="109">
        <v>8</v>
      </c>
      <c r="M121" s="109">
        <v>8</v>
      </c>
      <c r="N121" s="109">
        <v>8</v>
      </c>
      <c r="O121" s="127"/>
      <c r="P121" s="127"/>
      <c r="Q121" s="109">
        <v>8</v>
      </c>
      <c r="R121" s="109">
        <v>8</v>
      </c>
      <c r="S121" s="109">
        <v>8</v>
      </c>
      <c r="T121" s="109">
        <v>8</v>
      </c>
      <c r="U121" s="109">
        <v>8</v>
      </c>
      <c r="V121" s="127"/>
      <c r="W121" s="127"/>
      <c r="X121" s="109">
        <v>8</v>
      </c>
      <c r="Y121" s="109">
        <v>8</v>
      </c>
      <c r="Z121" s="109">
        <v>8</v>
      </c>
      <c r="AA121" s="109">
        <v>8</v>
      </c>
      <c r="AB121" s="109">
        <v>8</v>
      </c>
      <c r="AC121" s="127"/>
      <c r="AD121" s="127"/>
      <c r="AE121" s="109">
        <v>8</v>
      </c>
      <c r="AF121" s="109">
        <v>8</v>
      </c>
      <c r="AG121" s="109">
        <v>8</v>
      </c>
      <c r="AH121" s="109">
        <v>7</v>
      </c>
      <c r="AI121" s="107"/>
      <c r="AJ121" s="107"/>
      <c r="AK121" s="110">
        <f t="shared" si="20"/>
        <v>183</v>
      </c>
    </row>
    <row r="122" spans="1:37" x14ac:dyDescent="0.3">
      <c r="A122" s="102">
        <v>43</v>
      </c>
      <c r="B122" s="107" t="str">
        <f>VLOOKUP($A122,Сотрудники!$A$3:$L$1206,2,0)</f>
        <v>Титова Наталия</v>
      </c>
      <c r="C122" s="107" t="str">
        <f>VLOOKUP($A122,Сотрудники!$A$3:$L$1206,8,0)</f>
        <v>Москва</v>
      </c>
      <c r="D122" s="109">
        <v>8</v>
      </c>
      <c r="E122" s="109">
        <v>8</v>
      </c>
      <c r="F122" s="109">
        <v>8</v>
      </c>
      <c r="G122" s="109">
        <v>8</v>
      </c>
      <c r="H122" s="127"/>
      <c r="I122" s="127"/>
      <c r="J122" s="109">
        <v>8</v>
      </c>
      <c r="K122" s="109">
        <v>8</v>
      </c>
      <c r="L122" s="109">
        <v>8</v>
      </c>
      <c r="M122" s="109">
        <v>8</v>
      </c>
      <c r="N122" s="109">
        <v>8</v>
      </c>
      <c r="O122" s="127"/>
      <c r="P122" s="127"/>
      <c r="Q122" s="109">
        <v>8</v>
      </c>
      <c r="R122" s="109">
        <v>8</v>
      </c>
      <c r="S122" s="109">
        <v>8</v>
      </c>
      <c r="T122" s="109">
        <v>8</v>
      </c>
      <c r="U122" s="109">
        <v>8</v>
      </c>
      <c r="V122" s="127"/>
      <c r="W122" s="127"/>
      <c r="X122" s="109">
        <v>8</v>
      </c>
      <c r="Y122" s="109">
        <v>8</v>
      </c>
      <c r="Z122" s="109">
        <v>8</v>
      </c>
      <c r="AA122" s="109">
        <v>8</v>
      </c>
      <c r="AB122" s="109">
        <v>8</v>
      </c>
      <c r="AC122" s="127"/>
      <c r="AD122" s="127"/>
      <c r="AE122" s="109">
        <v>8</v>
      </c>
      <c r="AF122" s="109">
        <v>8</v>
      </c>
      <c r="AG122" s="109">
        <v>8</v>
      </c>
      <c r="AH122" s="109">
        <v>7</v>
      </c>
      <c r="AI122" s="107"/>
      <c r="AJ122" s="107"/>
      <c r="AK122" s="110">
        <f t="shared" si="20"/>
        <v>183</v>
      </c>
    </row>
    <row r="123" spans="1:37" x14ac:dyDescent="0.3">
      <c r="A123" s="102">
        <v>44</v>
      </c>
      <c r="B123" s="107" t="str">
        <f>VLOOKUP($A123,Сотрудники!$A$3:$L$1206,2,0)</f>
        <v>Роман Иван</v>
      </c>
      <c r="C123" s="107" t="str">
        <f>VLOOKUP($A123,Сотрудники!$A$3:$L$1206,8,0)</f>
        <v>Москва</v>
      </c>
      <c r="D123" s="109">
        <v>8</v>
      </c>
      <c r="E123" s="109">
        <v>8</v>
      </c>
      <c r="F123" s="109">
        <v>8</v>
      </c>
      <c r="G123" s="109">
        <v>8</v>
      </c>
      <c r="H123" s="127"/>
      <c r="I123" s="127"/>
      <c r="J123" s="109">
        <v>8</v>
      </c>
      <c r="K123" s="109">
        <v>8</v>
      </c>
      <c r="L123" s="109">
        <v>8</v>
      </c>
      <c r="M123" s="109">
        <v>8</v>
      </c>
      <c r="N123" s="109">
        <v>8</v>
      </c>
      <c r="O123" s="127"/>
      <c r="P123" s="127"/>
      <c r="Q123" s="109">
        <v>8</v>
      </c>
      <c r="R123" s="109">
        <v>8</v>
      </c>
      <c r="S123" s="109">
        <v>8</v>
      </c>
      <c r="T123" s="109">
        <v>8</v>
      </c>
      <c r="U123" s="109">
        <v>8</v>
      </c>
      <c r="V123" s="127"/>
      <c r="W123" s="127"/>
      <c r="X123" s="109">
        <v>8</v>
      </c>
      <c r="Y123" s="109">
        <v>8</v>
      </c>
      <c r="Z123" s="109">
        <v>8</v>
      </c>
      <c r="AA123" s="109">
        <v>8</v>
      </c>
      <c r="AB123" s="109">
        <v>8</v>
      </c>
      <c r="AC123" s="127"/>
      <c r="AD123" s="127"/>
      <c r="AE123" s="109">
        <v>8</v>
      </c>
      <c r="AF123" s="109">
        <v>8</v>
      </c>
      <c r="AG123" s="109">
        <v>8</v>
      </c>
      <c r="AH123" s="109">
        <v>7</v>
      </c>
      <c r="AI123" s="107"/>
      <c r="AJ123" s="107"/>
      <c r="AK123" s="110">
        <f t="shared" si="20"/>
        <v>183</v>
      </c>
    </row>
    <row r="124" spans="1:37" x14ac:dyDescent="0.3">
      <c r="A124" s="102">
        <v>45</v>
      </c>
      <c r="B124" s="107" t="str">
        <f>VLOOKUP($A124,Сотрудники!$A$3:$L$1206,2,0)</f>
        <v>Волошина Виктория</v>
      </c>
      <c r="C124" s="107" t="str">
        <f>VLOOKUP($A124,Сотрудники!$A$3:$L$1206,8,0)</f>
        <v>Москва</v>
      </c>
      <c r="D124" s="109">
        <v>8</v>
      </c>
      <c r="E124" s="109">
        <v>8</v>
      </c>
      <c r="F124" s="109">
        <v>8</v>
      </c>
      <c r="G124" s="109">
        <v>8</v>
      </c>
      <c r="H124" s="127"/>
      <c r="I124" s="127"/>
      <c r="J124" s="109">
        <v>8</v>
      </c>
      <c r="K124" s="109">
        <v>8</v>
      </c>
      <c r="L124" s="109">
        <v>8</v>
      </c>
      <c r="M124" s="109">
        <v>8</v>
      </c>
      <c r="N124" s="109">
        <v>8</v>
      </c>
      <c r="O124" s="127"/>
      <c r="P124" s="127"/>
      <c r="Q124" s="109">
        <v>8</v>
      </c>
      <c r="R124" s="109">
        <v>8</v>
      </c>
      <c r="S124" s="109">
        <v>8</v>
      </c>
      <c r="T124" s="109">
        <v>8</v>
      </c>
      <c r="U124" s="109">
        <v>8</v>
      </c>
      <c r="V124" s="127"/>
      <c r="W124" s="127"/>
      <c r="X124" s="109">
        <v>8</v>
      </c>
      <c r="Y124" s="109">
        <v>8</v>
      </c>
      <c r="Z124" s="109">
        <v>8</v>
      </c>
      <c r="AA124" s="109">
        <v>8</v>
      </c>
      <c r="AB124" s="109">
        <v>8</v>
      </c>
      <c r="AC124" s="127"/>
      <c r="AD124" s="127"/>
      <c r="AE124" s="109">
        <v>0</v>
      </c>
      <c r="AF124" s="109">
        <v>0</v>
      </c>
      <c r="AG124" s="109">
        <v>0</v>
      </c>
      <c r="AH124" s="109">
        <v>0</v>
      </c>
      <c r="AI124" s="107"/>
      <c r="AJ124" s="107"/>
      <c r="AK124" s="110">
        <f t="shared" si="20"/>
        <v>152</v>
      </c>
    </row>
    <row r="125" spans="1:37" x14ac:dyDescent="0.3">
      <c r="A125" s="102">
        <v>46</v>
      </c>
      <c r="B125" s="107" t="str">
        <f>VLOOKUP($A125,Сотрудники!$A$3:$L$1206,2,0)</f>
        <v>Мельников Александр</v>
      </c>
      <c r="C125" s="107" t="str">
        <f>VLOOKUP($A125,Сотрудники!$A$3:$L$1206,8,0)</f>
        <v>Екатеринбург</v>
      </c>
      <c r="D125" s="109">
        <v>8</v>
      </c>
      <c r="E125" s="109">
        <v>8</v>
      </c>
      <c r="F125" s="109">
        <v>0</v>
      </c>
      <c r="G125" s="109">
        <v>0</v>
      </c>
      <c r="H125" s="127">
        <v>0</v>
      </c>
      <c r="I125" s="127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8</v>
      </c>
      <c r="O125" s="127"/>
      <c r="P125" s="127"/>
      <c r="Q125" s="109">
        <v>8</v>
      </c>
      <c r="R125" s="109">
        <v>8</v>
      </c>
      <c r="S125" s="109">
        <v>8</v>
      </c>
      <c r="T125" s="109">
        <v>8</v>
      </c>
      <c r="U125" s="109">
        <v>8</v>
      </c>
      <c r="V125" s="127"/>
      <c r="W125" s="127"/>
      <c r="X125" s="109">
        <v>8</v>
      </c>
      <c r="Y125" s="109">
        <v>8</v>
      </c>
      <c r="Z125" s="109">
        <v>8</v>
      </c>
      <c r="AA125" s="109">
        <v>8</v>
      </c>
      <c r="AB125" s="109">
        <v>8</v>
      </c>
      <c r="AC125" s="127"/>
      <c r="AD125" s="127"/>
      <c r="AE125" s="109">
        <v>8</v>
      </c>
      <c r="AF125" s="109">
        <v>8</v>
      </c>
      <c r="AG125" s="109">
        <v>8</v>
      </c>
      <c r="AH125" s="109">
        <v>7</v>
      </c>
      <c r="AI125" s="107"/>
      <c r="AJ125" s="107"/>
      <c r="AK125" s="110">
        <f t="shared" si="20"/>
        <v>135</v>
      </c>
    </row>
    <row r="126" spans="1:37" x14ac:dyDescent="0.3">
      <c r="A126" s="102">
        <v>48</v>
      </c>
      <c r="B126" s="107" t="str">
        <f>VLOOKUP($A126,Сотрудники!$A$3:$L$1206,2,0)</f>
        <v>Ромашкин Никита</v>
      </c>
      <c r="C126" s="107" t="str">
        <f>VLOOKUP($A126,Сотрудники!$A$3:$L$1206,8,0)</f>
        <v>Барнаул</v>
      </c>
      <c r="D126" s="109">
        <v>8</v>
      </c>
      <c r="E126" s="109">
        <v>8</v>
      </c>
      <c r="F126" s="109">
        <v>8</v>
      </c>
      <c r="G126" s="109">
        <v>8</v>
      </c>
      <c r="H126" s="127"/>
      <c r="I126" s="127"/>
      <c r="J126" s="109">
        <v>8</v>
      </c>
      <c r="K126" s="109">
        <v>8</v>
      </c>
      <c r="L126" s="109">
        <v>8</v>
      </c>
      <c r="M126" s="109">
        <v>8</v>
      </c>
      <c r="N126" s="109">
        <v>8</v>
      </c>
      <c r="O126" s="127"/>
      <c r="P126" s="127"/>
      <c r="Q126" s="109">
        <v>8</v>
      </c>
      <c r="R126" s="109">
        <v>8</v>
      </c>
      <c r="S126" s="109">
        <v>8</v>
      </c>
      <c r="T126" s="109">
        <v>8</v>
      </c>
      <c r="U126" s="109">
        <v>8</v>
      </c>
      <c r="V126" s="127"/>
      <c r="W126" s="127"/>
      <c r="X126" s="109">
        <v>8</v>
      </c>
      <c r="Y126" s="109">
        <v>8</v>
      </c>
      <c r="Z126" s="109">
        <v>8</v>
      </c>
      <c r="AA126" s="109">
        <v>8</v>
      </c>
      <c r="AB126" s="109">
        <v>8</v>
      </c>
      <c r="AC126" s="127"/>
      <c r="AD126" s="127"/>
      <c r="AE126" s="109">
        <v>8</v>
      </c>
      <c r="AF126" s="109">
        <v>8</v>
      </c>
      <c r="AG126" s="109">
        <v>8</v>
      </c>
      <c r="AH126" s="109">
        <v>7</v>
      </c>
      <c r="AI126" s="107"/>
      <c r="AJ126" s="107"/>
      <c r="AK126" s="110">
        <f t="shared" si="20"/>
        <v>183</v>
      </c>
    </row>
    <row r="127" spans="1:37" x14ac:dyDescent="0.3">
      <c r="A127" s="102">
        <v>50</v>
      </c>
      <c r="B127" s="107" t="str">
        <f>VLOOKUP($A127,Сотрудники!$A$3:$L$1206,2,0)</f>
        <v>Жарницкий Давид</v>
      </c>
      <c r="C127" s="107" t="str">
        <f>VLOOKUP($A127,Сотрудники!$A$3:$L$1206,8,0)</f>
        <v>СПБ</v>
      </c>
      <c r="D127" s="109">
        <v>8</v>
      </c>
      <c r="E127" s="109">
        <v>8</v>
      </c>
      <c r="F127" s="109">
        <v>8</v>
      </c>
      <c r="G127" s="109">
        <v>8</v>
      </c>
      <c r="H127" s="127">
        <v>8</v>
      </c>
      <c r="I127" s="127"/>
      <c r="J127" s="109">
        <v>8</v>
      </c>
      <c r="K127" s="109">
        <v>8</v>
      </c>
      <c r="L127" s="109">
        <v>8</v>
      </c>
      <c r="M127" s="109">
        <v>8</v>
      </c>
      <c r="N127" s="109">
        <v>8</v>
      </c>
      <c r="O127" s="127"/>
      <c r="P127" s="127"/>
      <c r="Q127" s="109">
        <v>8</v>
      </c>
      <c r="R127" s="109">
        <v>8</v>
      </c>
      <c r="S127" s="109">
        <v>8</v>
      </c>
      <c r="T127" s="109">
        <v>8</v>
      </c>
      <c r="U127" s="109">
        <v>8</v>
      </c>
      <c r="V127" s="127"/>
      <c r="W127" s="127"/>
      <c r="X127" s="109">
        <v>8</v>
      </c>
      <c r="Y127" s="109">
        <v>8</v>
      </c>
      <c r="Z127" s="109">
        <v>8</v>
      </c>
      <c r="AA127" s="109">
        <v>8</v>
      </c>
      <c r="AB127" s="109">
        <v>8</v>
      </c>
      <c r="AC127" s="127"/>
      <c r="AD127" s="127"/>
      <c r="AE127" s="109">
        <v>8</v>
      </c>
      <c r="AF127" s="109">
        <v>8</v>
      </c>
      <c r="AG127" s="109">
        <v>8</v>
      </c>
      <c r="AH127" s="109">
        <v>7</v>
      </c>
      <c r="AI127" s="107"/>
      <c r="AJ127" s="107"/>
      <c r="AK127" s="110">
        <f t="shared" si="20"/>
        <v>191</v>
      </c>
    </row>
    <row r="128" spans="1:37" x14ac:dyDescent="0.3">
      <c r="A128" s="102">
        <v>51</v>
      </c>
      <c r="B128" s="107" t="str">
        <f>VLOOKUP($A128,Сотрудники!$A$3:$L$1206,2,0)</f>
        <v>Колмогорова Анна</v>
      </c>
      <c r="C128" s="107" t="str">
        <f>VLOOKUP($A128,Сотрудники!$A$3:$L$1206,8,0)</f>
        <v>Краснодар</v>
      </c>
      <c r="D128" s="109">
        <v>8</v>
      </c>
      <c r="E128" s="109">
        <v>8</v>
      </c>
      <c r="F128" s="109">
        <v>8</v>
      </c>
      <c r="G128" s="109">
        <v>8</v>
      </c>
      <c r="H128" s="127"/>
      <c r="I128" s="127"/>
      <c r="J128" s="109">
        <v>8</v>
      </c>
      <c r="K128" s="109">
        <v>8</v>
      </c>
      <c r="L128" s="109">
        <v>8</v>
      </c>
      <c r="M128" s="109">
        <v>8</v>
      </c>
      <c r="N128" s="109">
        <v>8</v>
      </c>
      <c r="O128" s="127"/>
      <c r="P128" s="127"/>
      <c r="Q128" s="109">
        <v>8</v>
      </c>
      <c r="R128" s="109">
        <v>8</v>
      </c>
      <c r="S128" s="109">
        <v>8</v>
      </c>
      <c r="T128" s="109">
        <v>8</v>
      </c>
      <c r="U128" s="109">
        <v>8</v>
      </c>
      <c r="V128" s="127"/>
      <c r="W128" s="127"/>
      <c r="X128" s="109">
        <v>8</v>
      </c>
      <c r="Y128" s="109">
        <v>8</v>
      </c>
      <c r="Z128" s="109">
        <v>8</v>
      </c>
      <c r="AA128" s="109">
        <v>8</v>
      </c>
      <c r="AB128" s="109">
        <v>8</v>
      </c>
      <c r="AC128" s="127"/>
      <c r="AD128" s="127"/>
      <c r="AE128" s="109">
        <v>8</v>
      </c>
      <c r="AF128" s="109">
        <v>8</v>
      </c>
      <c r="AG128" s="109">
        <v>8</v>
      </c>
      <c r="AH128" s="109">
        <v>7</v>
      </c>
      <c r="AI128" s="107"/>
      <c r="AJ128" s="107"/>
      <c r="AK128" s="110">
        <f t="shared" si="20"/>
        <v>183</v>
      </c>
    </row>
    <row r="129" spans="1:37" x14ac:dyDescent="0.3">
      <c r="A129" s="102">
        <v>53</v>
      </c>
      <c r="B129" s="107" t="str">
        <f>VLOOKUP($A129,Сотрудники!$A$3:$L$1206,2,0)</f>
        <v>Скаржинский Тимур</v>
      </c>
      <c r="C129" s="107" t="str">
        <f>VLOOKUP($A129,Сотрудники!$A$3:$L$1206,8,0)</f>
        <v>Москва</v>
      </c>
      <c r="D129" s="109">
        <v>8</v>
      </c>
      <c r="E129" s="109">
        <v>8</v>
      </c>
      <c r="F129" s="109">
        <v>8</v>
      </c>
      <c r="G129" s="109">
        <v>8</v>
      </c>
      <c r="H129" s="127"/>
      <c r="I129" s="127"/>
      <c r="J129" s="109">
        <v>8</v>
      </c>
      <c r="K129" s="109">
        <v>8</v>
      </c>
      <c r="L129" s="109">
        <v>8</v>
      </c>
      <c r="M129" s="109">
        <v>8</v>
      </c>
      <c r="N129" s="109">
        <v>8</v>
      </c>
      <c r="O129" s="127"/>
      <c r="P129" s="127"/>
      <c r="Q129" s="109">
        <v>8</v>
      </c>
      <c r="R129" s="109">
        <v>8</v>
      </c>
      <c r="S129" s="109">
        <v>8</v>
      </c>
      <c r="T129" s="109">
        <v>8</v>
      </c>
      <c r="U129" s="109">
        <v>8</v>
      </c>
      <c r="V129" s="127"/>
      <c r="W129" s="127"/>
      <c r="X129" s="109">
        <v>8</v>
      </c>
      <c r="Y129" s="109">
        <v>8</v>
      </c>
      <c r="Z129" s="109">
        <v>8</v>
      </c>
      <c r="AA129" s="109">
        <v>8</v>
      </c>
      <c r="AB129" s="109">
        <v>8</v>
      </c>
      <c r="AC129" s="127"/>
      <c r="AD129" s="127"/>
      <c r="AE129" s="109">
        <v>8</v>
      </c>
      <c r="AF129" s="109">
        <v>8</v>
      </c>
      <c r="AG129" s="109">
        <v>8</v>
      </c>
      <c r="AH129" s="109">
        <v>7</v>
      </c>
      <c r="AI129" s="107"/>
      <c r="AJ129" s="107"/>
      <c r="AK129" s="110">
        <f t="shared" si="20"/>
        <v>183</v>
      </c>
    </row>
    <row r="130" spans="1:37" x14ac:dyDescent="0.3">
      <c r="A130" s="102">
        <v>54</v>
      </c>
      <c r="B130" s="107" t="str">
        <f>VLOOKUP($A130,Сотрудники!$A$3:$L$1206,2,0)</f>
        <v>Закрацкий Станислав</v>
      </c>
      <c r="C130" s="107" t="str">
        <f>VLOOKUP($A130,Сотрудники!$A$3:$L$1206,8,0)</f>
        <v>Москва</v>
      </c>
      <c r="D130" s="109">
        <v>8</v>
      </c>
      <c r="E130" s="109">
        <v>8</v>
      </c>
      <c r="F130" s="109">
        <v>8</v>
      </c>
      <c r="G130" s="109">
        <v>8</v>
      </c>
      <c r="H130" s="127"/>
      <c r="I130" s="127"/>
      <c r="J130" s="109">
        <v>8</v>
      </c>
      <c r="K130" s="109">
        <v>8</v>
      </c>
      <c r="L130" s="109">
        <v>8</v>
      </c>
      <c r="M130" s="109">
        <v>8</v>
      </c>
      <c r="N130" s="109">
        <v>8</v>
      </c>
      <c r="O130" s="127"/>
      <c r="P130" s="127"/>
      <c r="Q130" s="109">
        <v>8</v>
      </c>
      <c r="R130" s="109">
        <v>8</v>
      </c>
      <c r="S130" s="109">
        <v>8</v>
      </c>
      <c r="T130" s="109">
        <v>8</v>
      </c>
      <c r="U130" s="109">
        <v>8</v>
      </c>
      <c r="V130" s="127"/>
      <c r="W130" s="127"/>
      <c r="X130" s="109">
        <v>8</v>
      </c>
      <c r="Y130" s="109">
        <v>8</v>
      </c>
      <c r="Z130" s="109">
        <v>8</v>
      </c>
      <c r="AA130" s="109">
        <v>8</v>
      </c>
      <c r="AB130" s="109">
        <v>8</v>
      </c>
      <c r="AC130" s="127"/>
      <c r="AD130" s="127"/>
      <c r="AE130" s="109">
        <v>8</v>
      </c>
      <c r="AF130" s="109">
        <v>8</v>
      </c>
      <c r="AG130" s="109">
        <v>8</v>
      </c>
      <c r="AH130" s="109">
        <v>7</v>
      </c>
      <c r="AI130" s="107"/>
      <c r="AJ130" s="107"/>
      <c r="AK130" s="110">
        <f t="shared" si="20"/>
        <v>183</v>
      </c>
    </row>
    <row r="131" spans="1:37" x14ac:dyDescent="0.3">
      <c r="A131" s="102">
        <v>55</v>
      </c>
      <c r="B131" s="107" t="str">
        <f>VLOOKUP($A131,Сотрудники!$A$3:$L$1206,2,0)</f>
        <v>Секисов Константин</v>
      </c>
      <c r="C131" s="107" t="str">
        <f>VLOOKUP($A131,Сотрудники!$A$3:$L$1206,8,0)</f>
        <v>Курган</v>
      </c>
      <c r="D131" s="109">
        <v>8</v>
      </c>
      <c r="E131" s="109">
        <v>8</v>
      </c>
      <c r="F131" s="109">
        <v>8</v>
      </c>
      <c r="G131" s="109">
        <v>8</v>
      </c>
      <c r="H131" s="127"/>
      <c r="I131" s="127"/>
      <c r="J131" s="109">
        <v>8</v>
      </c>
      <c r="K131" s="109">
        <v>8</v>
      </c>
      <c r="L131" s="109">
        <v>8</v>
      </c>
      <c r="M131" s="109">
        <v>8</v>
      </c>
      <c r="N131" s="109">
        <v>8</v>
      </c>
      <c r="O131" s="127"/>
      <c r="P131" s="127"/>
      <c r="Q131" s="109">
        <v>8</v>
      </c>
      <c r="R131" s="109">
        <v>8</v>
      </c>
      <c r="S131" s="109">
        <v>8</v>
      </c>
      <c r="T131" s="109">
        <v>8</v>
      </c>
      <c r="U131" s="109">
        <v>8</v>
      </c>
      <c r="V131" s="127"/>
      <c r="W131" s="127"/>
      <c r="X131" s="109">
        <v>8</v>
      </c>
      <c r="Y131" s="109">
        <v>8</v>
      </c>
      <c r="Z131" s="109">
        <v>8</v>
      </c>
      <c r="AA131" s="109">
        <v>8</v>
      </c>
      <c r="AB131" s="109">
        <v>8</v>
      </c>
      <c r="AC131" s="127"/>
      <c r="AD131" s="127"/>
      <c r="AE131" s="109">
        <v>8</v>
      </c>
      <c r="AF131" s="109">
        <v>8</v>
      </c>
      <c r="AG131" s="109">
        <v>8</v>
      </c>
      <c r="AH131" s="109">
        <v>7</v>
      </c>
      <c r="AI131" s="107"/>
      <c r="AJ131" s="107"/>
      <c r="AK131" s="110">
        <f t="shared" si="20"/>
        <v>183</v>
      </c>
    </row>
    <row r="132" spans="1:37" x14ac:dyDescent="0.3">
      <c r="A132" s="102">
        <v>56</v>
      </c>
      <c r="B132" s="107" t="str">
        <f>VLOOKUP($A132,Сотрудники!$A$3:$L$1206,2,0)</f>
        <v>Русинов Михаил</v>
      </c>
      <c r="C132" s="107" t="str">
        <f>VLOOKUP($A132,Сотрудники!$A$3:$L$1206,8,0)</f>
        <v>Москва</v>
      </c>
      <c r="D132" s="109">
        <v>8</v>
      </c>
      <c r="E132" s="109">
        <v>8</v>
      </c>
      <c r="F132" s="109">
        <v>8</v>
      </c>
      <c r="G132" s="109">
        <v>8</v>
      </c>
      <c r="H132" s="127"/>
      <c r="I132" s="127"/>
      <c r="J132" s="109">
        <v>8</v>
      </c>
      <c r="K132" s="109">
        <v>8</v>
      </c>
      <c r="L132" s="109">
        <v>8</v>
      </c>
      <c r="M132" s="109">
        <v>8</v>
      </c>
      <c r="N132" s="109">
        <v>8</v>
      </c>
      <c r="O132" s="127"/>
      <c r="P132" s="127"/>
      <c r="Q132" s="109">
        <v>8</v>
      </c>
      <c r="R132" s="109">
        <v>8</v>
      </c>
      <c r="S132" s="109">
        <v>8</v>
      </c>
      <c r="T132" s="109">
        <v>8</v>
      </c>
      <c r="U132" s="109">
        <v>8</v>
      </c>
      <c r="V132" s="127"/>
      <c r="W132" s="127"/>
      <c r="X132" s="109">
        <v>8</v>
      </c>
      <c r="Y132" s="109">
        <v>8</v>
      </c>
      <c r="Z132" s="109">
        <v>8</v>
      </c>
      <c r="AA132" s="109">
        <v>8</v>
      </c>
      <c r="AB132" s="109">
        <v>8</v>
      </c>
      <c r="AC132" s="127"/>
      <c r="AD132" s="127"/>
      <c r="AE132" s="109">
        <v>8</v>
      </c>
      <c r="AF132" s="109">
        <v>8</v>
      </c>
      <c r="AG132" s="109">
        <v>8</v>
      </c>
      <c r="AH132" s="109">
        <v>7</v>
      </c>
      <c r="AI132" s="107"/>
      <c r="AJ132" s="107"/>
      <c r="AK132" s="110">
        <f t="shared" si="20"/>
        <v>183</v>
      </c>
    </row>
    <row r="133" spans="1:37" x14ac:dyDescent="0.3">
      <c r="A133" s="102">
        <v>57</v>
      </c>
      <c r="B133" s="107" t="str">
        <f>VLOOKUP($A133,Сотрудники!$A$3:$L$1206,2,0)</f>
        <v>Кузякина Ирина</v>
      </c>
      <c r="C133" s="107" t="str">
        <f>VLOOKUP($A133,Сотрудники!$A$3:$L$1206,8,0)</f>
        <v>Москва</v>
      </c>
      <c r="D133" s="109">
        <v>8</v>
      </c>
      <c r="E133" s="109">
        <v>8</v>
      </c>
      <c r="F133" s="109">
        <v>8</v>
      </c>
      <c r="G133" s="109">
        <v>8</v>
      </c>
      <c r="H133" s="127"/>
      <c r="I133" s="127"/>
      <c r="J133" s="109">
        <v>8</v>
      </c>
      <c r="K133" s="109">
        <v>8</v>
      </c>
      <c r="L133" s="109">
        <v>8</v>
      </c>
      <c r="M133" s="109">
        <v>8</v>
      </c>
      <c r="N133" s="109">
        <v>8</v>
      </c>
      <c r="O133" s="127"/>
      <c r="P133" s="127"/>
      <c r="Q133" s="109">
        <v>8</v>
      </c>
      <c r="R133" s="109">
        <v>8</v>
      </c>
      <c r="S133" s="109">
        <v>8</v>
      </c>
      <c r="T133" s="109">
        <v>8</v>
      </c>
      <c r="U133" s="109">
        <v>8</v>
      </c>
      <c r="V133" s="127"/>
      <c r="W133" s="127"/>
      <c r="X133" s="109">
        <v>8</v>
      </c>
      <c r="Y133" s="109">
        <v>8</v>
      </c>
      <c r="Z133" s="109">
        <v>8</v>
      </c>
      <c r="AA133" s="109">
        <v>8</v>
      </c>
      <c r="AB133" s="109">
        <v>8</v>
      </c>
      <c r="AC133" s="127"/>
      <c r="AD133" s="127"/>
      <c r="AE133" s="109">
        <v>8</v>
      </c>
      <c r="AF133" s="109">
        <v>8</v>
      </c>
      <c r="AG133" s="109">
        <v>8</v>
      </c>
      <c r="AH133" s="109">
        <v>7</v>
      </c>
      <c r="AI133" s="107"/>
      <c r="AJ133" s="107"/>
      <c r="AK133" s="110">
        <f t="shared" si="20"/>
        <v>183</v>
      </c>
    </row>
    <row r="134" spans="1:37" x14ac:dyDescent="0.3">
      <c r="A134" s="102">
        <v>58</v>
      </c>
      <c r="B134" s="107" t="str">
        <f>VLOOKUP($A134,Сотрудники!$A$3:$L$1206,2,0)</f>
        <v>Нгуен Дмитрий</v>
      </c>
      <c r="C134" s="107" t="str">
        <f>VLOOKUP($A134,Сотрудники!$A$3:$L$1206,8,0)</f>
        <v>СПБ</v>
      </c>
      <c r="D134" s="109">
        <v>8</v>
      </c>
      <c r="E134" s="109">
        <v>8</v>
      </c>
      <c r="F134" s="109">
        <v>8</v>
      </c>
      <c r="G134" s="109">
        <v>8</v>
      </c>
      <c r="H134" s="127"/>
      <c r="I134" s="127"/>
      <c r="J134" s="109">
        <v>8</v>
      </c>
      <c r="K134" s="109">
        <v>8</v>
      </c>
      <c r="L134" s="109">
        <v>8</v>
      </c>
      <c r="M134" s="109">
        <v>8</v>
      </c>
      <c r="N134" s="109">
        <v>8</v>
      </c>
      <c r="O134" s="127"/>
      <c r="P134" s="127"/>
      <c r="Q134" s="109">
        <v>8</v>
      </c>
      <c r="R134" s="109">
        <v>8</v>
      </c>
      <c r="S134" s="109">
        <v>8</v>
      </c>
      <c r="T134" s="109">
        <v>8</v>
      </c>
      <c r="U134" s="109">
        <v>8</v>
      </c>
      <c r="V134" s="127"/>
      <c r="W134" s="127"/>
      <c r="X134" s="109">
        <v>8</v>
      </c>
      <c r="Y134" s="109">
        <v>8</v>
      </c>
      <c r="Z134" s="109">
        <v>8</v>
      </c>
      <c r="AA134" s="109">
        <v>8</v>
      </c>
      <c r="AB134" s="109">
        <v>8</v>
      </c>
      <c r="AC134" s="127"/>
      <c r="AD134" s="127"/>
      <c r="AE134" s="109">
        <v>8</v>
      </c>
      <c r="AF134" s="109">
        <v>8</v>
      </c>
      <c r="AG134" s="109">
        <v>8</v>
      </c>
      <c r="AH134" s="109">
        <v>7</v>
      </c>
      <c r="AI134" s="107"/>
      <c r="AJ134" s="107"/>
      <c r="AK134" s="110">
        <f t="shared" si="20"/>
        <v>183</v>
      </c>
    </row>
    <row r="135" spans="1:37" x14ac:dyDescent="0.3">
      <c r="A135" s="102">
        <v>59</v>
      </c>
      <c r="B135" s="107" t="str">
        <f>VLOOKUP($A135,Сотрудники!$A$3:$L$1206,2,0)</f>
        <v>Зырянов Николай</v>
      </c>
      <c r="C135" s="107" t="str">
        <f>VLOOKUP($A135,Сотрудники!$A$3:$L$1206,8,0)</f>
        <v>СПБ</v>
      </c>
      <c r="D135" s="109">
        <v>8</v>
      </c>
      <c r="E135" s="109">
        <v>8</v>
      </c>
      <c r="F135" s="109">
        <v>8</v>
      </c>
      <c r="G135" s="109">
        <v>8</v>
      </c>
      <c r="H135" s="127"/>
      <c r="I135" s="127"/>
      <c r="J135" s="109">
        <v>8</v>
      </c>
      <c r="K135" s="109">
        <v>8</v>
      </c>
      <c r="L135" s="109">
        <v>8</v>
      </c>
      <c r="M135" s="109">
        <v>8</v>
      </c>
      <c r="N135" s="109">
        <v>8</v>
      </c>
      <c r="O135" s="127"/>
      <c r="P135" s="127"/>
      <c r="Q135" s="109">
        <v>8</v>
      </c>
      <c r="R135" s="109">
        <v>8</v>
      </c>
      <c r="S135" s="109">
        <v>8</v>
      </c>
      <c r="T135" s="109">
        <v>8</v>
      </c>
      <c r="U135" s="109">
        <v>8</v>
      </c>
      <c r="V135" s="127"/>
      <c r="W135" s="127"/>
      <c r="X135" s="109">
        <v>8</v>
      </c>
      <c r="Y135" s="109">
        <v>8</v>
      </c>
      <c r="Z135" s="109">
        <v>8</v>
      </c>
      <c r="AA135" s="109">
        <v>8</v>
      </c>
      <c r="AB135" s="109">
        <v>8</v>
      </c>
      <c r="AC135" s="127"/>
      <c r="AD135" s="127"/>
      <c r="AE135" s="109">
        <v>8</v>
      </c>
      <c r="AF135" s="109">
        <v>8</v>
      </c>
      <c r="AG135" s="109">
        <v>8</v>
      </c>
      <c r="AH135" s="109">
        <v>7</v>
      </c>
      <c r="AI135" s="107"/>
      <c r="AJ135" s="107"/>
      <c r="AK135" s="110">
        <f t="shared" si="20"/>
        <v>183</v>
      </c>
    </row>
    <row r="136" spans="1:37" x14ac:dyDescent="0.3">
      <c r="A136" s="102">
        <v>60</v>
      </c>
      <c r="B136" s="107" t="str">
        <f>VLOOKUP($A136,Сотрудники!$A$3:$L$1206,2,0)</f>
        <v>Гнусов Алексей</v>
      </c>
      <c r="C136" s="107" t="str">
        <f>VLOOKUP($A136,Сотрудники!$A$3:$L$1206,8,0)</f>
        <v>Москва</v>
      </c>
      <c r="D136" s="109">
        <v>8</v>
      </c>
      <c r="E136" s="109">
        <v>8</v>
      </c>
      <c r="F136" s="109">
        <v>8</v>
      </c>
      <c r="G136" s="109">
        <v>8</v>
      </c>
      <c r="H136" s="127"/>
      <c r="I136" s="127"/>
      <c r="J136" s="109">
        <v>8</v>
      </c>
      <c r="K136" s="109">
        <v>8</v>
      </c>
      <c r="L136" s="109">
        <v>8</v>
      </c>
      <c r="M136" s="109">
        <v>8</v>
      </c>
      <c r="N136" s="109">
        <v>8</v>
      </c>
      <c r="O136" s="127"/>
      <c r="P136" s="127"/>
      <c r="Q136" s="109">
        <v>8</v>
      </c>
      <c r="R136" s="109">
        <v>8</v>
      </c>
      <c r="S136" s="109">
        <v>8</v>
      </c>
      <c r="T136" s="109">
        <v>8</v>
      </c>
      <c r="U136" s="109">
        <v>8</v>
      </c>
      <c r="V136" s="127"/>
      <c r="W136" s="127"/>
      <c r="X136" s="109">
        <v>8</v>
      </c>
      <c r="Y136" s="109">
        <v>8</v>
      </c>
      <c r="Z136" s="109">
        <v>8</v>
      </c>
      <c r="AA136" s="109">
        <v>8</v>
      </c>
      <c r="AB136" s="109">
        <v>8</v>
      </c>
      <c r="AC136" s="127"/>
      <c r="AD136" s="127"/>
      <c r="AE136" s="109">
        <v>8</v>
      </c>
      <c r="AF136" s="109">
        <v>8</v>
      </c>
      <c r="AG136" s="109">
        <v>8</v>
      </c>
      <c r="AH136" s="109">
        <v>7</v>
      </c>
      <c r="AI136" s="107"/>
      <c r="AJ136" s="107"/>
      <c r="AK136" s="110">
        <f t="shared" si="20"/>
        <v>183</v>
      </c>
    </row>
    <row r="137" spans="1:37" x14ac:dyDescent="0.3">
      <c r="A137" s="102">
        <v>61</v>
      </c>
      <c r="B137" s="107" t="str">
        <f>VLOOKUP($A137,Сотрудники!$A$3:$L$1206,2,0)</f>
        <v>Ушаков Сергей</v>
      </c>
      <c r="C137" s="107" t="str">
        <f>VLOOKUP($A137,Сотрудники!$A$3:$L$1206,8,0)</f>
        <v>Москва</v>
      </c>
      <c r="D137" s="109">
        <v>8</v>
      </c>
      <c r="E137" s="109">
        <v>8</v>
      </c>
      <c r="F137" s="109">
        <v>8</v>
      </c>
      <c r="G137" s="109">
        <v>8</v>
      </c>
      <c r="H137" s="127"/>
      <c r="I137" s="127"/>
      <c r="J137" s="109">
        <v>8</v>
      </c>
      <c r="K137" s="109">
        <v>8</v>
      </c>
      <c r="L137" s="109">
        <v>8</v>
      </c>
      <c r="M137" s="109">
        <v>8</v>
      </c>
      <c r="N137" s="109">
        <v>8</v>
      </c>
      <c r="O137" s="127"/>
      <c r="P137" s="127"/>
      <c r="Q137" s="109">
        <v>8</v>
      </c>
      <c r="R137" s="109">
        <v>8</v>
      </c>
      <c r="S137" s="109">
        <v>8</v>
      </c>
      <c r="T137" s="109">
        <v>8</v>
      </c>
      <c r="U137" s="109">
        <v>8</v>
      </c>
      <c r="V137" s="127"/>
      <c r="W137" s="127"/>
      <c r="X137" s="109">
        <v>8</v>
      </c>
      <c r="Y137" s="109">
        <v>8</v>
      </c>
      <c r="Z137" s="109">
        <v>8</v>
      </c>
      <c r="AA137" s="109">
        <v>8</v>
      </c>
      <c r="AB137" s="109">
        <v>8</v>
      </c>
      <c r="AC137" s="127"/>
      <c r="AD137" s="127"/>
      <c r="AE137" s="109">
        <v>8</v>
      </c>
      <c r="AF137" s="109">
        <v>8</v>
      </c>
      <c r="AG137" s="109">
        <v>8</v>
      </c>
      <c r="AH137" s="109">
        <v>7</v>
      </c>
      <c r="AI137" s="107"/>
      <c r="AJ137" s="107"/>
      <c r="AK137" s="110">
        <f t="shared" si="20"/>
        <v>183</v>
      </c>
    </row>
    <row r="138" spans="1:37" x14ac:dyDescent="0.3">
      <c r="A138" s="102">
        <v>62</v>
      </c>
      <c r="B138" s="107" t="str">
        <f>VLOOKUP($A138,Сотрудники!$A$3:$L$1206,2,0)</f>
        <v>Горьков Алексей</v>
      </c>
      <c r="C138" s="107" t="str">
        <f>VLOOKUP($A138,Сотрудники!$A$3:$L$1206,8,0)</f>
        <v>Москва</v>
      </c>
      <c r="D138" s="109">
        <v>8</v>
      </c>
      <c r="E138" s="109">
        <v>8</v>
      </c>
      <c r="F138" s="109">
        <v>8</v>
      </c>
      <c r="G138" s="109">
        <v>8</v>
      </c>
      <c r="H138" s="127"/>
      <c r="I138" s="127"/>
      <c r="J138" s="109">
        <v>8</v>
      </c>
      <c r="K138" s="109">
        <v>8</v>
      </c>
      <c r="L138" s="109">
        <v>8</v>
      </c>
      <c r="M138" s="109">
        <v>8</v>
      </c>
      <c r="N138" s="109">
        <v>8</v>
      </c>
      <c r="O138" s="127"/>
      <c r="P138" s="127"/>
      <c r="Q138" s="109">
        <v>8</v>
      </c>
      <c r="R138" s="109">
        <v>8</v>
      </c>
      <c r="S138" s="109">
        <v>8</v>
      </c>
      <c r="T138" s="109">
        <v>8</v>
      </c>
      <c r="U138" s="109">
        <v>8</v>
      </c>
      <c r="V138" s="127"/>
      <c r="W138" s="127"/>
      <c r="X138" s="109">
        <v>8</v>
      </c>
      <c r="Y138" s="109">
        <v>8</v>
      </c>
      <c r="Z138" s="109">
        <v>8</v>
      </c>
      <c r="AA138" s="109">
        <v>8</v>
      </c>
      <c r="AB138" s="109">
        <v>8</v>
      </c>
      <c r="AC138" s="127"/>
      <c r="AD138" s="127"/>
      <c r="AE138" s="109">
        <v>8</v>
      </c>
      <c r="AF138" s="109">
        <v>8</v>
      </c>
      <c r="AG138" s="109">
        <v>8</v>
      </c>
      <c r="AH138" s="109">
        <v>7</v>
      </c>
      <c r="AI138" s="107"/>
      <c r="AJ138" s="107"/>
      <c r="AK138" s="110">
        <f t="shared" si="20"/>
        <v>183</v>
      </c>
    </row>
    <row r="139" spans="1:37" x14ac:dyDescent="0.3">
      <c r="A139" s="102">
        <v>63</v>
      </c>
      <c r="B139" s="107" t="str">
        <f>VLOOKUP($A139,Сотрудники!$A$3:$L$1206,2,0)</f>
        <v>Ненякина Анастасия</v>
      </c>
      <c r="C139" s="107" t="str">
        <f>VLOOKUP($A139,Сотрудники!$A$3:$L$1206,8,0)</f>
        <v>Москва</v>
      </c>
      <c r="D139" s="109">
        <v>0</v>
      </c>
      <c r="E139" s="109">
        <v>8</v>
      </c>
      <c r="F139" s="109">
        <v>8</v>
      </c>
      <c r="G139" s="109">
        <v>8</v>
      </c>
      <c r="H139" s="127"/>
      <c r="I139" s="127"/>
      <c r="J139" s="109">
        <v>8</v>
      </c>
      <c r="K139" s="109">
        <v>8</v>
      </c>
      <c r="L139" s="109">
        <v>8</v>
      </c>
      <c r="M139" s="109">
        <v>8</v>
      </c>
      <c r="N139" s="109">
        <v>8</v>
      </c>
      <c r="O139" s="127"/>
      <c r="P139" s="127"/>
      <c r="Q139" s="109">
        <v>8</v>
      </c>
      <c r="R139" s="109">
        <v>8</v>
      </c>
      <c r="S139" s="109">
        <v>8</v>
      </c>
      <c r="T139" s="109">
        <v>8</v>
      </c>
      <c r="U139" s="109">
        <v>8</v>
      </c>
      <c r="V139" s="127"/>
      <c r="W139" s="127"/>
      <c r="X139" s="109">
        <v>8</v>
      </c>
      <c r="Y139" s="109">
        <v>8</v>
      </c>
      <c r="Z139" s="109">
        <v>8</v>
      </c>
      <c r="AA139" s="109">
        <v>8</v>
      </c>
      <c r="AB139" s="109">
        <v>8</v>
      </c>
      <c r="AC139" s="127"/>
      <c r="AD139" s="127"/>
      <c r="AE139" s="109">
        <v>8</v>
      </c>
      <c r="AF139" s="109">
        <v>8</v>
      </c>
      <c r="AG139" s="109">
        <v>8</v>
      </c>
      <c r="AH139" s="109">
        <v>7</v>
      </c>
      <c r="AI139" s="107"/>
      <c r="AJ139" s="107"/>
      <c r="AK139" s="110">
        <f t="shared" si="20"/>
        <v>175</v>
      </c>
    </row>
    <row r="140" spans="1:37" x14ac:dyDescent="0.3">
      <c r="A140" s="102">
        <v>83</v>
      </c>
      <c r="B140" s="107" t="str">
        <f>VLOOKUP($A140,Сотрудники!$A$3:$L$1206,2,0)</f>
        <v>Жердева Екатерина</v>
      </c>
      <c r="C140" s="107" t="str">
        <f>VLOOKUP($A140,Сотрудники!$A$3:$L$1206,8,0)</f>
        <v>Архангельск</v>
      </c>
      <c r="D140" s="109">
        <v>8</v>
      </c>
      <c r="E140" s="109">
        <v>8</v>
      </c>
      <c r="F140" s="109">
        <v>8</v>
      </c>
      <c r="G140" s="109">
        <v>8</v>
      </c>
      <c r="H140" s="127"/>
      <c r="I140" s="127"/>
      <c r="J140" s="109">
        <v>8</v>
      </c>
      <c r="K140" s="109">
        <v>8</v>
      </c>
      <c r="L140" s="109">
        <v>8</v>
      </c>
      <c r="M140" s="109">
        <v>8</v>
      </c>
      <c r="N140" s="109">
        <v>8</v>
      </c>
      <c r="O140" s="127"/>
      <c r="P140" s="127"/>
      <c r="Q140" s="109">
        <v>8</v>
      </c>
      <c r="R140" s="109">
        <v>8</v>
      </c>
      <c r="S140" s="109">
        <v>8</v>
      </c>
      <c r="T140" s="109">
        <v>8</v>
      </c>
      <c r="U140" s="109">
        <v>8</v>
      </c>
      <c r="V140" s="127"/>
      <c r="W140" s="127"/>
      <c r="X140" s="109">
        <v>8</v>
      </c>
      <c r="Y140" s="109">
        <v>8</v>
      </c>
      <c r="Z140" s="109">
        <v>8</v>
      </c>
      <c r="AA140" s="109">
        <v>8</v>
      </c>
      <c r="AB140" s="109">
        <v>8</v>
      </c>
      <c r="AC140" s="127"/>
      <c r="AD140" s="127"/>
      <c r="AE140" s="109">
        <v>8</v>
      </c>
      <c r="AF140" s="109">
        <v>8</v>
      </c>
      <c r="AG140" s="109">
        <v>8</v>
      </c>
      <c r="AH140" s="109">
        <v>7</v>
      </c>
      <c r="AI140" s="107"/>
      <c r="AJ140" s="107"/>
      <c r="AK140" s="110">
        <f t="shared" si="20"/>
        <v>183</v>
      </c>
    </row>
    <row r="141" spans="1:37" x14ac:dyDescent="0.3">
      <c r="A141" s="102">
        <v>64</v>
      </c>
      <c r="B141" s="107" t="str">
        <f>VLOOKUP($A141,Сотрудники!$A$3:$L$1206,2,0)</f>
        <v>Павлов Роман</v>
      </c>
      <c r="C141" s="107" t="str">
        <f>VLOOKUP($A141,Сотрудники!$A$3:$L$1206,8,0)</f>
        <v>Москва</v>
      </c>
      <c r="D141" s="109">
        <v>8</v>
      </c>
      <c r="E141" s="109">
        <v>8</v>
      </c>
      <c r="F141" s="109">
        <v>8</v>
      </c>
      <c r="G141" s="109">
        <v>8</v>
      </c>
      <c r="H141" s="127"/>
      <c r="I141" s="127"/>
      <c r="J141" s="109">
        <v>8</v>
      </c>
      <c r="K141" s="109">
        <v>8</v>
      </c>
      <c r="L141" s="109">
        <v>8</v>
      </c>
      <c r="M141" s="109">
        <v>8</v>
      </c>
      <c r="N141" s="109">
        <v>8</v>
      </c>
      <c r="O141" s="127"/>
      <c r="P141" s="127"/>
      <c r="Q141" s="109">
        <v>8</v>
      </c>
      <c r="R141" s="109">
        <v>8</v>
      </c>
      <c r="S141" s="109">
        <v>8</v>
      </c>
      <c r="T141" s="109">
        <v>8</v>
      </c>
      <c r="U141" s="109">
        <v>8</v>
      </c>
      <c r="V141" s="127"/>
      <c r="W141" s="127"/>
      <c r="X141" s="109">
        <v>8</v>
      </c>
      <c r="Y141" s="109">
        <v>8</v>
      </c>
      <c r="Z141" s="109">
        <v>8</v>
      </c>
      <c r="AA141" s="109">
        <v>8</v>
      </c>
      <c r="AB141" s="109">
        <v>8</v>
      </c>
      <c r="AC141" s="127"/>
      <c r="AD141" s="127"/>
      <c r="AE141" s="109">
        <v>8</v>
      </c>
      <c r="AF141" s="109">
        <v>8</v>
      </c>
      <c r="AG141" s="109">
        <v>8</v>
      </c>
      <c r="AH141" s="109">
        <v>7</v>
      </c>
      <c r="AI141" s="107"/>
      <c r="AJ141" s="107"/>
      <c r="AK141" s="110">
        <f t="shared" si="20"/>
        <v>183</v>
      </c>
    </row>
    <row r="142" spans="1:37" x14ac:dyDescent="0.3">
      <c r="A142" s="102">
        <v>66</v>
      </c>
      <c r="B142" s="107" t="str">
        <f>VLOOKUP($A142,Сотрудники!$A$3:$L$1206,2,0)</f>
        <v>Лукьянов Станислав</v>
      </c>
      <c r="C142" s="107" t="str">
        <f>VLOOKUP($A142,Сотрудники!$A$3:$L$1206,8,0)</f>
        <v>Екатеринбург</v>
      </c>
      <c r="D142" s="109">
        <v>8</v>
      </c>
      <c r="E142" s="109">
        <v>8</v>
      </c>
      <c r="F142" s="109">
        <v>8</v>
      </c>
      <c r="G142" s="109">
        <v>8</v>
      </c>
      <c r="H142" s="127"/>
      <c r="I142" s="127"/>
      <c r="J142" s="109">
        <v>8</v>
      </c>
      <c r="K142" s="109">
        <v>8</v>
      </c>
      <c r="L142" s="109">
        <v>8</v>
      </c>
      <c r="M142" s="109">
        <v>8</v>
      </c>
      <c r="N142" s="109">
        <v>8</v>
      </c>
      <c r="O142" s="127"/>
      <c r="P142" s="127"/>
      <c r="Q142" s="109">
        <v>8</v>
      </c>
      <c r="R142" s="109">
        <v>8</v>
      </c>
      <c r="S142" s="109">
        <v>8</v>
      </c>
      <c r="T142" s="109"/>
      <c r="U142" s="109"/>
      <c r="V142" s="127"/>
      <c r="W142" s="127"/>
      <c r="X142" s="109"/>
      <c r="Y142" s="109"/>
      <c r="Z142" s="109"/>
      <c r="AA142" s="109"/>
      <c r="AB142" s="109"/>
      <c r="AC142" s="127"/>
      <c r="AD142" s="127"/>
      <c r="AE142" s="109"/>
      <c r="AF142" s="109"/>
      <c r="AG142" s="109"/>
      <c r="AH142" s="109"/>
      <c r="AI142" s="107"/>
      <c r="AJ142" s="107"/>
      <c r="AK142" s="110">
        <f t="shared" si="20"/>
        <v>96</v>
      </c>
    </row>
    <row r="143" spans="1:37" x14ac:dyDescent="0.3">
      <c r="A143" s="102">
        <v>67</v>
      </c>
      <c r="B143" s="107" t="str">
        <f>VLOOKUP($A143,Сотрудники!$A$3:$L$1206,2,0)</f>
        <v>Киле Егор</v>
      </c>
      <c r="C143" s="107" t="str">
        <f>VLOOKUP($A143,Сотрудники!$A$3:$L$1206,8,0)</f>
        <v>СПБ</v>
      </c>
      <c r="D143" s="109">
        <v>8</v>
      </c>
      <c r="E143" s="109">
        <v>8</v>
      </c>
      <c r="F143" s="109">
        <v>8</v>
      </c>
      <c r="G143" s="109">
        <v>8</v>
      </c>
      <c r="H143" s="127"/>
      <c r="I143" s="127"/>
      <c r="J143" s="109">
        <v>8</v>
      </c>
      <c r="K143" s="109">
        <v>8</v>
      </c>
      <c r="L143" s="109">
        <v>8</v>
      </c>
      <c r="M143" s="109">
        <v>8</v>
      </c>
      <c r="N143" s="109">
        <v>8</v>
      </c>
      <c r="O143" s="127"/>
      <c r="P143" s="127"/>
      <c r="Q143" s="109">
        <v>8</v>
      </c>
      <c r="R143" s="109">
        <v>8</v>
      </c>
      <c r="S143" s="109">
        <v>8</v>
      </c>
      <c r="T143" s="109">
        <v>8</v>
      </c>
      <c r="U143" s="109">
        <v>8</v>
      </c>
      <c r="V143" s="127"/>
      <c r="W143" s="127"/>
      <c r="X143" s="109">
        <v>8</v>
      </c>
      <c r="Y143" s="109">
        <v>8</v>
      </c>
      <c r="Z143" s="109">
        <v>8</v>
      </c>
      <c r="AA143" s="109">
        <v>8</v>
      </c>
      <c r="AB143" s="109">
        <v>8</v>
      </c>
      <c r="AC143" s="127"/>
      <c r="AD143" s="127"/>
      <c r="AE143" s="109">
        <v>8</v>
      </c>
      <c r="AF143" s="109">
        <v>8</v>
      </c>
      <c r="AG143" s="109">
        <v>8</v>
      </c>
      <c r="AH143" s="109">
        <v>7</v>
      </c>
      <c r="AI143" s="107"/>
      <c r="AJ143" s="107"/>
      <c r="AK143" s="110">
        <f t="shared" si="20"/>
        <v>183</v>
      </c>
    </row>
    <row r="144" spans="1:37" x14ac:dyDescent="0.3">
      <c r="A144" s="102">
        <v>69</v>
      </c>
      <c r="B144" s="107" t="str">
        <f>VLOOKUP($A144,Сотрудники!$A$3:$L$1206,2,0)</f>
        <v>Егоров Валерий</v>
      </c>
      <c r="C144" s="107" t="str">
        <f>VLOOKUP($A144,Сотрудники!$A$3:$L$1206,8,0)</f>
        <v>Рязань</v>
      </c>
      <c r="D144" s="109">
        <v>8</v>
      </c>
      <c r="E144" s="109">
        <v>8</v>
      </c>
      <c r="F144" s="109">
        <v>8</v>
      </c>
      <c r="G144" s="109">
        <v>8</v>
      </c>
      <c r="H144" s="127"/>
      <c r="I144" s="127"/>
      <c r="J144" s="109">
        <v>8</v>
      </c>
      <c r="K144" s="109">
        <v>8</v>
      </c>
      <c r="L144" s="109">
        <v>8</v>
      </c>
      <c r="M144" s="109">
        <v>8</v>
      </c>
      <c r="N144" s="109">
        <v>8</v>
      </c>
      <c r="O144" s="127"/>
      <c r="P144" s="127"/>
      <c r="Q144" s="109">
        <v>8</v>
      </c>
      <c r="R144" s="109">
        <v>8</v>
      </c>
      <c r="S144" s="109">
        <v>8</v>
      </c>
      <c r="T144" s="109">
        <v>8</v>
      </c>
      <c r="U144" s="109">
        <v>8</v>
      </c>
      <c r="V144" s="127"/>
      <c r="W144" s="127"/>
      <c r="X144" s="109">
        <v>8</v>
      </c>
      <c r="Y144" s="109">
        <v>8</v>
      </c>
      <c r="Z144" s="109">
        <v>8</v>
      </c>
      <c r="AA144" s="109">
        <v>8</v>
      </c>
      <c r="AB144" s="109">
        <v>8</v>
      </c>
      <c r="AC144" s="127"/>
      <c r="AD144" s="127"/>
      <c r="AE144" s="109">
        <v>8</v>
      </c>
      <c r="AF144" s="109">
        <v>8</v>
      </c>
      <c r="AG144" s="109">
        <v>8</v>
      </c>
      <c r="AH144" s="109">
        <v>7</v>
      </c>
      <c r="AI144" s="107"/>
      <c r="AJ144" s="107"/>
      <c r="AK144" s="110">
        <f t="shared" si="20"/>
        <v>183</v>
      </c>
    </row>
    <row r="145" spans="1:37" x14ac:dyDescent="0.3">
      <c r="A145" s="102">
        <v>70</v>
      </c>
      <c r="B145" s="107" t="str">
        <f>VLOOKUP($A145,Сотрудники!$A$3:$L$1206,2,0)</f>
        <v>Балагушкин Артем</v>
      </c>
      <c r="C145" s="107" t="str">
        <f>VLOOKUP($A145,Сотрудники!$A$3:$L$1206,8,0)</f>
        <v>Москва</v>
      </c>
      <c r="D145" s="109">
        <v>8</v>
      </c>
      <c r="E145" s="109">
        <v>8</v>
      </c>
      <c r="F145" s="109">
        <v>8</v>
      </c>
      <c r="G145" s="109">
        <v>8</v>
      </c>
      <c r="H145" s="127"/>
      <c r="I145" s="127"/>
      <c r="J145" s="109">
        <v>8</v>
      </c>
      <c r="K145" s="109">
        <v>8</v>
      </c>
      <c r="L145" s="109">
        <v>8</v>
      </c>
      <c r="M145" s="109">
        <v>8</v>
      </c>
      <c r="N145" s="109">
        <v>8</v>
      </c>
      <c r="O145" s="127"/>
      <c r="P145" s="127"/>
      <c r="Q145" s="109">
        <v>8</v>
      </c>
      <c r="R145" s="109">
        <v>8</v>
      </c>
      <c r="S145" s="109">
        <v>8</v>
      </c>
      <c r="T145" s="109">
        <v>8</v>
      </c>
      <c r="U145" s="109">
        <v>8</v>
      </c>
      <c r="V145" s="127"/>
      <c r="W145" s="127"/>
      <c r="X145" s="109">
        <v>8</v>
      </c>
      <c r="Y145" s="109">
        <v>8</v>
      </c>
      <c r="Z145" s="109">
        <v>8</v>
      </c>
      <c r="AA145" s="109">
        <v>8</v>
      </c>
      <c r="AB145" s="109">
        <v>8</v>
      </c>
      <c r="AC145" s="127"/>
      <c r="AD145" s="127"/>
      <c r="AE145" s="109">
        <v>8</v>
      </c>
      <c r="AF145" s="109">
        <v>8</v>
      </c>
      <c r="AG145" s="109">
        <v>8</v>
      </c>
      <c r="AH145" s="109">
        <v>7</v>
      </c>
      <c r="AI145" s="107"/>
      <c r="AJ145" s="107"/>
      <c r="AK145" s="110">
        <f t="shared" si="20"/>
        <v>183</v>
      </c>
    </row>
    <row r="146" spans="1:37" x14ac:dyDescent="0.3">
      <c r="A146" s="102">
        <v>71</v>
      </c>
      <c r="B146" s="107" t="str">
        <f>VLOOKUP($A146,Сотрудники!$A$3:$L$1206,2,0)</f>
        <v>Чермашенцев Илья</v>
      </c>
      <c r="C146" s="107" t="str">
        <f>VLOOKUP($A146,Сотрудники!$A$3:$L$1206,8,0)</f>
        <v>Москва</v>
      </c>
      <c r="D146" s="109">
        <v>8</v>
      </c>
      <c r="E146" s="109">
        <v>8</v>
      </c>
      <c r="F146" s="109">
        <v>8</v>
      </c>
      <c r="G146" s="109">
        <v>8</v>
      </c>
      <c r="H146" s="127"/>
      <c r="I146" s="127"/>
      <c r="J146" s="109">
        <v>8</v>
      </c>
      <c r="K146" s="109">
        <v>8</v>
      </c>
      <c r="L146" s="109">
        <v>8</v>
      </c>
      <c r="M146" s="109">
        <v>8</v>
      </c>
      <c r="N146" s="109">
        <v>8</v>
      </c>
      <c r="O146" s="127"/>
      <c r="P146" s="127"/>
      <c r="Q146" s="109">
        <v>8</v>
      </c>
      <c r="R146" s="109">
        <v>8</v>
      </c>
      <c r="S146" s="109">
        <v>8</v>
      </c>
      <c r="T146" s="109">
        <v>8</v>
      </c>
      <c r="U146" s="109">
        <v>8</v>
      </c>
      <c r="V146" s="127"/>
      <c r="W146" s="127"/>
      <c r="X146" s="109">
        <v>8</v>
      </c>
      <c r="Y146" s="109">
        <v>8</v>
      </c>
      <c r="Z146" s="109">
        <v>8</v>
      </c>
      <c r="AA146" s="109">
        <v>8</v>
      </c>
      <c r="AB146" s="109">
        <v>8</v>
      </c>
      <c r="AC146" s="127"/>
      <c r="AD146" s="127"/>
      <c r="AE146" s="109">
        <v>8</v>
      </c>
      <c r="AF146" s="109">
        <v>8</v>
      </c>
      <c r="AG146" s="109">
        <v>8</v>
      </c>
      <c r="AH146" s="109">
        <v>7</v>
      </c>
      <c r="AI146" s="107"/>
      <c r="AJ146" s="107"/>
      <c r="AK146" s="110">
        <f t="shared" si="20"/>
        <v>183</v>
      </c>
    </row>
    <row r="147" spans="1:37" x14ac:dyDescent="0.3">
      <c r="A147" s="102">
        <v>73</v>
      </c>
      <c r="B147" s="107" t="str">
        <f>VLOOKUP($A147,Сотрудники!$A$3:$L$1206,2,0)</f>
        <v>Шарапов Артем</v>
      </c>
      <c r="C147" s="107" t="str">
        <f>VLOOKUP($A147,Сотрудники!$A$3:$L$1206,8,0)</f>
        <v>Барнаул</v>
      </c>
      <c r="D147" s="109">
        <v>8</v>
      </c>
      <c r="E147" s="109">
        <v>8</v>
      </c>
      <c r="F147" s="109">
        <v>8</v>
      </c>
      <c r="G147" s="109">
        <v>8</v>
      </c>
      <c r="H147" s="127"/>
      <c r="I147" s="127"/>
      <c r="J147" s="109">
        <v>8</v>
      </c>
      <c r="K147" s="109">
        <v>8</v>
      </c>
      <c r="L147" s="109">
        <v>8</v>
      </c>
      <c r="M147" s="109">
        <v>8</v>
      </c>
      <c r="N147" s="109">
        <v>8</v>
      </c>
      <c r="O147" s="127"/>
      <c r="P147" s="127"/>
      <c r="Q147" s="109">
        <v>8</v>
      </c>
      <c r="R147" s="109">
        <v>8</v>
      </c>
      <c r="S147" s="109">
        <v>8</v>
      </c>
      <c r="T147" s="109">
        <v>8</v>
      </c>
      <c r="U147" s="109">
        <v>8</v>
      </c>
      <c r="V147" s="127"/>
      <c r="W147" s="127"/>
      <c r="X147" s="109">
        <v>8</v>
      </c>
      <c r="Y147" s="109">
        <v>8</v>
      </c>
      <c r="Z147" s="109">
        <v>8</v>
      </c>
      <c r="AA147" s="109">
        <v>8</v>
      </c>
      <c r="AB147" s="109">
        <v>8</v>
      </c>
      <c r="AC147" s="127"/>
      <c r="AD147" s="127"/>
      <c r="AE147" s="109">
        <v>8</v>
      </c>
      <c r="AF147" s="109">
        <v>8</v>
      </c>
      <c r="AG147" s="109">
        <v>8</v>
      </c>
      <c r="AH147" s="109">
        <v>7</v>
      </c>
      <c r="AI147" s="107"/>
      <c r="AJ147" s="107"/>
      <c r="AK147" s="110">
        <f t="shared" si="20"/>
        <v>183</v>
      </c>
    </row>
    <row r="148" spans="1:37" x14ac:dyDescent="0.3">
      <c r="A148" s="102">
        <v>74</v>
      </c>
      <c r="B148" s="107" t="str">
        <f>VLOOKUP($A148,Сотрудники!$A$3:$L$1206,2,0)</f>
        <v>Родионов Всеволод</v>
      </c>
      <c r="C148" s="107" t="str">
        <f>VLOOKUP($A148,Сотрудники!$A$3:$L$1206,8,0)</f>
        <v>Москва</v>
      </c>
      <c r="D148" s="109">
        <v>8</v>
      </c>
      <c r="E148" s="109">
        <v>8</v>
      </c>
      <c r="F148" s="109">
        <v>8</v>
      </c>
      <c r="G148" s="109">
        <v>8</v>
      </c>
      <c r="H148" s="127"/>
      <c r="I148" s="127"/>
      <c r="J148" s="109">
        <v>8</v>
      </c>
      <c r="K148" s="109">
        <v>8</v>
      </c>
      <c r="L148" s="109">
        <v>8</v>
      </c>
      <c r="M148" s="109">
        <v>8</v>
      </c>
      <c r="N148" s="109">
        <v>8</v>
      </c>
      <c r="O148" s="127"/>
      <c r="P148" s="127"/>
      <c r="Q148" s="109">
        <v>8</v>
      </c>
      <c r="R148" s="109">
        <v>8</v>
      </c>
      <c r="S148" s="109">
        <v>8</v>
      </c>
      <c r="T148" s="109">
        <v>8</v>
      </c>
      <c r="U148" s="109">
        <v>8</v>
      </c>
      <c r="V148" s="127"/>
      <c r="W148" s="127"/>
      <c r="X148" s="109">
        <v>8</v>
      </c>
      <c r="Y148" s="109">
        <v>8</v>
      </c>
      <c r="Z148" s="109">
        <v>8</v>
      </c>
      <c r="AA148" s="109">
        <v>8</v>
      </c>
      <c r="AB148" s="109">
        <v>8</v>
      </c>
      <c r="AC148" s="127"/>
      <c r="AD148" s="127"/>
      <c r="AE148" s="109">
        <v>8</v>
      </c>
      <c r="AF148" s="109">
        <v>8</v>
      </c>
      <c r="AG148" s="109">
        <v>8</v>
      </c>
      <c r="AH148" s="109">
        <v>7</v>
      </c>
      <c r="AI148" s="107"/>
      <c r="AJ148" s="107"/>
      <c r="AK148" s="110">
        <f t="shared" si="20"/>
        <v>183</v>
      </c>
    </row>
    <row r="149" spans="1:37" x14ac:dyDescent="0.3">
      <c r="A149" s="102">
        <v>75</v>
      </c>
      <c r="B149" s="107" t="str">
        <f>VLOOKUP($A149,Сотрудники!$A$3:$L$1206,2,0)</f>
        <v>Лашкуль Александра</v>
      </c>
      <c r="C149" s="107" t="str">
        <f>VLOOKUP($A149,Сотрудники!$A$3:$L$1206,8,0)</f>
        <v>СПБ</v>
      </c>
      <c r="D149" s="109">
        <v>8</v>
      </c>
      <c r="E149" s="109">
        <v>8</v>
      </c>
      <c r="F149" s="109">
        <v>8</v>
      </c>
      <c r="G149" s="109">
        <v>8</v>
      </c>
      <c r="H149" s="127"/>
      <c r="I149" s="127"/>
      <c r="J149" s="109">
        <v>8</v>
      </c>
      <c r="K149" s="109">
        <v>8</v>
      </c>
      <c r="L149" s="109">
        <v>8</v>
      </c>
      <c r="M149" s="109">
        <v>8</v>
      </c>
      <c r="N149" s="109">
        <v>8</v>
      </c>
      <c r="O149" s="127"/>
      <c r="P149" s="127"/>
      <c r="Q149" s="109">
        <v>8</v>
      </c>
      <c r="R149" s="109">
        <v>8</v>
      </c>
      <c r="S149" s="109">
        <v>8</v>
      </c>
      <c r="T149" s="109">
        <v>8</v>
      </c>
      <c r="U149" s="109">
        <v>8</v>
      </c>
      <c r="V149" s="127"/>
      <c r="W149" s="127"/>
      <c r="X149" s="109">
        <v>8</v>
      </c>
      <c r="Y149" s="109">
        <v>8</v>
      </c>
      <c r="Z149" s="109">
        <v>8</v>
      </c>
      <c r="AA149" s="109">
        <v>8</v>
      </c>
      <c r="AB149" s="109">
        <v>8</v>
      </c>
      <c r="AC149" s="127"/>
      <c r="AD149" s="127"/>
      <c r="AE149" s="109">
        <v>8</v>
      </c>
      <c r="AF149" s="109">
        <v>8</v>
      </c>
      <c r="AG149" s="109">
        <v>8</v>
      </c>
      <c r="AH149" s="109">
        <v>7</v>
      </c>
      <c r="AI149" s="107"/>
      <c r="AJ149" s="107"/>
      <c r="AK149" s="110">
        <f t="shared" si="20"/>
        <v>183</v>
      </c>
    </row>
    <row r="150" spans="1:37" x14ac:dyDescent="0.3">
      <c r="A150" s="102">
        <v>76</v>
      </c>
      <c r="B150" s="107" t="str">
        <f>VLOOKUP($A150,Сотрудники!$A$3:$L$1206,2,0)</f>
        <v>Мокрова Анастасия</v>
      </c>
      <c r="C150" s="107" t="str">
        <f>VLOOKUP($A150,Сотрудники!$A$3:$L$1206,8,0)</f>
        <v>СПБ</v>
      </c>
      <c r="D150" s="109">
        <v>8</v>
      </c>
      <c r="E150" s="109">
        <v>8</v>
      </c>
      <c r="F150" s="109">
        <v>8</v>
      </c>
      <c r="G150" s="109">
        <v>8</v>
      </c>
      <c r="H150" s="127"/>
      <c r="I150" s="127"/>
      <c r="J150" s="109">
        <v>8</v>
      </c>
      <c r="K150" s="109">
        <v>8</v>
      </c>
      <c r="L150" s="109">
        <v>8</v>
      </c>
      <c r="M150" s="109">
        <v>8</v>
      </c>
      <c r="N150" s="109">
        <v>8</v>
      </c>
      <c r="O150" s="127"/>
      <c r="P150" s="127"/>
      <c r="Q150" s="109">
        <v>8</v>
      </c>
      <c r="R150" s="109">
        <v>8</v>
      </c>
      <c r="S150" s="109">
        <v>8</v>
      </c>
      <c r="T150" s="109">
        <v>8</v>
      </c>
      <c r="U150" s="109">
        <v>8</v>
      </c>
      <c r="V150" s="127"/>
      <c r="W150" s="127"/>
      <c r="X150" s="109">
        <v>8</v>
      </c>
      <c r="Y150" s="109">
        <v>8</v>
      </c>
      <c r="Z150" s="109">
        <v>8</v>
      </c>
      <c r="AA150" s="109">
        <v>8</v>
      </c>
      <c r="AB150" s="109">
        <v>8</v>
      </c>
      <c r="AC150" s="127"/>
      <c r="AD150" s="127"/>
      <c r="AE150" s="109">
        <v>8</v>
      </c>
      <c r="AF150" s="109">
        <v>8</v>
      </c>
      <c r="AG150" s="109">
        <v>8</v>
      </c>
      <c r="AH150" s="109">
        <v>7</v>
      </c>
      <c r="AI150" s="107"/>
      <c r="AJ150" s="107"/>
      <c r="AK150" s="110">
        <f t="shared" si="20"/>
        <v>183</v>
      </c>
    </row>
    <row r="151" spans="1:37" x14ac:dyDescent="0.3">
      <c r="A151" s="102">
        <v>77</v>
      </c>
      <c r="B151" s="107" t="str">
        <f>VLOOKUP($A151,Сотрудники!$A$3:$L$1206,2,0)</f>
        <v>Волотов Илья</v>
      </c>
      <c r="C151" s="107" t="str">
        <f>VLOOKUP($A151,Сотрудники!$A$3:$L$1206,8,0)</f>
        <v>Москва</v>
      </c>
      <c r="D151" s="109">
        <v>8</v>
      </c>
      <c r="E151" s="109">
        <v>8</v>
      </c>
      <c r="F151" s="109">
        <v>8</v>
      </c>
      <c r="G151" s="109">
        <v>8</v>
      </c>
      <c r="H151" s="127"/>
      <c r="I151" s="127"/>
      <c r="J151" s="109">
        <v>8</v>
      </c>
      <c r="K151" s="109">
        <v>8</v>
      </c>
      <c r="L151" s="109">
        <v>8</v>
      </c>
      <c r="M151" s="109">
        <v>8</v>
      </c>
      <c r="N151" s="109">
        <v>8</v>
      </c>
      <c r="O151" s="127"/>
      <c r="P151" s="127"/>
      <c r="Q151" s="109">
        <v>8</v>
      </c>
      <c r="R151" s="109">
        <v>8</v>
      </c>
      <c r="S151" s="109">
        <v>8</v>
      </c>
      <c r="T151" s="109">
        <v>8</v>
      </c>
      <c r="U151" s="109">
        <v>8</v>
      </c>
      <c r="V151" s="127"/>
      <c r="W151" s="127"/>
      <c r="X151" s="109">
        <v>8</v>
      </c>
      <c r="Y151" s="109">
        <v>8</v>
      </c>
      <c r="Z151" s="109">
        <v>8</v>
      </c>
      <c r="AA151" s="109">
        <v>8</v>
      </c>
      <c r="AB151" s="109">
        <v>8</v>
      </c>
      <c r="AC151" s="127"/>
      <c r="AD151" s="127"/>
      <c r="AE151" s="109">
        <v>8</v>
      </c>
      <c r="AF151" s="109">
        <v>8</v>
      </c>
      <c r="AG151" s="109">
        <v>8</v>
      </c>
      <c r="AH151" s="109">
        <v>7</v>
      </c>
      <c r="AI151" s="107"/>
      <c r="AJ151" s="107"/>
      <c r="AK151" s="110">
        <f t="shared" si="20"/>
        <v>183</v>
      </c>
    </row>
    <row r="152" spans="1:37" x14ac:dyDescent="0.3">
      <c r="A152" s="102">
        <v>78</v>
      </c>
      <c r="B152" s="107" t="str">
        <f>VLOOKUP($A152,Сотрудники!$A$3:$L$1206,2,0)</f>
        <v>Гаврилова Екатерина</v>
      </c>
      <c r="C152" s="107" t="str">
        <f>VLOOKUP($A152,Сотрудники!$A$3:$L$1206,8,0)</f>
        <v>Чебоксары</v>
      </c>
      <c r="D152" s="109">
        <v>8</v>
      </c>
      <c r="E152" s="109">
        <v>8</v>
      </c>
      <c r="F152" s="109">
        <v>8</v>
      </c>
      <c r="G152" s="109">
        <v>8</v>
      </c>
      <c r="H152" s="127"/>
      <c r="I152" s="127"/>
      <c r="J152" s="109">
        <v>8</v>
      </c>
      <c r="K152" s="109">
        <v>8</v>
      </c>
      <c r="L152" s="109">
        <v>8</v>
      </c>
      <c r="M152" s="109">
        <v>8</v>
      </c>
      <c r="N152" s="109">
        <v>8</v>
      </c>
      <c r="O152" s="127"/>
      <c r="P152" s="127"/>
      <c r="Q152" s="109">
        <v>8</v>
      </c>
      <c r="R152" s="109">
        <v>8</v>
      </c>
      <c r="S152" s="109">
        <v>8</v>
      </c>
      <c r="T152" s="109">
        <v>8</v>
      </c>
      <c r="U152" s="109">
        <v>8</v>
      </c>
      <c r="V152" s="127"/>
      <c r="W152" s="127"/>
      <c r="X152" s="109">
        <v>8</v>
      </c>
      <c r="Y152" s="109">
        <v>8</v>
      </c>
      <c r="Z152" s="109">
        <v>8</v>
      </c>
      <c r="AA152" s="109">
        <v>8</v>
      </c>
      <c r="AB152" s="109">
        <v>8</v>
      </c>
      <c r="AC152" s="127"/>
      <c r="AD152" s="127"/>
      <c r="AE152" s="109">
        <v>8</v>
      </c>
      <c r="AF152" s="109">
        <v>8</v>
      </c>
      <c r="AG152" s="109">
        <v>8</v>
      </c>
      <c r="AH152" s="109">
        <v>7</v>
      </c>
      <c r="AI152" s="107"/>
      <c r="AJ152" s="107"/>
      <c r="AK152" s="110">
        <f t="shared" ref="AK152:AK173" si="21">SUM(D152:AJ152)</f>
        <v>183</v>
      </c>
    </row>
    <row r="153" spans="1:37" x14ac:dyDescent="0.3">
      <c r="A153" s="102">
        <v>79</v>
      </c>
      <c r="B153" s="107" t="str">
        <f>VLOOKUP($A153,Сотрудники!$A$3:$L$1206,2,0)</f>
        <v>Шакиров Вадим</v>
      </c>
      <c r="C153" s="107" t="str">
        <f>VLOOKUP($A153,Сотрудники!$A$3:$L$1206,8,0)</f>
        <v>Иннополис</v>
      </c>
      <c r="D153" s="109">
        <v>8</v>
      </c>
      <c r="E153" s="109">
        <v>8</v>
      </c>
      <c r="F153" s="109">
        <v>8</v>
      </c>
      <c r="G153" s="109">
        <v>8</v>
      </c>
      <c r="H153" s="127"/>
      <c r="I153" s="127"/>
      <c r="J153" s="109">
        <v>8</v>
      </c>
      <c r="K153" s="109">
        <v>8</v>
      </c>
      <c r="L153" s="109">
        <v>8</v>
      </c>
      <c r="M153" s="109">
        <v>8</v>
      </c>
      <c r="N153" s="109">
        <v>8</v>
      </c>
      <c r="O153" s="127"/>
      <c r="P153" s="127"/>
      <c r="Q153" s="109">
        <v>8</v>
      </c>
      <c r="R153" s="109">
        <v>8</v>
      </c>
      <c r="S153" s="109">
        <v>8</v>
      </c>
      <c r="T153" s="109">
        <v>8</v>
      </c>
      <c r="U153" s="109">
        <v>8</v>
      </c>
      <c r="V153" s="127"/>
      <c r="W153" s="127"/>
      <c r="X153" s="109">
        <v>8</v>
      </c>
      <c r="Y153" s="109">
        <v>8</v>
      </c>
      <c r="Z153" s="109">
        <v>8</v>
      </c>
      <c r="AA153" s="109">
        <v>8</v>
      </c>
      <c r="AB153" s="109">
        <v>8</v>
      </c>
      <c r="AC153" s="127"/>
      <c r="AD153" s="127"/>
      <c r="AE153" s="109">
        <v>8</v>
      </c>
      <c r="AF153" s="109">
        <v>8</v>
      </c>
      <c r="AG153" s="109">
        <v>8</v>
      </c>
      <c r="AH153" s="109">
        <v>7</v>
      </c>
      <c r="AI153" s="107"/>
      <c r="AJ153" s="107"/>
      <c r="AK153" s="110">
        <f t="shared" si="21"/>
        <v>183</v>
      </c>
    </row>
    <row r="154" spans="1:37" x14ac:dyDescent="0.3">
      <c r="A154" s="102">
        <v>80</v>
      </c>
      <c r="B154" s="107" t="str">
        <f>VLOOKUP($A154,Сотрудники!$A$3:$L$1206,2,0)</f>
        <v>Павлов Никита</v>
      </c>
      <c r="C154" s="107" t="str">
        <f>VLOOKUP($A154,Сотрудники!$A$3:$L$1206,8,0)</f>
        <v>Москва</v>
      </c>
      <c r="D154" s="109">
        <v>8</v>
      </c>
      <c r="E154" s="109">
        <v>8</v>
      </c>
      <c r="F154" s="109">
        <v>8</v>
      </c>
      <c r="G154" s="109">
        <v>8</v>
      </c>
      <c r="H154" s="127"/>
      <c r="I154" s="127"/>
      <c r="J154" s="109">
        <v>8</v>
      </c>
      <c r="K154" s="109">
        <v>8</v>
      </c>
      <c r="L154" s="109">
        <v>8</v>
      </c>
      <c r="M154" s="109">
        <v>8</v>
      </c>
      <c r="N154" s="109">
        <v>8</v>
      </c>
      <c r="O154" s="127"/>
      <c r="P154" s="127"/>
      <c r="Q154" s="109">
        <v>8</v>
      </c>
      <c r="R154" s="109">
        <v>8</v>
      </c>
      <c r="S154" s="109">
        <v>8</v>
      </c>
      <c r="T154" s="109">
        <v>8</v>
      </c>
      <c r="U154" s="109">
        <v>8</v>
      </c>
      <c r="V154" s="127"/>
      <c r="W154" s="127"/>
      <c r="X154" s="109">
        <v>8</v>
      </c>
      <c r="Y154" s="109">
        <v>8</v>
      </c>
      <c r="Z154" s="109">
        <v>8</v>
      </c>
      <c r="AA154" s="109">
        <v>8</v>
      </c>
      <c r="AB154" s="109">
        <v>8</v>
      </c>
      <c r="AC154" s="127"/>
      <c r="AD154" s="127"/>
      <c r="AE154" s="109">
        <v>8</v>
      </c>
      <c r="AF154" s="109">
        <v>8</v>
      </c>
      <c r="AG154" s="109">
        <v>8</v>
      </c>
      <c r="AH154" s="109">
        <v>7</v>
      </c>
      <c r="AI154" s="107"/>
      <c r="AJ154" s="107"/>
      <c r="AK154" s="110">
        <f t="shared" si="21"/>
        <v>183</v>
      </c>
    </row>
    <row r="155" spans="1:37" x14ac:dyDescent="0.3">
      <c r="A155" s="102">
        <v>81</v>
      </c>
      <c r="B155" s="107" t="str">
        <f>VLOOKUP($A155,Сотрудники!$A$3:$L$1206,2,0)</f>
        <v>Александрова Кристина</v>
      </c>
      <c r="C155" s="107" t="str">
        <f>VLOOKUP($A155,Сотрудники!$A$3:$L$1206,8,0)</f>
        <v>Москва</v>
      </c>
      <c r="D155" s="109">
        <v>8</v>
      </c>
      <c r="E155" s="109">
        <v>8</v>
      </c>
      <c r="F155" s="109">
        <v>8</v>
      </c>
      <c r="G155" s="109">
        <v>8</v>
      </c>
      <c r="H155" s="127"/>
      <c r="I155" s="127"/>
      <c r="J155" s="109">
        <v>8</v>
      </c>
      <c r="K155" s="109">
        <v>8</v>
      </c>
      <c r="L155" s="109">
        <v>8</v>
      </c>
      <c r="M155" s="109">
        <v>8</v>
      </c>
      <c r="N155" s="109">
        <v>8</v>
      </c>
      <c r="O155" s="127"/>
      <c r="P155" s="127"/>
      <c r="Q155" s="109">
        <v>8</v>
      </c>
      <c r="R155" s="109">
        <v>8</v>
      </c>
      <c r="S155" s="109">
        <v>8</v>
      </c>
      <c r="T155" s="109">
        <v>8</v>
      </c>
      <c r="U155" s="109">
        <v>8</v>
      </c>
      <c r="V155" s="127"/>
      <c r="W155" s="127"/>
      <c r="X155" s="109">
        <v>8</v>
      </c>
      <c r="Y155" s="109">
        <v>8</v>
      </c>
      <c r="Z155" s="109">
        <v>8</v>
      </c>
      <c r="AA155" s="109">
        <v>8</v>
      </c>
      <c r="AB155" s="109">
        <v>8</v>
      </c>
      <c r="AC155" s="127"/>
      <c r="AD155" s="127"/>
      <c r="AE155" s="109">
        <v>8</v>
      </c>
      <c r="AF155" s="109">
        <v>8</v>
      </c>
      <c r="AG155" s="109">
        <v>8</v>
      </c>
      <c r="AH155" s="109">
        <v>7</v>
      </c>
      <c r="AI155" s="107"/>
      <c r="AJ155" s="107"/>
      <c r="AK155" s="110">
        <f t="shared" si="21"/>
        <v>183</v>
      </c>
    </row>
    <row r="156" spans="1:37" x14ac:dyDescent="0.3">
      <c r="A156" s="102">
        <v>82</v>
      </c>
      <c r="B156" s="107" t="str">
        <f>VLOOKUP($A156,Сотрудники!$A$3:$L$1206,2,0)</f>
        <v>Крапивин Сергей</v>
      </c>
      <c r="C156" s="107" t="str">
        <f>VLOOKUP($A156,Сотрудники!$A$3:$L$1206,8,0)</f>
        <v>Краснодар</v>
      </c>
      <c r="D156" s="109">
        <v>8</v>
      </c>
      <c r="E156" s="109">
        <v>8</v>
      </c>
      <c r="F156" s="109">
        <v>8</v>
      </c>
      <c r="G156" s="109">
        <v>8</v>
      </c>
      <c r="H156" s="127"/>
      <c r="I156" s="127"/>
      <c r="J156" s="109">
        <v>8</v>
      </c>
      <c r="K156" s="109">
        <v>8</v>
      </c>
      <c r="L156" s="109">
        <v>8</v>
      </c>
      <c r="M156" s="109">
        <v>8</v>
      </c>
      <c r="N156" s="109">
        <v>8</v>
      </c>
      <c r="O156" s="127"/>
      <c r="P156" s="127"/>
      <c r="Q156" s="109">
        <v>8</v>
      </c>
      <c r="R156" s="109">
        <v>8</v>
      </c>
      <c r="S156" s="109">
        <v>8</v>
      </c>
      <c r="T156" s="109">
        <v>8</v>
      </c>
      <c r="U156" s="109">
        <v>8</v>
      </c>
      <c r="V156" s="127"/>
      <c r="W156" s="127"/>
      <c r="X156" s="109">
        <v>8</v>
      </c>
      <c r="Y156" s="109">
        <v>8</v>
      </c>
      <c r="Z156" s="109">
        <v>8</v>
      </c>
      <c r="AA156" s="109">
        <v>8</v>
      </c>
      <c r="AB156" s="109">
        <v>8</v>
      </c>
      <c r="AC156" s="127"/>
      <c r="AD156" s="127"/>
      <c r="AE156" s="109">
        <v>8</v>
      </c>
      <c r="AF156" s="109">
        <v>8</v>
      </c>
      <c r="AG156" s="109">
        <v>8</v>
      </c>
      <c r="AH156" s="109">
        <v>7</v>
      </c>
      <c r="AI156" s="107"/>
      <c r="AJ156" s="107"/>
      <c r="AK156" s="110">
        <f t="shared" si="21"/>
        <v>183</v>
      </c>
    </row>
    <row r="157" spans="1:37" x14ac:dyDescent="0.3">
      <c r="A157" s="102">
        <v>84</v>
      </c>
      <c r="B157" s="107" t="str">
        <f>VLOOKUP($A157,Сотрудники!$A$3:$L$1206,2,0)</f>
        <v>Сабиров Артур</v>
      </c>
      <c r="C157" s="107" t="str">
        <f>VLOOKUP($A157,Сотрудники!$A$3:$L$1206,8,0)</f>
        <v>Казань</v>
      </c>
      <c r="D157" s="109">
        <v>8</v>
      </c>
      <c r="E157" s="109">
        <v>8</v>
      </c>
      <c r="F157" s="109">
        <v>8</v>
      </c>
      <c r="G157" s="109">
        <v>8</v>
      </c>
      <c r="H157" s="127"/>
      <c r="I157" s="127"/>
      <c r="J157" s="109">
        <v>8</v>
      </c>
      <c r="K157" s="109">
        <v>8</v>
      </c>
      <c r="L157" s="109">
        <v>8</v>
      </c>
      <c r="M157" s="109">
        <v>8</v>
      </c>
      <c r="N157" s="109">
        <v>8</v>
      </c>
      <c r="O157" s="127"/>
      <c r="P157" s="127"/>
      <c r="Q157" s="109">
        <v>8</v>
      </c>
      <c r="R157" s="109">
        <v>8</v>
      </c>
      <c r="S157" s="109">
        <v>8</v>
      </c>
      <c r="T157" s="109">
        <v>8</v>
      </c>
      <c r="U157" s="109">
        <v>8</v>
      </c>
      <c r="V157" s="127"/>
      <c r="W157" s="127"/>
      <c r="X157" s="109">
        <v>8</v>
      </c>
      <c r="Y157" s="109">
        <v>8</v>
      </c>
      <c r="Z157" s="109">
        <v>8</v>
      </c>
      <c r="AA157" s="109">
        <v>8</v>
      </c>
      <c r="AB157" s="109">
        <v>8</v>
      </c>
      <c r="AC157" s="127"/>
      <c r="AD157" s="127"/>
      <c r="AE157" s="109">
        <v>8</v>
      </c>
      <c r="AF157" s="109">
        <v>8</v>
      </c>
      <c r="AG157" s="109">
        <v>8</v>
      </c>
      <c r="AH157" s="109">
        <v>7</v>
      </c>
      <c r="AI157" s="107"/>
      <c r="AJ157" s="107"/>
      <c r="AK157" s="110">
        <f t="shared" si="21"/>
        <v>183</v>
      </c>
    </row>
    <row r="158" spans="1:37" x14ac:dyDescent="0.3">
      <c r="A158" s="102">
        <v>85</v>
      </c>
      <c r="B158" s="107" t="str">
        <f>VLOOKUP($A158,Сотрудники!$A$3:$L$1206,2,0)</f>
        <v>Рудаков Сергей</v>
      </c>
      <c r="C158" s="107" t="str">
        <f>VLOOKUP($A158,Сотрудники!$A$3:$L$1206,8,0)</f>
        <v>Москва</v>
      </c>
      <c r="D158" s="109">
        <v>8</v>
      </c>
      <c r="E158" s="109">
        <v>8</v>
      </c>
      <c r="F158" s="109">
        <v>8</v>
      </c>
      <c r="G158" s="109">
        <v>8</v>
      </c>
      <c r="H158" s="127"/>
      <c r="I158" s="127"/>
      <c r="J158" s="109">
        <v>8</v>
      </c>
      <c r="K158" s="109">
        <v>8</v>
      </c>
      <c r="L158" s="109">
        <v>8</v>
      </c>
      <c r="M158" s="109">
        <v>8</v>
      </c>
      <c r="N158" s="109">
        <v>8</v>
      </c>
      <c r="O158" s="127"/>
      <c r="P158" s="127"/>
      <c r="Q158" s="109">
        <v>8</v>
      </c>
      <c r="R158" s="109">
        <v>8</v>
      </c>
      <c r="S158" s="109">
        <v>8</v>
      </c>
      <c r="T158" s="109">
        <v>8</v>
      </c>
      <c r="U158" s="109">
        <v>8</v>
      </c>
      <c r="V158" s="127"/>
      <c r="W158" s="127"/>
      <c r="X158" s="109">
        <v>8</v>
      </c>
      <c r="Y158" s="109">
        <v>8</v>
      </c>
      <c r="Z158" s="109">
        <v>8</v>
      </c>
      <c r="AA158" s="109">
        <v>8</v>
      </c>
      <c r="AB158" s="109">
        <v>8</v>
      </c>
      <c r="AC158" s="127"/>
      <c r="AD158" s="127"/>
      <c r="AE158" s="109">
        <v>8</v>
      </c>
      <c r="AF158" s="109">
        <v>8</v>
      </c>
      <c r="AG158" s="109">
        <v>8</v>
      </c>
      <c r="AH158" s="109">
        <v>7</v>
      </c>
      <c r="AI158" s="107"/>
      <c r="AJ158" s="107"/>
      <c r="AK158" s="110">
        <f t="shared" si="21"/>
        <v>183</v>
      </c>
    </row>
    <row r="159" spans="1:37" x14ac:dyDescent="0.3">
      <c r="A159" s="102">
        <v>86</v>
      </c>
      <c r="B159" s="107" t="str">
        <f>VLOOKUP($A159,Сотрудники!$A$3:$L$1206,2,0)</f>
        <v>Михеев Дмитрий</v>
      </c>
      <c r="C159" s="107" t="str">
        <f>VLOOKUP($A159,Сотрудники!$A$3:$L$1206,8,0)</f>
        <v>СПБ</v>
      </c>
      <c r="D159" s="109">
        <v>8</v>
      </c>
      <c r="E159" s="109">
        <v>8</v>
      </c>
      <c r="F159" s="109">
        <v>8</v>
      </c>
      <c r="G159" s="109">
        <v>8</v>
      </c>
      <c r="H159" s="127"/>
      <c r="I159" s="127"/>
      <c r="J159" s="109">
        <v>8</v>
      </c>
      <c r="K159" s="109">
        <v>8</v>
      </c>
      <c r="L159" s="109">
        <v>8</v>
      </c>
      <c r="M159" s="109">
        <v>8</v>
      </c>
      <c r="N159" s="109">
        <v>8</v>
      </c>
      <c r="O159" s="127"/>
      <c r="P159" s="127"/>
      <c r="Q159" s="109">
        <v>8</v>
      </c>
      <c r="R159" s="109">
        <v>8</v>
      </c>
      <c r="S159" s="109">
        <v>8</v>
      </c>
      <c r="T159" s="109">
        <v>8</v>
      </c>
      <c r="U159" s="109">
        <v>8</v>
      </c>
      <c r="V159" s="127"/>
      <c r="W159" s="127"/>
      <c r="X159" s="109">
        <v>8</v>
      </c>
      <c r="Y159" s="109">
        <v>8</v>
      </c>
      <c r="Z159" s="109">
        <v>8</v>
      </c>
      <c r="AA159" s="109">
        <v>8</v>
      </c>
      <c r="AB159" s="109">
        <v>8</v>
      </c>
      <c r="AC159" s="127"/>
      <c r="AD159" s="127"/>
      <c r="AE159" s="109">
        <v>8</v>
      </c>
      <c r="AF159" s="109">
        <v>8</v>
      </c>
      <c r="AG159" s="109">
        <v>8</v>
      </c>
      <c r="AH159" s="109">
        <v>7</v>
      </c>
      <c r="AI159" s="107"/>
      <c r="AJ159" s="107"/>
      <c r="AK159" s="110">
        <f t="shared" si="21"/>
        <v>183</v>
      </c>
    </row>
    <row r="160" spans="1:37" x14ac:dyDescent="0.3">
      <c r="A160" s="102">
        <v>87</v>
      </c>
      <c r="B160" s="107" t="str">
        <f>VLOOKUP($A160,Сотрудники!$A$3:$L$1206,2,0)</f>
        <v>Борисова Алёна</v>
      </c>
      <c r="C160" s="107" t="str">
        <f>VLOOKUP($A160,Сотрудники!$A$3:$L$1206,8,0)</f>
        <v>Екатеринбург</v>
      </c>
      <c r="D160" s="109">
        <v>8</v>
      </c>
      <c r="E160" s="109">
        <v>8</v>
      </c>
      <c r="F160" s="109">
        <v>8</v>
      </c>
      <c r="G160" s="109">
        <v>8</v>
      </c>
      <c r="H160" s="127"/>
      <c r="I160" s="127"/>
      <c r="J160" s="109">
        <v>8</v>
      </c>
      <c r="K160" s="109">
        <v>8</v>
      </c>
      <c r="L160" s="109">
        <v>8</v>
      </c>
      <c r="M160" s="109">
        <v>8</v>
      </c>
      <c r="N160" s="109">
        <v>8</v>
      </c>
      <c r="O160" s="127"/>
      <c r="P160" s="127"/>
      <c r="Q160" s="109">
        <v>8</v>
      </c>
      <c r="R160" s="109">
        <v>8</v>
      </c>
      <c r="S160" s="109">
        <v>8</v>
      </c>
      <c r="T160" s="109">
        <v>8</v>
      </c>
      <c r="U160" s="109">
        <v>8</v>
      </c>
      <c r="V160" s="127"/>
      <c r="W160" s="127"/>
      <c r="X160" s="109">
        <v>8</v>
      </c>
      <c r="Y160" s="109">
        <v>8</v>
      </c>
      <c r="Z160" s="109">
        <v>8</v>
      </c>
      <c r="AA160" s="109">
        <v>8</v>
      </c>
      <c r="AB160" s="109">
        <v>8</v>
      </c>
      <c r="AC160" s="127"/>
      <c r="AD160" s="127"/>
      <c r="AE160" s="109">
        <v>8</v>
      </c>
      <c r="AF160" s="109">
        <v>8</v>
      </c>
      <c r="AG160" s="109">
        <v>8</v>
      </c>
      <c r="AH160" s="109">
        <v>7</v>
      </c>
      <c r="AI160" s="107"/>
      <c r="AJ160" s="107"/>
      <c r="AK160" s="110">
        <f t="shared" si="21"/>
        <v>183</v>
      </c>
    </row>
    <row r="161" spans="1:37" x14ac:dyDescent="0.3">
      <c r="A161" s="102">
        <v>88</v>
      </c>
      <c r="B161" s="107" t="str">
        <f>VLOOKUP($A161,Сотрудники!$A$3:$L$1206,2,0)</f>
        <v>Коурова Мария</v>
      </c>
      <c r="C161" s="107" t="str">
        <f>VLOOKUP($A161,Сотрудники!$A$3:$L$1206,8,0)</f>
        <v>Екатеринбург</v>
      </c>
      <c r="D161" s="109">
        <v>8</v>
      </c>
      <c r="E161" s="109">
        <v>8</v>
      </c>
      <c r="F161" s="109">
        <v>8</v>
      </c>
      <c r="G161" s="109">
        <v>8</v>
      </c>
      <c r="H161" s="127"/>
      <c r="I161" s="127"/>
      <c r="J161" s="109">
        <v>8</v>
      </c>
      <c r="K161" s="109">
        <v>8</v>
      </c>
      <c r="L161" s="109">
        <v>8</v>
      </c>
      <c r="M161" s="109">
        <v>8</v>
      </c>
      <c r="N161" s="109">
        <v>8</v>
      </c>
      <c r="O161" s="127"/>
      <c r="P161" s="127"/>
      <c r="Q161" s="109">
        <v>8</v>
      </c>
      <c r="R161" s="109">
        <v>8</v>
      </c>
      <c r="S161" s="109">
        <v>8</v>
      </c>
      <c r="T161" s="109">
        <v>8</v>
      </c>
      <c r="U161" s="109">
        <v>8</v>
      </c>
      <c r="V161" s="127"/>
      <c r="W161" s="127"/>
      <c r="X161" s="109">
        <v>8</v>
      </c>
      <c r="Y161" s="109">
        <v>8</v>
      </c>
      <c r="Z161" s="109">
        <v>8</v>
      </c>
      <c r="AA161" s="109">
        <v>8</v>
      </c>
      <c r="AB161" s="109">
        <v>8</v>
      </c>
      <c r="AC161" s="127"/>
      <c r="AD161" s="127"/>
      <c r="AE161" s="109">
        <v>8</v>
      </c>
      <c r="AF161" s="109">
        <v>8</v>
      </c>
      <c r="AG161" s="109">
        <v>8</v>
      </c>
      <c r="AH161" s="109">
        <v>7</v>
      </c>
      <c r="AI161" s="107"/>
      <c r="AJ161" s="107"/>
      <c r="AK161" s="110">
        <f t="shared" si="21"/>
        <v>183</v>
      </c>
    </row>
    <row r="162" spans="1:37" x14ac:dyDescent="0.3">
      <c r="A162" s="102">
        <v>89</v>
      </c>
      <c r="B162" s="107" t="str">
        <f>VLOOKUP($A162,Сотрудники!$A$3:$L$1206,2,0)</f>
        <v>Рамазанов Виталий</v>
      </c>
      <c r="C162" s="107" t="str">
        <f>VLOOKUP($A162,Сотрудники!$A$3:$L$1206,8,0)</f>
        <v>Москва</v>
      </c>
      <c r="D162" s="109">
        <v>8</v>
      </c>
      <c r="E162" s="109">
        <v>8</v>
      </c>
      <c r="F162" s="109">
        <v>8</v>
      </c>
      <c r="G162" s="109">
        <v>8</v>
      </c>
      <c r="H162" s="127"/>
      <c r="I162" s="127"/>
      <c r="J162" s="109">
        <v>8</v>
      </c>
      <c r="K162" s="109">
        <v>8</v>
      </c>
      <c r="L162" s="109">
        <v>8</v>
      </c>
      <c r="M162" s="109">
        <v>8</v>
      </c>
      <c r="N162" s="109">
        <v>8</v>
      </c>
      <c r="O162" s="127"/>
      <c r="P162" s="127"/>
      <c r="Q162" s="109">
        <v>8</v>
      </c>
      <c r="R162" s="109">
        <v>8</v>
      </c>
      <c r="S162" s="109">
        <v>8</v>
      </c>
      <c r="T162" s="109">
        <v>8</v>
      </c>
      <c r="U162" s="109">
        <v>8</v>
      </c>
      <c r="V162" s="127"/>
      <c r="W162" s="127"/>
      <c r="X162" s="109">
        <v>8</v>
      </c>
      <c r="Y162" s="109">
        <v>8</v>
      </c>
      <c r="Z162" s="109">
        <v>8</v>
      </c>
      <c r="AA162" s="109">
        <v>8</v>
      </c>
      <c r="AB162" s="109">
        <v>8</v>
      </c>
      <c r="AC162" s="127"/>
      <c r="AD162" s="127"/>
      <c r="AE162" s="109">
        <v>8</v>
      </c>
      <c r="AF162" s="109">
        <v>8</v>
      </c>
      <c r="AG162" s="109">
        <v>8</v>
      </c>
      <c r="AH162" s="109">
        <v>7</v>
      </c>
      <c r="AI162" s="107"/>
      <c r="AJ162" s="107"/>
      <c r="AK162" s="110">
        <f t="shared" si="21"/>
        <v>183</v>
      </c>
    </row>
    <row r="163" spans="1:37" x14ac:dyDescent="0.3">
      <c r="A163" s="102">
        <v>90</v>
      </c>
      <c r="B163" s="107" t="str">
        <f>VLOOKUP($A163,Сотрудники!$A$3:$L$1206,2,0)</f>
        <v>Майорова Дарья</v>
      </c>
      <c r="C163" s="107" t="str">
        <f>VLOOKUP($A163,Сотрудники!$A$3:$L$1206,8,0)</f>
        <v>Ульяновск</v>
      </c>
      <c r="D163" s="109">
        <v>8</v>
      </c>
      <c r="E163" s="109">
        <v>8</v>
      </c>
      <c r="F163" s="109">
        <v>8</v>
      </c>
      <c r="G163" s="109">
        <v>8</v>
      </c>
      <c r="H163" s="127"/>
      <c r="I163" s="127"/>
      <c r="J163" s="109">
        <v>8</v>
      </c>
      <c r="K163" s="109">
        <v>8</v>
      </c>
      <c r="L163" s="109">
        <v>8</v>
      </c>
      <c r="M163" s="109">
        <v>8</v>
      </c>
      <c r="N163" s="109">
        <v>8</v>
      </c>
      <c r="O163" s="127"/>
      <c r="P163" s="127"/>
      <c r="Q163" s="109">
        <v>8</v>
      </c>
      <c r="R163" s="109">
        <v>8</v>
      </c>
      <c r="S163" s="109">
        <v>8</v>
      </c>
      <c r="T163" s="109">
        <v>8</v>
      </c>
      <c r="U163" s="109">
        <v>8</v>
      </c>
      <c r="V163" s="127"/>
      <c r="W163" s="127"/>
      <c r="X163" s="109">
        <v>8</v>
      </c>
      <c r="Y163" s="109">
        <v>8</v>
      </c>
      <c r="Z163" s="109">
        <v>8</v>
      </c>
      <c r="AA163" s="109">
        <v>8</v>
      </c>
      <c r="AB163" s="109">
        <v>8</v>
      </c>
      <c r="AC163" s="127"/>
      <c r="AD163" s="127"/>
      <c r="AE163" s="109">
        <v>8</v>
      </c>
      <c r="AF163" s="109">
        <v>8</v>
      </c>
      <c r="AG163" s="109">
        <v>8</v>
      </c>
      <c r="AH163" s="109">
        <v>7</v>
      </c>
      <c r="AI163" s="107"/>
      <c r="AJ163" s="107"/>
      <c r="AK163" s="110">
        <f t="shared" si="21"/>
        <v>183</v>
      </c>
    </row>
    <row r="164" spans="1:37" x14ac:dyDescent="0.3">
      <c r="A164" s="102">
        <v>91</v>
      </c>
      <c r="B164" s="107" t="str">
        <f>VLOOKUP($A164,Сотрудники!$A$3:$L$1206,2,0)</f>
        <v>Макаров Владимир</v>
      </c>
      <c r="C164" s="107" t="str">
        <f>VLOOKUP($A164,Сотрудники!$A$3:$L$1206,8,0)</f>
        <v>Екатеринбург</v>
      </c>
      <c r="D164" s="109"/>
      <c r="E164" s="109"/>
      <c r="F164" s="109"/>
      <c r="G164" s="109">
        <v>8</v>
      </c>
      <c r="H164" s="127"/>
      <c r="I164" s="127"/>
      <c r="J164" s="109">
        <v>8</v>
      </c>
      <c r="K164" s="109">
        <v>8</v>
      </c>
      <c r="L164" s="109">
        <v>8</v>
      </c>
      <c r="M164" s="109">
        <v>8</v>
      </c>
      <c r="N164" s="109">
        <v>8</v>
      </c>
      <c r="O164" s="127"/>
      <c r="P164" s="127"/>
      <c r="Q164" s="109">
        <v>8</v>
      </c>
      <c r="R164" s="109">
        <v>8</v>
      </c>
      <c r="S164" s="109">
        <v>8</v>
      </c>
      <c r="T164" s="109">
        <v>8</v>
      </c>
      <c r="U164" s="109">
        <v>8</v>
      </c>
      <c r="V164" s="127"/>
      <c r="W164" s="127"/>
      <c r="X164" s="109">
        <v>8</v>
      </c>
      <c r="Y164" s="109">
        <v>8</v>
      </c>
      <c r="Z164" s="109">
        <v>8</v>
      </c>
      <c r="AA164" s="109">
        <v>8</v>
      </c>
      <c r="AB164" s="109">
        <v>8</v>
      </c>
      <c r="AC164" s="127"/>
      <c r="AD164" s="127"/>
      <c r="AE164" s="109">
        <v>8</v>
      </c>
      <c r="AF164" s="109">
        <v>8</v>
      </c>
      <c r="AG164" s="109">
        <v>8</v>
      </c>
      <c r="AH164" s="109">
        <v>7</v>
      </c>
      <c r="AI164" s="107"/>
      <c r="AJ164" s="107"/>
      <c r="AK164" s="110">
        <f t="shared" si="21"/>
        <v>159</v>
      </c>
    </row>
    <row r="165" spans="1:37" x14ac:dyDescent="0.3">
      <c r="A165" s="102">
        <v>92</v>
      </c>
      <c r="B165" s="107" t="str">
        <f>VLOOKUP($A165,Сотрудники!$A$3:$L$1206,2,0)</f>
        <v>Митрофанов Кирилл</v>
      </c>
      <c r="C165" s="107" t="str">
        <f>VLOOKUP($A165,Сотрудники!$A$3:$L$1206,8,0)</f>
        <v>Рязань</v>
      </c>
      <c r="D165" s="109"/>
      <c r="E165" s="109"/>
      <c r="F165" s="109"/>
      <c r="G165" s="107"/>
      <c r="H165" s="127"/>
      <c r="I165" s="127"/>
      <c r="J165" s="109">
        <v>8</v>
      </c>
      <c r="K165" s="109">
        <v>8</v>
      </c>
      <c r="L165" s="109">
        <v>8</v>
      </c>
      <c r="M165" s="109">
        <v>8</v>
      </c>
      <c r="N165" s="109">
        <v>8</v>
      </c>
      <c r="O165" s="127"/>
      <c r="P165" s="127"/>
      <c r="Q165" s="109">
        <v>8</v>
      </c>
      <c r="R165" s="109">
        <v>8</v>
      </c>
      <c r="S165" s="109">
        <v>8</v>
      </c>
      <c r="T165" s="109">
        <v>8</v>
      </c>
      <c r="U165" s="109">
        <v>8</v>
      </c>
      <c r="V165" s="127"/>
      <c r="W165" s="127"/>
      <c r="X165" s="109">
        <v>8</v>
      </c>
      <c r="Y165" s="109">
        <v>8</v>
      </c>
      <c r="Z165" s="109">
        <v>8</v>
      </c>
      <c r="AA165" s="109">
        <v>8</v>
      </c>
      <c r="AB165" s="109">
        <v>8</v>
      </c>
      <c r="AC165" s="127"/>
      <c r="AD165" s="127"/>
      <c r="AE165" s="109">
        <v>8</v>
      </c>
      <c r="AF165" s="109">
        <v>8</v>
      </c>
      <c r="AG165" s="109">
        <v>8</v>
      </c>
      <c r="AH165" s="109">
        <v>7</v>
      </c>
      <c r="AI165" s="107"/>
      <c r="AJ165" s="107"/>
      <c r="AK165" s="110">
        <f t="shared" si="21"/>
        <v>151</v>
      </c>
    </row>
    <row r="166" spans="1:37" x14ac:dyDescent="0.3">
      <c r="A166" s="102">
        <v>93</v>
      </c>
      <c r="B166" s="107" t="str">
        <f>VLOOKUP($A166,Сотрудники!$A$3:$L$1206,2,0)</f>
        <v>Шурков Дмитрий</v>
      </c>
      <c r="C166" s="107" t="str">
        <f>VLOOKUP($A166,Сотрудники!$A$3:$L$1206,8,0)</f>
        <v>Калининград</v>
      </c>
      <c r="D166" s="109"/>
      <c r="E166" s="109"/>
      <c r="F166" s="109"/>
      <c r="G166" s="107"/>
      <c r="H166" s="127"/>
      <c r="I166" s="127"/>
      <c r="J166" s="109">
        <v>8</v>
      </c>
      <c r="K166" s="109">
        <v>8</v>
      </c>
      <c r="L166" s="109">
        <v>8</v>
      </c>
      <c r="M166" s="109">
        <v>8</v>
      </c>
      <c r="N166" s="109">
        <v>8</v>
      </c>
      <c r="O166" s="127"/>
      <c r="P166" s="127"/>
      <c r="Q166" s="109">
        <v>8</v>
      </c>
      <c r="R166" s="109">
        <v>8</v>
      </c>
      <c r="S166" s="109">
        <v>8</v>
      </c>
      <c r="T166" s="109">
        <v>8</v>
      </c>
      <c r="U166" s="109">
        <v>8</v>
      </c>
      <c r="V166" s="127"/>
      <c r="W166" s="127"/>
      <c r="X166" s="109">
        <v>8</v>
      </c>
      <c r="Y166" s="109">
        <v>8</v>
      </c>
      <c r="Z166" s="109">
        <v>8</v>
      </c>
      <c r="AA166" s="109">
        <v>8</v>
      </c>
      <c r="AB166" s="109">
        <v>8</v>
      </c>
      <c r="AC166" s="127"/>
      <c r="AD166" s="127"/>
      <c r="AE166" s="109">
        <v>8</v>
      </c>
      <c r="AF166" s="109">
        <v>8</v>
      </c>
      <c r="AG166" s="109">
        <v>8</v>
      </c>
      <c r="AH166" s="109">
        <v>7</v>
      </c>
      <c r="AI166" s="107"/>
      <c r="AJ166" s="107"/>
      <c r="AK166" s="110">
        <f t="shared" si="21"/>
        <v>151</v>
      </c>
    </row>
    <row r="167" spans="1:37" x14ac:dyDescent="0.3">
      <c r="A167" s="102">
        <v>94</v>
      </c>
      <c r="B167" s="107" t="str">
        <f>VLOOKUP($A167,Сотрудники!$A$3:$L$1206,2,0)</f>
        <v>Русев Дмитрий</v>
      </c>
      <c r="C167" s="107" t="str">
        <f>VLOOKUP($A167,Сотрудники!$A$3:$L$1206,8,0)</f>
        <v>Москва</v>
      </c>
      <c r="D167" s="109"/>
      <c r="E167" s="109"/>
      <c r="F167" s="109"/>
      <c r="G167" s="107"/>
      <c r="H167" s="127"/>
      <c r="I167" s="127"/>
      <c r="J167" s="109">
        <v>8</v>
      </c>
      <c r="K167" s="109">
        <v>8</v>
      </c>
      <c r="L167" s="109">
        <v>8</v>
      </c>
      <c r="M167" s="109">
        <v>8</v>
      </c>
      <c r="N167" s="109">
        <v>8</v>
      </c>
      <c r="O167" s="127"/>
      <c r="P167" s="127"/>
      <c r="Q167" s="109">
        <v>8</v>
      </c>
      <c r="R167" s="109">
        <v>8</v>
      </c>
      <c r="S167" s="109">
        <v>8</v>
      </c>
      <c r="T167" s="109">
        <v>8</v>
      </c>
      <c r="U167" s="109">
        <v>8</v>
      </c>
      <c r="V167" s="127"/>
      <c r="W167" s="127"/>
      <c r="X167" s="109">
        <v>8</v>
      </c>
      <c r="Y167" s="109">
        <v>8</v>
      </c>
      <c r="Z167" s="109">
        <v>8</v>
      </c>
      <c r="AA167" s="109">
        <v>8</v>
      </c>
      <c r="AB167" s="109">
        <v>8</v>
      </c>
      <c r="AC167" s="127"/>
      <c r="AD167" s="127"/>
      <c r="AE167" s="109">
        <v>8</v>
      </c>
      <c r="AF167" s="109">
        <v>8</v>
      </c>
      <c r="AG167" s="109">
        <v>8</v>
      </c>
      <c r="AH167" s="109">
        <v>7</v>
      </c>
      <c r="AI167" s="107"/>
      <c r="AJ167" s="107"/>
      <c r="AK167" s="110">
        <f t="shared" si="21"/>
        <v>151</v>
      </c>
    </row>
    <row r="168" spans="1:37" x14ac:dyDescent="0.3">
      <c r="A168" s="102">
        <v>95</v>
      </c>
      <c r="B168" s="107" t="str">
        <f>VLOOKUP($A168,Сотрудники!$A$3:$L$1206,2,0)</f>
        <v>Шутов Максим</v>
      </c>
      <c r="C168" s="107" t="str">
        <f>VLOOKUP($A168,Сотрудники!$A$3:$L$1206,8,0)</f>
        <v>Москва</v>
      </c>
      <c r="D168" s="109"/>
      <c r="E168" s="109"/>
      <c r="F168" s="109"/>
      <c r="G168" s="107"/>
      <c r="H168" s="127"/>
      <c r="I168" s="127"/>
      <c r="J168" s="107"/>
      <c r="K168" s="107"/>
      <c r="L168" s="109"/>
      <c r="M168" s="109"/>
      <c r="N168" s="109"/>
      <c r="O168" s="127"/>
      <c r="P168" s="127"/>
      <c r="Q168" s="109">
        <v>8</v>
      </c>
      <c r="R168" s="109">
        <v>8</v>
      </c>
      <c r="S168" s="109">
        <v>8</v>
      </c>
      <c r="T168" s="109">
        <v>8</v>
      </c>
      <c r="U168" s="109">
        <v>8</v>
      </c>
      <c r="V168" s="127"/>
      <c r="W168" s="127"/>
      <c r="X168" s="109">
        <v>8</v>
      </c>
      <c r="Y168" s="109">
        <v>8</v>
      </c>
      <c r="Z168" s="109">
        <v>8</v>
      </c>
      <c r="AA168" s="109">
        <v>8</v>
      </c>
      <c r="AB168" s="109">
        <v>8</v>
      </c>
      <c r="AC168" s="127"/>
      <c r="AD168" s="127"/>
      <c r="AE168" s="109">
        <v>8</v>
      </c>
      <c r="AF168" s="109">
        <v>8</v>
      </c>
      <c r="AG168" s="109">
        <v>8</v>
      </c>
      <c r="AH168" s="109">
        <v>7</v>
      </c>
      <c r="AI168" s="107"/>
      <c r="AJ168" s="107"/>
      <c r="AK168" s="110">
        <f t="shared" si="21"/>
        <v>111</v>
      </c>
    </row>
    <row r="169" spans="1:37" x14ac:dyDescent="0.3">
      <c r="A169" s="102">
        <v>96</v>
      </c>
      <c r="B169" s="107" t="str">
        <f>VLOOKUP($A169,Сотрудники!$A$3:$L$1206,2,0)</f>
        <v>Мелёхин Александр</v>
      </c>
      <c r="C169" s="107" t="str">
        <f>VLOOKUP($A169,Сотрудники!$A$3:$L$1206,8,0)</f>
        <v>Москва</v>
      </c>
      <c r="D169" s="109"/>
      <c r="E169" s="109"/>
      <c r="F169" s="109"/>
      <c r="G169" s="107"/>
      <c r="H169" s="127"/>
      <c r="I169" s="127"/>
      <c r="J169" s="107"/>
      <c r="K169" s="107"/>
      <c r="L169" s="109"/>
      <c r="M169" s="109"/>
      <c r="N169" s="109"/>
      <c r="O169" s="127"/>
      <c r="P169" s="127"/>
      <c r="Q169" s="107"/>
      <c r="R169" s="107"/>
      <c r="S169" s="109"/>
      <c r="T169" s="109"/>
      <c r="U169" s="109"/>
      <c r="V169" s="127"/>
      <c r="W169" s="127"/>
      <c r="X169" s="107"/>
      <c r="Y169" s="109"/>
      <c r="Z169" s="109">
        <v>8</v>
      </c>
      <c r="AA169" s="109">
        <v>8</v>
      </c>
      <c r="AB169" s="109">
        <v>8</v>
      </c>
      <c r="AC169" s="127"/>
      <c r="AD169" s="127"/>
      <c r="AE169" s="109">
        <v>8</v>
      </c>
      <c r="AF169" s="109">
        <v>8</v>
      </c>
      <c r="AG169" s="109">
        <v>8</v>
      </c>
      <c r="AH169" s="109">
        <v>7</v>
      </c>
      <c r="AI169" s="107"/>
      <c r="AJ169" s="107"/>
      <c r="AK169" s="110">
        <f t="shared" si="21"/>
        <v>55</v>
      </c>
    </row>
    <row r="170" spans="1:37" x14ac:dyDescent="0.3">
      <c r="A170" s="102">
        <v>97</v>
      </c>
      <c r="B170" s="107" t="str">
        <f>VLOOKUP($A170,Сотрудники!$A$3:$L$1206,2,0)</f>
        <v>Карев Андрей</v>
      </c>
      <c r="C170" s="107" t="str">
        <f>VLOOKUP($A170,Сотрудники!$A$3:$L$1206,8,0)</f>
        <v>СПБ</v>
      </c>
      <c r="D170" s="109"/>
      <c r="E170" s="109"/>
      <c r="F170" s="109"/>
      <c r="G170" s="107"/>
      <c r="H170" s="127"/>
      <c r="I170" s="127"/>
      <c r="J170" s="107"/>
      <c r="K170" s="107"/>
      <c r="L170" s="109"/>
      <c r="M170" s="109"/>
      <c r="N170" s="109"/>
      <c r="O170" s="127"/>
      <c r="P170" s="127"/>
      <c r="Q170" s="107"/>
      <c r="R170" s="107"/>
      <c r="S170" s="109"/>
      <c r="T170" s="109"/>
      <c r="U170" s="109"/>
      <c r="V170" s="127"/>
      <c r="W170" s="127"/>
      <c r="X170" s="107"/>
      <c r="Y170" s="107"/>
      <c r="Z170" s="109"/>
      <c r="AA170" s="109"/>
      <c r="AB170" s="109"/>
      <c r="AC170" s="127"/>
      <c r="AD170" s="127"/>
      <c r="AE170" s="109">
        <v>8</v>
      </c>
      <c r="AF170" s="109">
        <v>8</v>
      </c>
      <c r="AG170" s="109">
        <v>8</v>
      </c>
      <c r="AH170" s="109">
        <v>7</v>
      </c>
      <c r="AI170" s="107"/>
      <c r="AJ170" s="107"/>
      <c r="AK170" s="110">
        <f t="shared" si="21"/>
        <v>31</v>
      </c>
    </row>
    <row r="171" spans="1:37" x14ac:dyDescent="0.3">
      <c r="A171" s="102">
        <v>98</v>
      </c>
      <c r="B171" s="107" t="str">
        <f>VLOOKUP($A171,Сотрудники!$A$3:$L$1206,2,0)</f>
        <v>Новикова Анастасия</v>
      </c>
      <c r="C171" s="107" t="str">
        <f>VLOOKUP($A171,Сотрудники!$A$3:$L$1206,8,0)</f>
        <v>Москва</v>
      </c>
      <c r="D171" s="109"/>
      <c r="E171" s="109"/>
      <c r="F171" s="109"/>
      <c r="G171" s="107"/>
      <c r="H171" s="127"/>
      <c r="I171" s="127"/>
      <c r="J171" s="107"/>
      <c r="K171" s="107"/>
      <c r="L171" s="109"/>
      <c r="M171" s="109"/>
      <c r="N171" s="109"/>
      <c r="O171" s="127"/>
      <c r="P171" s="127"/>
      <c r="Q171" s="107"/>
      <c r="R171" s="107"/>
      <c r="S171" s="109"/>
      <c r="T171" s="109"/>
      <c r="U171" s="109"/>
      <c r="V171" s="127"/>
      <c r="W171" s="127"/>
      <c r="X171" s="107"/>
      <c r="Y171" s="107"/>
      <c r="Z171" s="109"/>
      <c r="AA171" s="109"/>
      <c r="AB171" s="109"/>
      <c r="AC171" s="127"/>
      <c r="AD171" s="127"/>
      <c r="AE171" s="109">
        <v>8</v>
      </c>
      <c r="AF171" s="109">
        <v>8</v>
      </c>
      <c r="AG171" s="109">
        <v>8</v>
      </c>
      <c r="AH171" s="109">
        <v>7</v>
      </c>
      <c r="AI171" s="107"/>
      <c r="AJ171" s="107"/>
      <c r="AK171" s="110">
        <f t="shared" si="21"/>
        <v>31</v>
      </c>
    </row>
    <row r="172" spans="1:37" x14ac:dyDescent="0.3">
      <c r="A172" s="102">
        <v>99</v>
      </c>
      <c r="B172" s="107" t="str">
        <f>VLOOKUP($A172,Сотрудники!$A$3:$L$1206,2,0)</f>
        <v>Борисова Елизавета</v>
      </c>
      <c r="C172" s="107" t="str">
        <f>VLOOKUP($A172,Сотрудники!$A$3:$L$1206,8,0)</f>
        <v>Екатеринбург</v>
      </c>
      <c r="D172" s="109"/>
      <c r="E172" s="109"/>
      <c r="F172" s="109"/>
      <c r="G172" s="107"/>
      <c r="H172" s="127"/>
      <c r="I172" s="127"/>
      <c r="J172" s="107"/>
      <c r="K172" s="107"/>
      <c r="L172" s="109"/>
      <c r="M172" s="109"/>
      <c r="N172" s="109"/>
      <c r="O172" s="127"/>
      <c r="P172" s="127"/>
      <c r="Q172" s="107"/>
      <c r="R172" s="107"/>
      <c r="S172" s="109"/>
      <c r="T172" s="109"/>
      <c r="U172" s="109"/>
      <c r="V172" s="127"/>
      <c r="W172" s="127"/>
      <c r="X172" s="107"/>
      <c r="Y172" s="107"/>
      <c r="Z172" s="109"/>
      <c r="AA172" s="109"/>
      <c r="AB172" s="109"/>
      <c r="AC172" s="127"/>
      <c r="AD172" s="127"/>
      <c r="AE172" s="109">
        <v>8</v>
      </c>
      <c r="AF172" s="109">
        <v>8</v>
      </c>
      <c r="AG172" s="109">
        <v>8</v>
      </c>
      <c r="AH172" s="109">
        <v>7</v>
      </c>
      <c r="AI172" s="107"/>
      <c r="AJ172" s="107"/>
      <c r="AK172" s="110">
        <f t="shared" si="21"/>
        <v>31</v>
      </c>
    </row>
    <row r="173" spans="1:37" x14ac:dyDescent="0.3">
      <c r="A173" s="102">
        <v>100</v>
      </c>
      <c r="B173" s="107" t="str">
        <f>VLOOKUP($A173,Сотрудники!$A$3:$L$1206,2,0)</f>
        <v>Любкина Анна</v>
      </c>
      <c r="C173" s="107" t="str">
        <f>VLOOKUP($A173,Сотрудники!$A$3:$L$1206,8,0)</f>
        <v>Москва</v>
      </c>
      <c r="D173" s="109"/>
      <c r="E173" s="109"/>
      <c r="F173" s="109"/>
      <c r="G173" s="107"/>
      <c r="H173" s="127"/>
      <c r="I173" s="127"/>
      <c r="J173" s="107"/>
      <c r="K173" s="107"/>
      <c r="L173" s="109"/>
      <c r="M173" s="109"/>
      <c r="N173" s="109"/>
      <c r="O173" s="127"/>
      <c r="P173" s="127"/>
      <c r="Q173" s="107"/>
      <c r="R173" s="107"/>
      <c r="S173" s="109"/>
      <c r="T173" s="109"/>
      <c r="U173" s="109"/>
      <c r="V173" s="127"/>
      <c r="W173" s="127"/>
      <c r="X173" s="107"/>
      <c r="Y173" s="107"/>
      <c r="Z173" s="109"/>
      <c r="AA173" s="109"/>
      <c r="AB173" s="109"/>
      <c r="AC173" s="127"/>
      <c r="AD173" s="127"/>
      <c r="AE173" s="109"/>
      <c r="AF173" s="109">
        <v>8</v>
      </c>
      <c r="AG173" s="109">
        <v>8</v>
      </c>
      <c r="AH173" s="109">
        <v>7</v>
      </c>
      <c r="AI173" s="107"/>
      <c r="AJ173" s="107"/>
      <c r="AK173" s="110">
        <f t="shared" si="21"/>
        <v>23</v>
      </c>
    </row>
  </sheetData>
  <pageMargins left="0.7" right="0.7" top="0.75" bottom="0.75" header="0.3" footer="0.3"/>
  <pageSetup paperSize="9" firstPageNumber="2147483648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L88"/>
  <sheetViews>
    <sheetView zoomScale="85" workbookViewId="0">
      <selection activeCell="F5" sqref="F5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669</v>
      </c>
      <c r="D2" s="115" t="s">
        <v>648</v>
      </c>
      <c r="E2" s="115"/>
    </row>
    <row r="4" spans="1:11" ht="42" x14ac:dyDescent="0.3">
      <c r="A4" s="128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1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Таблица256789101112131415161718[[#This Row],[Итого кол-во рабочих часов]]/8</f>
        <v>22.875</v>
      </c>
      <c r="G5" s="120"/>
      <c r="H5" s="120">
        <v>183</v>
      </c>
      <c r="I5" s="121" t="e">
        <f>VLOOKUP($A5,Сотрудники!$A$3:$L$1206,14,0)</f>
        <v>#REF!</v>
      </c>
      <c r="J5" s="122" t="e">
        <f t="shared" ref="J5:J65" si="0">I5/8</f>
        <v>#REF!</v>
      </c>
      <c r="K5" s="123" t="e">
        <f t="shared" ref="K5:K65" si="1">+H5*J5</f>
        <v>#REF!</v>
      </c>
    </row>
    <row r="6" spans="1:11" x14ac:dyDescent="0.3">
      <c r="A6" s="129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Таблица256789101112131415161718[[#This Row],[Итого кол-во рабочих часов]]/8</f>
        <v>22.875</v>
      </c>
      <c r="G6" s="120"/>
      <c r="H6" s="120">
        <v>183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9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Таблица256789101112131415161718[[#This Row],[Итого кол-во рабочих часов]]/8</f>
        <v>13</v>
      </c>
      <c r="G7" s="125">
        <v>14</v>
      </c>
      <c r="H7" s="120">
        <v>104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ht="31.2" x14ac:dyDescent="0.3">
      <c r="A8" s="129">
        <v>5</v>
      </c>
      <c r="B8" s="119" t="str">
        <f>VLOOKUP($A8,Сотрудники!$A$3:$L$1206,2,0)</f>
        <v>Яковлев Дмитрий</v>
      </c>
      <c r="C8" s="119" t="str">
        <f>VLOOKUP($A8,Сотрудники!$A$3:$L$1206,9,0)</f>
        <v xml:space="preserve">Кредиты наличными 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Таблица256789101112131415161718[[#This Row],[Итого кол-во рабочих часов]]/8</f>
        <v>22.875</v>
      </c>
      <c r="G8" s="125"/>
      <c r="H8" s="120">
        <v>183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9">
        <v>8</v>
      </c>
      <c r="B9" s="119" t="str">
        <f>VLOOKUP($A9,Сотрудники!$A$3:$L$1206,2,0)</f>
        <v>Хохлова Крестина</v>
      </c>
      <c r="C9" s="119" t="str">
        <f>VLOOKUP($A9,Сотрудники!$A$3:$L$1206,9,0)</f>
        <v>Ресурсное планирование</v>
      </c>
      <c r="D9" s="119">
        <f>VLOOKUP($A9,Сотрудники!$A$3:$L$1206,10,0)</f>
        <v>0.15</v>
      </c>
      <c r="E9" s="130">
        <f>VLOOKUP($A9,Сотрудники!$A$3:$L$1206,11,0)</f>
        <v>150000</v>
      </c>
      <c r="F9" s="120">
        <f>H9/8</f>
        <v>22.875</v>
      </c>
      <c r="G9" s="125"/>
      <c r="H9" s="125">
        <v>183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46.8" x14ac:dyDescent="0.3">
      <c r="A10" s="129">
        <v>9</v>
      </c>
      <c r="B10" s="119" t="str">
        <f>VLOOKUP($A10,Сотрудники!$A$3:$L$1206,2,0)</f>
        <v>Пойш Виталий</v>
      </c>
      <c r="C10" s="119" t="str">
        <f>VLOOKUP($A10,Сотрудники!$A$3:$L$1206,9,0)</f>
        <v>Единое окно сотрудника ЕОС ФЛ</v>
      </c>
      <c r="D10" s="119">
        <f>VLOOKUP($A10,Сотрудники!$A$3:$L$1206,10,0)</f>
        <v>0</v>
      </c>
      <c r="E10" s="119">
        <f>VLOOKUP($A10,Сотрудники!$A$3:$L$1206,11,0)</f>
        <v>303500</v>
      </c>
      <c r="F10" s="120">
        <f t="shared" ref="F10:F73" si="2">H10/8</f>
        <v>23.875</v>
      </c>
      <c r="G10" s="125"/>
      <c r="H10" s="125">
        <v>191</v>
      </c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x14ac:dyDescent="0.3">
      <c r="A11" s="129">
        <v>10</v>
      </c>
      <c r="B11" s="119" t="str">
        <f>VLOOKUP($A11,Сотрудники!$A$3:$L$1206,2,0)</f>
        <v>Офицеров Дмитрий</v>
      </c>
      <c r="C11" s="119" t="str">
        <f>VLOOKUP($A11,Сотрудники!$A$3:$L$1206,9,0)</f>
        <v>приземление</v>
      </c>
      <c r="D11" s="119">
        <f>VLOOKUP($A11,Сотрудники!$A$3:$L$1206,10,0)</f>
        <v>0</v>
      </c>
      <c r="E11" s="119">
        <f>VLOOKUP($A11,Сотрудники!$A$3:$L$1206,11,0)</f>
        <v>218400</v>
      </c>
      <c r="F11" s="120">
        <f t="shared" si="2"/>
        <v>22.875</v>
      </c>
      <c r="G11" s="125"/>
      <c r="H11" s="125">
        <v>183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46.8" x14ac:dyDescent="0.3">
      <c r="A12" s="129">
        <v>11</v>
      </c>
      <c r="B12" s="119" t="str">
        <f>VLOOKUP($A12,Сотрудники!$A$3:$L$1206,2,0)</f>
        <v>Муштекенов Тимур</v>
      </c>
      <c r="C12" s="119" t="str">
        <f>VLOOKUP($A12,Сотрудники!$A$3:$L$1206,9,0)</f>
        <v>Loan Manager/ Кредитный конвейер</v>
      </c>
      <c r="D12" s="119">
        <f>VLOOKUP($A12,Сотрудники!$A$3:$L$1206,10,0)</f>
        <v>0</v>
      </c>
      <c r="E12" s="119">
        <f>VLOOKUP($A12,Сотрудники!$A$3:$L$1206,11,0)</f>
        <v>0</v>
      </c>
      <c r="F12" s="120">
        <f t="shared" si="2"/>
        <v>22.875</v>
      </c>
      <c r="G12" s="125"/>
      <c r="H12" s="125">
        <v>183</v>
      </c>
      <c r="I12" s="121" t="e">
        <f>VLOOKUP($A12,Сотрудники!$A$3:$L$1206,14,0)</f>
        <v>#REF!</v>
      </c>
      <c r="J12" s="122" t="e">
        <f t="shared" si="0"/>
        <v>#REF!</v>
      </c>
      <c r="K12" s="126" t="e">
        <f t="shared" si="1"/>
        <v>#REF!</v>
      </c>
    </row>
    <row r="13" spans="1:11" x14ac:dyDescent="0.3">
      <c r="A13" s="129">
        <v>13</v>
      </c>
      <c r="B13" s="119" t="str">
        <f>VLOOKUP($A13,Сотрудники!$A$3:$L$1206,2,0)</f>
        <v>Богданов Михаил</v>
      </c>
      <c r="C13" s="119" t="str">
        <f>VLOOKUP($A13,Сотрудники!$A$3:$L$1206,9,0)</f>
        <v>LM Риски</v>
      </c>
      <c r="D13" s="119">
        <f>VLOOKUP($A13,Сотрудники!$A$3:$L$1206,10,0)</f>
        <v>0</v>
      </c>
      <c r="E13" s="119">
        <f>VLOOKUP($A13,Сотрудники!$A$3:$L$1206,11,0)</f>
        <v>0</v>
      </c>
      <c r="F13" s="120">
        <f t="shared" si="2"/>
        <v>25.875</v>
      </c>
      <c r="G13" s="125"/>
      <c r="H13" s="125">
        <v>207</v>
      </c>
      <c r="I13" s="121" t="e">
        <f>VLOOKUP($A13,Сотрудники!$A$3:$L$1206,14,0)</f>
        <v>#REF!</v>
      </c>
      <c r="J13" s="122" t="e">
        <f t="shared" si="0"/>
        <v>#REF!</v>
      </c>
      <c r="K13" s="126" t="e">
        <f t="shared" si="1"/>
        <v>#REF!</v>
      </c>
    </row>
    <row r="14" spans="1:11" x14ac:dyDescent="0.3">
      <c r="A14" s="129">
        <v>14</v>
      </c>
      <c r="B14" s="119" t="str">
        <f>VLOOKUP($A14,Сотрудники!$A$3:$L$1206,2,0)</f>
        <v>Смирнова Екатерина</v>
      </c>
      <c r="C14" s="119" t="str">
        <f>VLOOKUP($A14,Сотрудники!$A$3:$L$1206,9,0)</f>
        <v>Tableau</v>
      </c>
      <c r="D14" s="119">
        <f>VLOOKUP($A14,Сотрудники!$A$3:$L$1206,10,0)</f>
        <v>0</v>
      </c>
      <c r="E14" s="119">
        <f>VLOOKUP($A14,Сотрудники!$A$3:$L$1206,11,0)</f>
        <v>0</v>
      </c>
      <c r="F14" s="120">
        <f t="shared" si="2"/>
        <v>14</v>
      </c>
      <c r="G14" s="125"/>
      <c r="H14" s="125">
        <v>112</v>
      </c>
      <c r="I14" s="121" t="e">
        <f>VLOOKUP($A14,Сотрудники!$A$3:$L$1206,14,0)</f>
        <v>#REF!</v>
      </c>
      <c r="J14" s="122" t="e">
        <f t="shared" si="0"/>
        <v>#REF!</v>
      </c>
      <c r="K14" s="126" t="e">
        <f t="shared" si="1"/>
        <v>#REF!</v>
      </c>
    </row>
    <row r="15" spans="1:11" s="113" customFormat="1" ht="31.2" x14ac:dyDescent="0.3">
      <c r="A15" s="129">
        <v>15</v>
      </c>
      <c r="B15" s="119" t="str">
        <f>VLOOKUP($A15,Сотрудники!$A$3:$L$1206,2,0)</f>
        <v>Герасимова Елизавета</v>
      </c>
      <c r="C15" s="119" t="str">
        <f>VLOOKUP($A15,Сотрудники!$A$3:$L$1206,9,0)</f>
        <v>Ресурсное планирование</v>
      </c>
      <c r="D15" s="119">
        <f>VLOOKUP($A15,Сотрудники!$A$3:$L$1206,10,0)</f>
        <v>0.15</v>
      </c>
      <c r="E15" s="119">
        <f>VLOOKUP($A15,Сотрудники!$A$3:$L$1206,11,0)</f>
        <v>150000</v>
      </c>
      <c r="F15" s="120">
        <f t="shared" si="2"/>
        <v>22.875</v>
      </c>
      <c r="G15" s="125"/>
      <c r="H15" s="125">
        <v>183</v>
      </c>
      <c r="I15" s="121" t="e">
        <f>VLOOKUP($A15,Сотрудники!$A$3:$L$1206,14,0)</f>
        <v>#REF!</v>
      </c>
      <c r="J15" s="122" t="e">
        <f t="shared" si="0"/>
        <v>#REF!</v>
      </c>
      <c r="K15" s="126" t="e">
        <f t="shared" si="1"/>
        <v>#REF!</v>
      </c>
    </row>
    <row r="16" spans="1:11" s="113" customFormat="1" ht="31.2" x14ac:dyDescent="0.3">
      <c r="A16" s="129">
        <v>16</v>
      </c>
      <c r="B16" s="119" t="str">
        <f>VLOOKUP($A16,Сотрудники!$A$3:$L$1206,2,0)</f>
        <v>Абдуллаева Анжелика</v>
      </c>
      <c r="C16" s="119" t="str">
        <f>VLOOKUP($A16,Сотрудники!$A$3:$L$1206,9,0)</f>
        <v>Ресурсное планирование</v>
      </c>
      <c r="D16" s="119">
        <f>VLOOKUP($A16,Сотрудники!$A$3:$L$1206,10,0)</f>
        <v>0</v>
      </c>
      <c r="E16" s="119">
        <f>VLOOKUP($A16,Сотрудники!$A$3:$L$1206,11,0)</f>
        <v>0</v>
      </c>
      <c r="F16" s="120">
        <f t="shared" si="2"/>
        <v>22.875</v>
      </c>
      <c r="G16" s="125"/>
      <c r="H16" s="125">
        <v>183</v>
      </c>
      <c r="I16" s="121" t="e">
        <f>VLOOKUP($A16,Сотрудники!$A$3:$L$1206,14,0)</f>
        <v>#REF!</v>
      </c>
      <c r="J16" s="122" t="e">
        <f t="shared" si="0"/>
        <v>#REF!</v>
      </c>
      <c r="K16" s="126" t="e">
        <f t="shared" si="1"/>
        <v>#REF!</v>
      </c>
    </row>
    <row r="17" spans="1:11" s="113" customFormat="1" ht="62.4" x14ac:dyDescent="0.3">
      <c r="A17" s="129">
        <v>17</v>
      </c>
      <c r="B17" s="119" t="str">
        <f>VLOOKUP($A17,Сотрудники!$A$3:$L$1206,2,0)</f>
        <v>Наймушин Евгений</v>
      </c>
      <c r="C17" s="119" t="str">
        <f>VLOOKUP($A17,Сотрудники!$A$3:$L$1206,9,0)</f>
        <v>МАПЛ (Модуль автоматизации программ лояльности)</v>
      </c>
      <c r="D17" s="119">
        <f>VLOOKUP($A17,Сотрудники!$A$3:$L$1206,10,0)</f>
        <v>0</v>
      </c>
      <c r="E17" s="119">
        <f>VLOOKUP($A17,Сотрудники!$A$3:$L$1206,11,0)</f>
        <v>344900</v>
      </c>
      <c r="F17" s="120">
        <f t="shared" si="2"/>
        <v>18.875</v>
      </c>
      <c r="G17" s="125">
        <v>6</v>
      </c>
      <c r="H17" s="125">
        <v>151</v>
      </c>
      <c r="I17" s="121" t="e">
        <f>VLOOKUP($A17,Сотрудники!$A$3:$L$1206,14,0)</f>
        <v>#REF!</v>
      </c>
      <c r="J17" s="122" t="e">
        <f t="shared" si="0"/>
        <v>#REF!</v>
      </c>
      <c r="K17" s="126" t="e">
        <f t="shared" si="1"/>
        <v>#REF!</v>
      </c>
    </row>
    <row r="18" spans="1:11" s="113" customFormat="1" x14ac:dyDescent="0.3">
      <c r="A18" s="129">
        <v>19</v>
      </c>
      <c r="B18" s="119" t="str">
        <f>VLOOKUP($A18,Сотрудники!$A$3:$L$1206,2,0)</f>
        <v>Лопатин Максим</v>
      </c>
      <c r="C18" s="119">
        <f>VLOOKUP($A18,Сотрудники!$A$3:$L$1206,9,0)</f>
        <v>0</v>
      </c>
      <c r="D18" s="119">
        <f>VLOOKUP($A18,Сотрудники!$A$3:$L$1206,10,0)</f>
        <v>0</v>
      </c>
      <c r="E18" s="130">
        <f>VLOOKUP($A18,Сотрудники!$A$3:$L$1206,11,0)</f>
        <v>0</v>
      </c>
      <c r="F18" s="120">
        <f t="shared" si="2"/>
        <v>14</v>
      </c>
      <c r="G18" s="125">
        <v>11</v>
      </c>
      <c r="H18" s="125">
        <v>112</v>
      </c>
      <c r="I18" s="121" t="e">
        <f>VLOOKUP($A18,Сотрудники!$A$3:$L$1206,14,0)</f>
        <v>#REF!</v>
      </c>
      <c r="J18" s="122" t="e">
        <f t="shared" si="0"/>
        <v>#REF!</v>
      </c>
      <c r="K18" s="126" t="e">
        <f t="shared" si="1"/>
        <v>#REF!</v>
      </c>
    </row>
    <row r="19" spans="1:11" s="113" customFormat="1" x14ac:dyDescent="0.3">
      <c r="A19" s="129">
        <v>21</v>
      </c>
      <c r="B19" s="119" t="str">
        <f>VLOOKUP($A19,Сотрудники!$A$3:$L$1206,2,0)</f>
        <v>Шимберев Борис</v>
      </c>
      <c r="C19" s="119">
        <f>VLOOKUP($A19,Сотрудники!$A$3:$L$1206,9,0)</f>
        <v>0</v>
      </c>
      <c r="D19" s="119">
        <f>VLOOKUP($A19,Сотрудники!$A$3:$L$1206,10,0)</f>
        <v>0</v>
      </c>
      <c r="E19" s="119">
        <f>VLOOKUP($A19,Сотрудники!$A$3:$L$1206,11,0)</f>
        <v>0</v>
      </c>
      <c r="F19" s="120">
        <f t="shared" si="2"/>
        <v>22.875</v>
      </c>
      <c r="G19" s="125"/>
      <c r="H19" s="125">
        <v>183</v>
      </c>
      <c r="I19" s="121" t="e">
        <f>VLOOKUP($A19,Сотрудники!$A$3:$L$1206,14,0)</f>
        <v>#REF!</v>
      </c>
      <c r="J19" s="122" t="e">
        <f t="shared" si="0"/>
        <v>#REF!</v>
      </c>
      <c r="K19" s="126" t="e">
        <f t="shared" si="1"/>
        <v>#REF!</v>
      </c>
    </row>
    <row r="20" spans="1:11" s="113" customFormat="1" x14ac:dyDescent="0.3">
      <c r="A20" s="129">
        <v>22</v>
      </c>
      <c r="B20" s="119" t="str">
        <f>VLOOKUP($A20,Сотрудники!$A$3:$L$1206,2,0)</f>
        <v>Виштак Татьяна</v>
      </c>
      <c r="C20" s="119" t="str">
        <f>VLOOKUP($A20,Сотрудники!$A$3:$L$1206,9,0)</f>
        <v>приземление</v>
      </c>
      <c r="D20" s="119">
        <f>VLOOKUP($A20,Сотрудники!$A$3:$L$1206,10,0)</f>
        <v>0</v>
      </c>
      <c r="E20" s="119" t="str">
        <f>VLOOKUP($A20,Сотрудники!$A$3:$L$1206,11,0)</f>
        <v xml:space="preserve">310 400 </v>
      </c>
      <c r="F20" s="120">
        <f t="shared" si="2"/>
        <v>18</v>
      </c>
      <c r="G20" s="125">
        <v>5</v>
      </c>
      <c r="H20" s="125">
        <v>144</v>
      </c>
      <c r="I20" s="121" t="e">
        <f>VLOOKUP($A20,Сотрудники!$A$3:$L$1206,14,0)</f>
        <v>#REF!</v>
      </c>
      <c r="J20" s="122" t="e">
        <f t="shared" si="0"/>
        <v>#REF!</v>
      </c>
      <c r="K20" s="126" t="e">
        <f t="shared" si="1"/>
        <v>#REF!</v>
      </c>
    </row>
    <row r="21" spans="1:11" s="113" customFormat="1" x14ac:dyDescent="0.3">
      <c r="A21" s="129">
        <v>23</v>
      </c>
      <c r="B21" s="119" t="str">
        <f>VLOOKUP($A21,Сотрудники!$A$3:$L$1206,2,0)</f>
        <v>Путилов Александр</v>
      </c>
      <c r="C21" s="119">
        <f>VLOOKUP($A21,Сотрудники!$A$3:$L$1206,9,0)</f>
        <v>0</v>
      </c>
      <c r="D21" s="119">
        <f>VLOOKUP($A21,Сотрудники!$A$3:$L$1206,10,0)</f>
        <v>0</v>
      </c>
      <c r="E21" s="119">
        <f>VLOOKUP($A21,Сотрудники!$A$3:$L$1206,11,0)</f>
        <v>303500</v>
      </c>
      <c r="F21" s="120">
        <f t="shared" si="2"/>
        <v>21</v>
      </c>
      <c r="G21" s="125">
        <v>2</v>
      </c>
      <c r="H21" s="125">
        <v>168</v>
      </c>
      <c r="I21" s="121" t="e">
        <f>VLOOKUP($A21,Сотрудники!$A$3:$L$1206,14,0)</f>
        <v>#REF!</v>
      </c>
      <c r="J21" s="122" t="e">
        <f t="shared" si="0"/>
        <v>#REF!</v>
      </c>
      <c r="K21" s="126" t="e">
        <f t="shared" si="1"/>
        <v>#REF!</v>
      </c>
    </row>
    <row r="22" spans="1:11" s="113" customFormat="1" ht="31.2" x14ac:dyDescent="0.3">
      <c r="A22" s="129">
        <v>24</v>
      </c>
      <c r="B22" s="119" t="str">
        <f>VLOOKUP($A22,Сотрудники!$A$3:$L$1206,2,0)</f>
        <v>Цыганкова Анастасия</v>
      </c>
      <c r="C22" s="119" t="str">
        <f>VLOOKUP($A22,Сотрудники!$A$3:$L$1206,9,0)</f>
        <v>Ресурсное планирование</v>
      </c>
      <c r="D22" s="119">
        <f>VLOOKUP($A22,Сотрудники!$A$3:$L$1206,10,0)</f>
        <v>0.15</v>
      </c>
      <c r="E22" s="119">
        <f>VLOOKUP($A22,Сотрудники!$A$3:$L$1206,11,0)</f>
        <v>150000</v>
      </c>
      <c r="F22" s="120">
        <f t="shared" si="2"/>
        <v>14</v>
      </c>
      <c r="G22" s="125">
        <v>11</v>
      </c>
      <c r="H22" s="125">
        <v>112</v>
      </c>
      <c r="I22" s="121" t="e">
        <f>VLOOKUP($A22,Сотрудники!$A$3:$L$1206,14,0)</f>
        <v>#REF!</v>
      </c>
      <c r="J22" s="122" t="e">
        <f t="shared" si="0"/>
        <v>#REF!</v>
      </c>
      <c r="K22" s="126" t="e">
        <f t="shared" si="1"/>
        <v>#REF!</v>
      </c>
    </row>
    <row r="23" spans="1:11" s="113" customFormat="1" x14ac:dyDescent="0.3">
      <c r="A23" s="129">
        <v>25</v>
      </c>
      <c r="B23" s="119" t="str">
        <f>VLOOKUP($A23,Сотрудники!$A$3:$L$1206,2,0)</f>
        <v>Беседин Игорь</v>
      </c>
      <c r="C23" s="119" t="str">
        <f>VLOOKUP($A23,Сотрудники!$A$3:$L$1206,9,0)</f>
        <v>приземление</v>
      </c>
      <c r="D23" s="119">
        <f>VLOOKUP($A23,Сотрудники!$A$3:$L$1206,10,0)</f>
        <v>0</v>
      </c>
      <c r="E23" s="119">
        <f>VLOOKUP($A23,Сотрудники!$A$3:$L$1206,11,0)</f>
        <v>310000</v>
      </c>
      <c r="F23" s="120">
        <f t="shared" si="2"/>
        <v>12.875</v>
      </c>
      <c r="G23" s="125">
        <v>14</v>
      </c>
      <c r="H23" s="125">
        <v>103</v>
      </c>
      <c r="I23" s="121" t="e">
        <f>VLOOKUP($A23,Сотрудники!$A$3:$L$1206,14,0)</f>
        <v>#REF!</v>
      </c>
      <c r="J23" s="122" t="e">
        <f t="shared" si="0"/>
        <v>#REF!</v>
      </c>
      <c r="K23" s="126" t="e">
        <f t="shared" si="1"/>
        <v>#REF!</v>
      </c>
    </row>
    <row r="24" spans="1:11" s="113" customFormat="1" ht="31.2" x14ac:dyDescent="0.3">
      <c r="A24" s="129">
        <v>26</v>
      </c>
      <c r="B24" s="119" t="str">
        <f>VLOOKUP($A24,Сотрудники!$A$3:$L$1206,2,0)</f>
        <v>Молчанов Роман</v>
      </c>
      <c r="C24" s="119" t="str">
        <f>VLOOKUP($A24,Сотрудники!$A$3:$L$1206,9,0)</f>
        <v xml:space="preserve">Кредиты наличными </v>
      </c>
      <c r="D24" s="119">
        <f>VLOOKUP($A24,Сотрудники!$A$3:$L$1206,10,0)</f>
        <v>0</v>
      </c>
      <c r="E24" s="119">
        <f>VLOOKUP($A24,Сотрудники!$A$3:$L$1206,11,0)</f>
        <v>300000</v>
      </c>
      <c r="F24" s="120">
        <f t="shared" si="2"/>
        <v>22.875</v>
      </c>
      <c r="G24" s="125"/>
      <c r="H24" s="125">
        <v>183</v>
      </c>
      <c r="I24" s="121" t="e">
        <f>VLOOKUP($A24,Сотрудники!$A$3:$L$1206,14,0)</f>
        <v>#REF!</v>
      </c>
      <c r="J24" s="122" t="e">
        <f t="shared" si="0"/>
        <v>#REF!</v>
      </c>
      <c r="K24" s="126" t="e">
        <f t="shared" si="1"/>
        <v>#REF!</v>
      </c>
    </row>
    <row r="25" spans="1:11" s="113" customFormat="1" x14ac:dyDescent="0.3">
      <c r="A25" s="129">
        <v>27</v>
      </c>
      <c r="B25" s="119" t="str">
        <f>VLOOKUP($A25,Сотрудники!$A$3:$L$1206,2,0)</f>
        <v>Пузанов Андрей</v>
      </c>
      <c r="C25" s="119">
        <f>VLOOKUP($A25,Сотрудники!$A$3:$L$1206,9,0)</f>
        <v>0</v>
      </c>
      <c r="D25" s="119">
        <f>VLOOKUP($A25,Сотрудники!$A$3:$L$1206,10,0)</f>
        <v>0</v>
      </c>
      <c r="E25" s="119">
        <f>VLOOKUP($A25,Сотрудники!$A$3:$L$1206,11,0)</f>
        <v>0</v>
      </c>
      <c r="F25" s="120">
        <f t="shared" si="2"/>
        <v>13</v>
      </c>
      <c r="G25" s="125">
        <v>14</v>
      </c>
      <c r="H25" s="125">
        <v>104</v>
      </c>
      <c r="I25" s="121" t="e">
        <f>VLOOKUP($A25,Сотрудники!$A$3:$L$1206,14,0)</f>
        <v>#REF!</v>
      </c>
      <c r="J25" s="122" t="e">
        <f t="shared" si="0"/>
        <v>#REF!</v>
      </c>
      <c r="K25" s="126" t="e">
        <f t="shared" si="1"/>
        <v>#REF!</v>
      </c>
    </row>
    <row r="26" spans="1:11" s="113" customFormat="1" ht="62.4" x14ac:dyDescent="0.3">
      <c r="A26" s="129">
        <v>28</v>
      </c>
      <c r="B26" s="119" t="str">
        <f>VLOOKUP($A26,Сотрудники!$A$3:$L$1206,2,0)</f>
        <v>Хотулев Дмитрий</v>
      </c>
      <c r="C26" s="119" t="str">
        <f>VLOOKUP($A26,Сотрудники!$A$3:$L$1206,9,0)</f>
        <v>Платежи юридических лиц (Малый и средний бизнес)</v>
      </c>
      <c r="D26" s="119">
        <f>VLOOKUP($A26,Сотрудники!$A$3:$L$1206,10,0)</f>
        <v>0</v>
      </c>
      <c r="E26" s="119">
        <f>VLOOKUP($A26,Сотрудники!$A$3:$L$1206,11,0)</f>
        <v>0</v>
      </c>
      <c r="F26" s="120">
        <f t="shared" si="2"/>
        <v>22.875</v>
      </c>
      <c r="G26" s="125"/>
      <c r="H26" s="125">
        <v>183</v>
      </c>
      <c r="I26" s="121" t="e">
        <f>VLOOKUP($A26,Сотрудники!$A$3:$L$1206,14,0)</f>
        <v>#REF!</v>
      </c>
      <c r="J26" s="122" t="e">
        <f t="shared" si="0"/>
        <v>#REF!</v>
      </c>
      <c r="K26" s="126" t="e">
        <f t="shared" si="1"/>
        <v>#REF!</v>
      </c>
    </row>
    <row r="27" spans="1:11" s="113" customFormat="1" x14ac:dyDescent="0.3">
      <c r="A27" s="129">
        <v>30</v>
      </c>
      <c r="B27" s="119" t="str">
        <f>VLOOKUP($A27,Сотрудники!$A$3:$L$1206,2,0)</f>
        <v>Тарасов Алексей</v>
      </c>
      <c r="C27" s="119">
        <f>VLOOKUP($A27,Сотрудники!$A$3:$L$1206,9,0)</f>
        <v>0</v>
      </c>
      <c r="D27" s="119">
        <f>VLOOKUP($A27,Сотрудники!$A$3:$L$1206,10,0)</f>
        <v>0</v>
      </c>
      <c r="E27" s="119">
        <f>VLOOKUP($A27,Сотрудники!$A$3:$L$1206,11,0)</f>
        <v>248000</v>
      </c>
      <c r="F27" s="120">
        <f t="shared" si="2"/>
        <v>22.875</v>
      </c>
      <c r="G27" s="125"/>
      <c r="H27" s="125">
        <v>183</v>
      </c>
      <c r="I27" s="121" t="e">
        <f>VLOOKUP($A27,Сотрудники!$A$3:$L$1206,14,0)</f>
        <v>#REF!</v>
      </c>
      <c r="J27" s="122" t="e">
        <f t="shared" si="0"/>
        <v>#REF!</v>
      </c>
      <c r="K27" s="126" t="e">
        <f t="shared" si="1"/>
        <v>#REF!</v>
      </c>
    </row>
    <row r="28" spans="1:11" s="113" customFormat="1" x14ac:dyDescent="0.3">
      <c r="A28" s="129">
        <v>31</v>
      </c>
      <c r="B28" s="119" t="str">
        <f>VLOOKUP($A28,Сотрудники!$A$3:$L$1206,2,0)</f>
        <v>Саринков Андрей</v>
      </c>
      <c r="C28" s="119">
        <f>VLOOKUP($A28,Сотрудники!$A$3:$L$1206,9,0)</f>
        <v>0</v>
      </c>
      <c r="D28" s="119">
        <f>VLOOKUP($A28,Сотрудники!$A$3:$L$1206,10,0)</f>
        <v>0</v>
      </c>
      <c r="E28" s="119">
        <f>VLOOKUP($A28,Сотрудники!$A$3:$L$1206,11,0)</f>
        <v>0</v>
      </c>
      <c r="F28" s="120">
        <f t="shared" si="2"/>
        <v>22.875</v>
      </c>
      <c r="G28" s="125"/>
      <c r="H28" s="125">
        <v>183</v>
      </c>
      <c r="I28" s="121" t="e">
        <f>VLOOKUP($A28,Сотрудники!$A$3:$L$1206,14,0)</f>
        <v>#REF!</v>
      </c>
      <c r="J28" s="122" t="e">
        <f t="shared" si="0"/>
        <v>#REF!</v>
      </c>
      <c r="K28" s="126" t="e">
        <f t="shared" si="1"/>
        <v>#REF!</v>
      </c>
    </row>
    <row r="29" spans="1:11" s="113" customFormat="1" x14ac:dyDescent="0.3">
      <c r="A29" s="129">
        <v>33</v>
      </c>
      <c r="B29" s="119" t="str">
        <f>VLOOKUP($A29,Сотрудники!$A$3:$L$1206,2,0)</f>
        <v>Киевский Сергей</v>
      </c>
      <c r="C29" s="119">
        <f>VLOOKUP($A29,Сотрудники!$A$3:$L$1206,9,0)</f>
        <v>0</v>
      </c>
      <c r="D29" s="119">
        <f>VLOOKUP($A29,Сотрудники!$A$3:$L$1206,10,0)</f>
        <v>0</v>
      </c>
      <c r="E29" s="119">
        <f>VLOOKUP($A29,Сотрудники!$A$3:$L$1206,11,0)</f>
        <v>0</v>
      </c>
      <c r="F29" s="120">
        <f t="shared" si="2"/>
        <v>22.875</v>
      </c>
      <c r="G29" s="125"/>
      <c r="H29" s="125">
        <v>183</v>
      </c>
      <c r="I29" s="121" t="e">
        <f>VLOOKUP($A29,Сотрудники!$A$3:$L$1206,14,0)</f>
        <v>#REF!</v>
      </c>
      <c r="J29" s="122" t="e">
        <f t="shared" si="0"/>
        <v>#REF!</v>
      </c>
      <c r="K29" s="126" t="e">
        <f t="shared" si="1"/>
        <v>#REF!</v>
      </c>
    </row>
    <row r="30" spans="1:11" s="113" customFormat="1" x14ac:dyDescent="0.3">
      <c r="A30" s="129">
        <v>35</v>
      </c>
      <c r="B30" s="119" t="str">
        <f>VLOOKUP($A30,Сотрудники!$A$3:$L$1206,2,0)</f>
        <v>Дмитриев Николай</v>
      </c>
      <c r="C30" s="119">
        <f>VLOOKUP($A30,Сотрудники!$A$3:$L$1206,9,0)</f>
        <v>0</v>
      </c>
      <c r="D30" s="119">
        <f>VLOOKUP($A30,Сотрудники!$A$3:$L$1206,10,0)</f>
        <v>0</v>
      </c>
      <c r="E30" s="119">
        <f>VLOOKUP($A30,Сотрудники!$A$3:$L$1206,11,0)</f>
        <v>0</v>
      </c>
      <c r="F30" s="120">
        <f t="shared" si="2"/>
        <v>22.875</v>
      </c>
      <c r="G30" s="125"/>
      <c r="H30" s="125">
        <v>183</v>
      </c>
      <c r="I30" s="121" t="e">
        <f>VLOOKUP($A30,Сотрудники!$A$3:$L$1206,14,0)</f>
        <v>#REF!</v>
      </c>
      <c r="J30" s="122" t="e">
        <f t="shared" si="0"/>
        <v>#REF!</v>
      </c>
      <c r="K30" s="126" t="e">
        <f t="shared" si="1"/>
        <v>#REF!</v>
      </c>
    </row>
    <row r="31" spans="1:11" s="113" customFormat="1" x14ac:dyDescent="0.3">
      <c r="A31" s="129">
        <v>36</v>
      </c>
      <c r="B31" s="119" t="str">
        <f>VLOOKUP($A31,Сотрудники!$A$3:$L$1206,2,0)</f>
        <v>Юркин Николай</v>
      </c>
      <c r="C31" s="119">
        <f>VLOOKUP($A31,Сотрудники!$A$3:$L$1206,9,0)</f>
        <v>0</v>
      </c>
      <c r="D31" s="119">
        <f>VLOOKUP($A31,Сотрудники!$A$3:$L$1206,10,0)</f>
        <v>0</v>
      </c>
      <c r="E31" s="119">
        <f>VLOOKUP($A31,Сотрудники!$A$3:$L$1206,11,0)</f>
        <v>0</v>
      </c>
      <c r="F31" s="120">
        <f t="shared" si="2"/>
        <v>19</v>
      </c>
      <c r="G31" s="125">
        <v>4</v>
      </c>
      <c r="H31" s="125">
        <v>152</v>
      </c>
      <c r="I31" s="121" t="e">
        <f>VLOOKUP($A31,Сотрудники!$A$3:$L$1206,14,0)</f>
        <v>#REF!</v>
      </c>
      <c r="J31" s="122" t="e">
        <f t="shared" si="0"/>
        <v>#REF!</v>
      </c>
      <c r="K31" s="126" t="e">
        <f t="shared" si="1"/>
        <v>#REF!</v>
      </c>
    </row>
    <row r="32" spans="1:11" s="113" customFormat="1" x14ac:dyDescent="0.3">
      <c r="A32" s="129">
        <v>37</v>
      </c>
      <c r="B32" s="119" t="str">
        <f>VLOOKUP($A32,Сотрудники!$A$3:$L$1206,2,0)</f>
        <v>Ионов Евгений</v>
      </c>
      <c r="C32" s="119">
        <f>VLOOKUP($A32,Сотрудники!$A$3:$L$1206,9,0)</f>
        <v>0</v>
      </c>
      <c r="D32" s="119">
        <f>VLOOKUP($A32,Сотрудники!$A$3:$L$1206,10,0)</f>
        <v>0</v>
      </c>
      <c r="E32" s="119">
        <f>VLOOKUP($A32,Сотрудники!$A$3:$L$1206,11,0)</f>
        <v>0</v>
      </c>
      <c r="F32" s="120">
        <f t="shared" si="2"/>
        <v>22.875</v>
      </c>
      <c r="G32" s="125">
        <v>2</v>
      </c>
      <c r="H32" s="125">
        <v>183</v>
      </c>
      <c r="I32" s="121" t="e">
        <f>VLOOKUP($A32,Сотрудники!$A$3:$L$1206,14,0)</f>
        <v>#REF!</v>
      </c>
      <c r="J32" s="122" t="e">
        <f t="shared" si="0"/>
        <v>#REF!</v>
      </c>
      <c r="K32" s="126" t="e">
        <f t="shared" si="1"/>
        <v>#REF!</v>
      </c>
    </row>
    <row r="33" spans="1:11" s="113" customFormat="1" x14ac:dyDescent="0.3">
      <c r="A33" s="131">
        <v>38</v>
      </c>
      <c r="B33" s="119" t="str">
        <f>VLOOKUP($A33,Сотрудники!$A$3:$L$1206,2,0)</f>
        <v>Передков Константин</v>
      </c>
      <c r="C33" s="119">
        <f>VLOOKUP($A33,Сотрудники!$A$3:$L$1206,9,0)</f>
        <v>0</v>
      </c>
      <c r="D33" s="119">
        <f>VLOOKUP($A33,Сотрудники!$A$3:$L$1206,10,0)</f>
        <v>0</v>
      </c>
      <c r="E33" s="119">
        <f>VLOOKUP($A33,Сотрудники!$A$3:$L$1206,11,0)</f>
        <v>253000</v>
      </c>
      <c r="F33" s="120">
        <f t="shared" si="2"/>
        <v>22.875</v>
      </c>
      <c r="G33" s="125"/>
      <c r="H33" s="125">
        <v>183</v>
      </c>
      <c r="I33" s="121" t="e">
        <f>VLOOKUP($A33,Сотрудники!$A$3:$L$1206,14,0)</f>
        <v>#REF!</v>
      </c>
      <c r="J33" s="122" t="e">
        <f t="shared" si="0"/>
        <v>#REF!</v>
      </c>
      <c r="K33" s="126" t="e">
        <f t="shared" si="1"/>
        <v>#REF!</v>
      </c>
    </row>
    <row r="34" spans="1:11" s="113" customFormat="1" x14ac:dyDescent="0.3">
      <c r="A34" s="131">
        <v>40</v>
      </c>
      <c r="B34" s="119" t="str">
        <f>VLOOKUP($A34,Сотрудники!$A$3:$L$1206,2,0)</f>
        <v>Томских Виталий</v>
      </c>
      <c r="C34" s="119">
        <f>VLOOKUP($A34,Сотрудники!$A$3:$L$1206,9,0)</f>
        <v>0</v>
      </c>
      <c r="D34" s="119">
        <f>VLOOKUP($A34,Сотрудники!$A$3:$L$1206,10,0)</f>
        <v>0</v>
      </c>
      <c r="E34" s="119">
        <f>VLOOKUP($A34,Сотрудники!$A$3:$L$1206,11,0)</f>
        <v>0</v>
      </c>
      <c r="F34" s="120">
        <f t="shared" si="2"/>
        <v>22.875</v>
      </c>
      <c r="G34" s="125"/>
      <c r="H34" s="125">
        <v>183</v>
      </c>
      <c r="I34" s="121" t="e">
        <f>VLOOKUP($A34,Сотрудники!$A$3:$L$1206,14,0)</f>
        <v>#REF!</v>
      </c>
      <c r="J34" s="122" t="e">
        <f t="shared" si="0"/>
        <v>#REF!</v>
      </c>
      <c r="K34" s="126" t="e">
        <f t="shared" si="1"/>
        <v>#REF!</v>
      </c>
    </row>
    <row r="35" spans="1:11" s="113" customFormat="1" x14ac:dyDescent="0.3">
      <c r="A35" s="131">
        <v>41</v>
      </c>
      <c r="B35" s="119" t="str">
        <f>VLOOKUP($A35,Сотрудники!$A$3:$L$1206,2,0)</f>
        <v>Новиков Роман</v>
      </c>
      <c r="C35" s="119">
        <f>VLOOKUP($A35,Сотрудники!$A$3:$L$1206,9,0)</f>
        <v>0</v>
      </c>
      <c r="D35" s="119">
        <f>VLOOKUP($A35,Сотрудники!$A$3:$L$1206,10,0)</f>
        <v>0</v>
      </c>
      <c r="E35" s="119">
        <f>VLOOKUP($A35,Сотрудники!$A$3:$L$1206,11,0)</f>
        <v>0</v>
      </c>
      <c r="F35" s="120">
        <f t="shared" si="2"/>
        <v>19</v>
      </c>
      <c r="G35" s="125">
        <v>4</v>
      </c>
      <c r="H35" s="125">
        <v>152</v>
      </c>
      <c r="I35" s="121" t="e">
        <f>VLOOKUP($A35,Сотрудники!$A$3:$L$1206,14,0)</f>
        <v>#REF!</v>
      </c>
      <c r="J35" s="122" t="e">
        <f t="shared" si="0"/>
        <v>#REF!</v>
      </c>
      <c r="K35" s="126" t="e">
        <f t="shared" si="1"/>
        <v>#REF!</v>
      </c>
    </row>
    <row r="36" spans="1:11" s="113" customFormat="1" x14ac:dyDescent="0.3">
      <c r="A36" s="97">
        <v>42</v>
      </c>
      <c r="B36" s="119" t="str">
        <f>VLOOKUP($A36,Сотрудники!$A$3:$L$1206,2,0)</f>
        <v>Газизова Вероника</v>
      </c>
      <c r="C36" s="119" t="str">
        <f>VLOOKUP($A36,Сотрудники!$A$3:$L$1206,9,0)</f>
        <v>приземление</v>
      </c>
      <c r="D36" s="119">
        <f>VLOOKUP($A36,Сотрудники!$A$3:$L$1206,10,0)</f>
        <v>0.15</v>
      </c>
      <c r="E36" s="119">
        <f>VLOOKUP($A36,Сотрудники!$A$3:$L$1206,11,0)</f>
        <v>285000</v>
      </c>
      <c r="F36" s="120">
        <f t="shared" si="2"/>
        <v>22.875</v>
      </c>
      <c r="G36" s="125"/>
      <c r="H36" s="125">
        <v>183</v>
      </c>
      <c r="I36" s="121" t="e">
        <f>VLOOKUP($A36,Сотрудники!$A$3:$L$1206,14,0)</f>
        <v>#REF!</v>
      </c>
      <c r="J36" s="122" t="e">
        <f t="shared" si="0"/>
        <v>#REF!</v>
      </c>
      <c r="K36" s="126" t="e">
        <f t="shared" si="1"/>
        <v>#REF!</v>
      </c>
    </row>
    <row r="37" spans="1:11" s="113" customFormat="1" x14ac:dyDescent="0.3">
      <c r="A37" s="97">
        <v>43</v>
      </c>
      <c r="B37" s="119" t="str">
        <f>VLOOKUP($A37,Сотрудники!$A$3:$L$1206,2,0)</f>
        <v>Титова Наталия</v>
      </c>
      <c r="C37" s="119">
        <f>VLOOKUP($A37,Сотрудники!$A$3:$L$1206,9,0)</f>
        <v>0</v>
      </c>
      <c r="D37" s="119">
        <f>VLOOKUP($A37,Сотрудники!$A$3:$L$1206,10,0)</f>
        <v>0</v>
      </c>
      <c r="E37" s="119">
        <f>VLOOKUP($A37,Сотрудники!$A$3:$L$1206,11,0)</f>
        <v>0</v>
      </c>
      <c r="F37" s="120">
        <f t="shared" si="2"/>
        <v>22.875</v>
      </c>
      <c r="G37" s="125"/>
      <c r="H37" s="125">
        <v>183</v>
      </c>
      <c r="I37" s="121" t="e">
        <f>VLOOKUP($A37,Сотрудники!$A$3:$L$1206,14,0)</f>
        <v>#REF!</v>
      </c>
      <c r="J37" s="122" t="e">
        <f t="shared" si="0"/>
        <v>#REF!</v>
      </c>
      <c r="K37" s="126" t="e">
        <f t="shared" si="1"/>
        <v>#REF!</v>
      </c>
    </row>
    <row r="38" spans="1:11" s="113" customFormat="1" x14ac:dyDescent="0.3">
      <c r="A38" s="97">
        <v>44</v>
      </c>
      <c r="B38" s="119" t="str">
        <f>VLOOKUP($A38,Сотрудники!$A$3:$L$1206,2,0)</f>
        <v>Роман Иван</v>
      </c>
      <c r="C38" s="119">
        <f>VLOOKUP($A38,Сотрудники!$A$3:$L$1206,9,0)</f>
        <v>0</v>
      </c>
      <c r="D38" s="119">
        <f>VLOOKUP($A38,Сотрудники!$A$3:$L$1206,10,0)</f>
        <v>0</v>
      </c>
      <c r="E38" s="119">
        <f>VLOOKUP($A38,Сотрудники!$A$3:$L$1206,11,0)</f>
        <v>287400</v>
      </c>
      <c r="F38" s="120">
        <f t="shared" si="2"/>
        <v>22.875</v>
      </c>
      <c r="G38" s="125"/>
      <c r="H38" s="125">
        <v>183</v>
      </c>
      <c r="I38" s="121" t="e">
        <f>VLOOKUP($A38,Сотрудники!$A$3:$L$1206,14,0)</f>
        <v>#REF!</v>
      </c>
      <c r="J38" s="122" t="e">
        <f t="shared" si="0"/>
        <v>#REF!</v>
      </c>
      <c r="K38" s="126" t="e">
        <f t="shared" si="1"/>
        <v>#REF!</v>
      </c>
    </row>
    <row r="39" spans="1:11" s="113" customFormat="1" x14ac:dyDescent="0.3">
      <c r="A39" s="97">
        <v>45</v>
      </c>
      <c r="B39" s="119" t="str">
        <f>VLOOKUP($A39,Сотрудники!$A$3:$L$1206,2,0)</f>
        <v>Волошина Виктория</v>
      </c>
      <c r="C39" s="119">
        <f>VLOOKUP($A39,Сотрудники!$A$3:$L$1206,9,0)</f>
        <v>0</v>
      </c>
      <c r="D39" s="119">
        <f>VLOOKUP($A39,Сотрудники!$A$3:$L$1206,10,0)</f>
        <v>0</v>
      </c>
      <c r="E39" s="119">
        <f>VLOOKUP($A39,Сотрудники!$A$3:$L$1206,11,0)</f>
        <v>0</v>
      </c>
      <c r="F39" s="120">
        <f t="shared" si="2"/>
        <v>19</v>
      </c>
      <c r="G39" s="125">
        <v>4</v>
      </c>
      <c r="H39" s="125">
        <v>152</v>
      </c>
      <c r="I39" s="121" t="e">
        <f>VLOOKUP($A39,Сотрудники!$A$3:$L$1206,14,0)</f>
        <v>#REF!</v>
      </c>
      <c r="J39" s="122" t="e">
        <f t="shared" si="0"/>
        <v>#REF!</v>
      </c>
      <c r="K39" s="126" t="e">
        <f t="shared" si="1"/>
        <v>#REF!</v>
      </c>
    </row>
    <row r="40" spans="1:11" s="113" customFormat="1" x14ac:dyDescent="0.3">
      <c r="A40" s="97">
        <v>46</v>
      </c>
      <c r="B40" s="119" t="str">
        <f>VLOOKUP($A40,Сотрудники!$A$3:$L$1206,2,0)</f>
        <v>Мельников Александр</v>
      </c>
      <c r="C40" s="119">
        <f>VLOOKUP($A40,Сотрудники!$A$3:$L$1206,9,0)</f>
        <v>0</v>
      </c>
      <c r="D40" s="119">
        <f>VLOOKUP($A40,Сотрудники!$A$3:$L$1206,10,0)</f>
        <v>0</v>
      </c>
      <c r="E40" s="119">
        <f>VLOOKUP($A40,Сотрудники!$A$3:$L$1206,11,0)</f>
        <v>269000</v>
      </c>
      <c r="F40" s="120">
        <f t="shared" si="2"/>
        <v>16.875</v>
      </c>
      <c r="G40" s="125">
        <v>8</v>
      </c>
      <c r="H40" s="125">
        <v>135</v>
      </c>
      <c r="I40" s="121" t="e">
        <f>VLOOKUP($A40,Сотрудники!$A$3:$L$1206,14,0)</f>
        <v>#REF!</v>
      </c>
      <c r="J40" s="122" t="e">
        <f t="shared" si="0"/>
        <v>#REF!</v>
      </c>
      <c r="K40" s="126" t="e">
        <f t="shared" si="1"/>
        <v>#REF!</v>
      </c>
    </row>
    <row r="41" spans="1:11" s="113" customFormat="1" x14ac:dyDescent="0.3">
      <c r="A41" s="97">
        <v>48</v>
      </c>
      <c r="B41" s="119" t="str">
        <f>VLOOKUP($A41,Сотрудники!$A$3:$L$1206,2,0)</f>
        <v>Ромашкин Никита</v>
      </c>
      <c r="C41" s="119" t="str">
        <f>VLOOKUP($A41,Сотрудники!$A$3:$L$1206,9,0)</f>
        <v>приземление</v>
      </c>
      <c r="D41" s="119">
        <f>VLOOKUP($A41,Сотрудники!$A$3:$L$1206,10,0)</f>
        <v>0.15</v>
      </c>
      <c r="E41" s="119">
        <f>VLOOKUP($A41,Сотрудники!$A$3:$L$1206,11,0)</f>
        <v>241500</v>
      </c>
      <c r="F41" s="120">
        <f t="shared" si="2"/>
        <v>22.875</v>
      </c>
      <c r="G41" s="125"/>
      <c r="H41" s="125">
        <v>183</v>
      </c>
      <c r="I41" s="121" t="e">
        <f>VLOOKUP($A41,Сотрудники!$A$3:$L$1206,14,0)</f>
        <v>#REF!</v>
      </c>
      <c r="J41" s="122" t="e">
        <f t="shared" si="0"/>
        <v>#REF!</v>
      </c>
      <c r="K41" s="126" t="e">
        <f t="shared" si="1"/>
        <v>#REF!</v>
      </c>
    </row>
    <row r="42" spans="1:11" s="113" customFormat="1" x14ac:dyDescent="0.3">
      <c r="A42" s="97">
        <v>50</v>
      </c>
      <c r="B42" s="119" t="str">
        <f>VLOOKUP($A42,Сотрудники!$A$3:$L$1206,2,0)</f>
        <v>Жарницкий Давид</v>
      </c>
      <c r="C42" s="119">
        <f>VLOOKUP($A42,Сотрудники!$A$3:$L$1206,9,0)</f>
        <v>0</v>
      </c>
      <c r="D42" s="119">
        <f>VLOOKUP($A42,Сотрудники!$A$3:$L$1206,10,0)</f>
        <v>0</v>
      </c>
      <c r="E42" s="119">
        <f>VLOOKUP($A42,Сотрудники!$A$3:$L$1206,11,0)</f>
        <v>0</v>
      </c>
      <c r="F42" s="120">
        <f t="shared" si="2"/>
        <v>23.875</v>
      </c>
      <c r="G42" s="125"/>
      <c r="H42" s="125">
        <v>191</v>
      </c>
      <c r="I42" s="121" t="e">
        <f>VLOOKUP($A42,Сотрудники!$A$3:$L$1206,14,0)</f>
        <v>#REF!</v>
      </c>
      <c r="J42" s="122" t="e">
        <f t="shared" si="0"/>
        <v>#REF!</v>
      </c>
      <c r="K42" s="126" t="e">
        <f t="shared" si="1"/>
        <v>#REF!</v>
      </c>
    </row>
    <row r="43" spans="1:11" s="113" customFormat="1" x14ac:dyDescent="0.3">
      <c r="A43" s="97">
        <v>51</v>
      </c>
      <c r="B43" s="119" t="str">
        <f>VLOOKUP($A43,Сотрудники!$A$3:$L$1206,2,0)</f>
        <v>Колмогорова Анна</v>
      </c>
      <c r="C43" s="119">
        <f>VLOOKUP($A43,Сотрудники!$A$3:$L$1206,9,0)</f>
        <v>0</v>
      </c>
      <c r="D43" s="119">
        <f>VLOOKUP($A43,Сотрудники!$A$3:$L$1206,10,0)</f>
        <v>0</v>
      </c>
      <c r="E43" s="119">
        <f>VLOOKUP($A43,Сотрудники!$A$3:$L$1206,11,0)</f>
        <v>0</v>
      </c>
      <c r="F43" s="120">
        <f t="shared" si="2"/>
        <v>22.875</v>
      </c>
      <c r="G43" s="125"/>
      <c r="H43" s="125">
        <v>183</v>
      </c>
      <c r="I43" s="121" t="e">
        <f>VLOOKUP($A43,Сотрудники!$A$3:$L$1206,14,0)</f>
        <v>#REF!</v>
      </c>
      <c r="J43" s="122" t="e">
        <f t="shared" si="0"/>
        <v>#REF!</v>
      </c>
      <c r="K43" s="126" t="e">
        <f t="shared" si="1"/>
        <v>#REF!</v>
      </c>
    </row>
    <row r="44" spans="1:11" s="113" customFormat="1" x14ac:dyDescent="0.3">
      <c r="A44" s="97">
        <v>53</v>
      </c>
      <c r="B44" s="119" t="str">
        <f>VLOOKUP($A44,Сотрудники!$A$3:$L$1206,2,0)</f>
        <v>Скаржинский Тимур</v>
      </c>
      <c r="C44" s="119">
        <f>VLOOKUP($A44,Сотрудники!$A$3:$L$1206,9,0)</f>
        <v>0</v>
      </c>
      <c r="D44" s="119">
        <f>VLOOKUP($A44,Сотрудники!$A$3:$L$1206,10,0)</f>
        <v>0</v>
      </c>
      <c r="E44" s="119">
        <f>VLOOKUP($A44,Сотрудники!$A$3:$L$1206,11,0)</f>
        <v>0</v>
      </c>
      <c r="F44" s="120">
        <f t="shared" si="2"/>
        <v>22.875</v>
      </c>
      <c r="G44" s="125"/>
      <c r="H44" s="125">
        <v>183</v>
      </c>
      <c r="I44" s="121" t="e">
        <f>VLOOKUP($A44,Сотрудники!$A$3:$L$1206,14,0)</f>
        <v>#REF!</v>
      </c>
      <c r="J44" s="122" t="e">
        <f t="shared" si="0"/>
        <v>#REF!</v>
      </c>
      <c r="K44" s="126" t="e">
        <f t="shared" si="1"/>
        <v>#REF!</v>
      </c>
    </row>
    <row r="45" spans="1:11" s="113" customFormat="1" x14ac:dyDescent="0.3">
      <c r="A45" s="97">
        <v>54</v>
      </c>
      <c r="B45" s="119" t="str">
        <f>VLOOKUP($A45,Сотрудники!$A$3:$L$1206,2,0)</f>
        <v>Закрацкий Станислав</v>
      </c>
      <c r="C45" s="119" t="str">
        <f>VLOOKUP($A45,Сотрудники!$A$3:$L$1206,9,0)</f>
        <v>приземление</v>
      </c>
      <c r="D45" s="119">
        <f>VLOOKUP($A45,Сотрудники!$A$3:$L$1206,10,0)</f>
        <v>0</v>
      </c>
      <c r="E45" s="119">
        <f>VLOOKUP($A45,Сотрудники!$A$3:$L$1206,11,0)</f>
        <v>0</v>
      </c>
      <c r="F45" s="120">
        <f t="shared" si="2"/>
        <v>22.875</v>
      </c>
      <c r="G45" s="125"/>
      <c r="H45" s="125">
        <v>183</v>
      </c>
      <c r="I45" s="121" t="e">
        <f>VLOOKUP($A45,Сотрудники!$A$3:$L$1206,14,0)</f>
        <v>#REF!</v>
      </c>
      <c r="J45" s="122" t="e">
        <f t="shared" si="0"/>
        <v>#REF!</v>
      </c>
      <c r="K45" s="126" t="e">
        <f t="shared" si="1"/>
        <v>#REF!</v>
      </c>
    </row>
    <row r="46" spans="1:11" s="113" customFormat="1" x14ac:dyDescent="0.3">
      <c r="A46" s="97">
        <v>55</v>
      </c>
      <c r="B46" s="119" t="str">
        <f>VLOOKUP($A46,Сотрудники!$A$3:$L$1206,2,0)</f>
        <v>Секисов Константин</v>
      </c>
      <c r="C46" s="119">
        <f>VLOOKUP($A46,Сотрудники!$A$3:$L$1206,9,0)</f>
        <v>0</v>
      </c>
      <c r="D46" s="119">
        <f>VLOOKUP($A46,Сотрудники!$A$3:$L$1206,10,0)</f>
        <v>0</v>
      </c>
      <c r="E46" s="119">
        <f>VLOOKUP($A46,Сотрудники!$A$3:$L$1206,11,0)</f>
        <v>0</v>
      </c>
      <c r="F46" s="120">
        <f t="shared" si="2"/>
        <v>22.875</v>
      </c>
      <c r="G46" s="125"/>
      <c r="H46" s="125">
        <v>183</v>
      </c>
      <c r="I46" s="121" t="e">
        <f>VLOOKUP($A46,Сотрудники!$A$3:$L$1206,14,0)</f>
        <v>#REF!</v>
      </c>
      <c r="J46" s="122" t="e">
        <f t="shared" si="0"/>
        <v>#REF!</v>
      </c>
      <c r="K46" s="126" t="e">
        <f t="shared" si="1"/>
        <v>#REF!</v>
      </c>
    </row>
    <row r="47" spans="1:11" s="113" customFormat="1" x14ac:dyDescent="0.3">
      <c r="A47" s="97">
        <v>56</v>
      </c>
      <c r="B47" s="119" t="str">
        <f>VLOOKUP($A47,Сотрудники!$A$3:$L$1206,2,0)</f>
        <v>Русинов Михаил</v>
      </c>
      <c r="C47" s="119">
        <f>VLOOKUP($A47,Сотрудники!$A$3:$L$1206,9,0)</f>
        <v>0</v>
      </c>
      <c r="D47" s="119">
        <f>VLOOKUP($A47,Сотрудники!$A$3:$L$1206,10,0)</f>
        <v>0</v>
      </c>
      <c r="E47" s="119">
        <f>VLOOKUP($A47,Сотрудники!$A$3:$L$1206,11,0)</f>
        <v>0</v>
      </c>
      <c r="F47" s="120">
        <f t="shared" si="2"/>
        <v>22.875</v>
      </c>
      <c r="G47" s="125"/>
      <c r="H47" s="125">
        <v>183</v>
      </c>
      <c r="I47" s="121" t="e">
        <f>VLOOKUP($A47,Сотрудники!$A$3:$L$1206,14,0)</f>
        <v>#REF!</v>
      </c>
      <c r="J47" s="122" t="e">
        <f t="shared" si="0"/>
        <v>#REF!</v>
      </c>
      <c r="K47" s="126" t="e">
        <f t="shared" si="1"/>
        <v>#REF!</v>
      </c>
    </row>
    <row r="48" spans="1:11" s="113" customFormat="1" x14ac:dyDescent="0.3">
      <c r="A48" s="97">
        <v>57</v>
      </c>
      <c r="B48" s="119" t="str">
        <f>VLOOKUP($A48,Сотрудники!$A$3:$L$1206,2,0)</f>
        <v>Кузякина Ирина</v>
      </c>
      <c r="C48" s="119" t="str">
        <f>VLOOKUP($A48,Сотрудники!$A$3:$L$1206,9,0)</f>
        <v>приземление</v>
      </c>
      <c r="D48" s="119">
        <f>VLOOKUP($A48,Сотрудники!$A$3:$L$1206,10,0)</f>
        <v>0</v>
      </c>
      <c r="E48" s="119">
        <f>VLOOKUP($A48,Сотрудники!$A$3:$L$1206,11,0)</f>
        <v>0</v>
      </c>
      <c r="F48" s="120">
        <f t="shared" si="2"/>
        <v>22.875</v>
      </c>
      <c r="G48" s="125"/>
      <c r="H48" s="125">
        <v>183</v>
      </c>
      <c r="I48" s="121" t="e">
        <f>VLOOKUP($A48,Сотрудники!$A$3:$L$1206,14,0)</f>
        <v>#REF!</v>
      </c>
      <c r="J48" s="122" t="e">
        <f t="shared" si="0"/>
        <v>#REF!</v>
      </c>
      <c r="K48" s="126" t="e">
        <f t="shared" si="1"/>
        <v>#REF!</v>
      </c>
    </row>
    <row r="49" spans="1:11" s="113" customFormat="1" x14ac:dyDescent="0.3">
      <c r="A49" s="97">
        <v>58</v>
      </c>
      <c r="B49" s="119" t="str">
        <f>VLOOKUP($A49,Сотрудники!$A$3:$L$1206,2,0)</f>
        <v>Нгуен Дмитрий</v>
      </c>
      <c r="C49" s="119">
        <f>VLOOKUP($A49,Сотрудники!$A$3:$L$1206,9,0)</f>
        <v>0</v>
      </c>
      <c r="D49" s="119">
        <f>VLOOKUP($A49,Сотрудники!$A$3:$L$1206,10,0)</f>
        <v>0</v>
      </c>
      <c r="E49" s="119">
        <f>VLOOKUP($A49,Сотрудники!$A$3:$L$1206,11,0)</f>
        <v>252900</v>
      </c>
      <c r="F49" s="120">
        <f t="shared" si="2"/>
        <v>22.875</v>
      </c>
      <c r="G49" s="125"/>
      <c r="H49" s="125">
        <v>183</v>
      </c>
      <c r="I49" s="121" t="e">
        <f>VLOOKUP($A49,Сотрудники!$A$3:$L$1206,14,0)</f>
        <v>#REF!</v>
      </c>
      <c r="J49" s="122" t="e">
        <f t="shared" si="0"/>
        <v>#REF!</v>
      </c>
      <c r="K49" s="126" t="e">
        <f t="shared" si="1"/>
        <v>#REF!</v>
      </c>
    </row>
    <row r="50" spans="1:11" s="113" customFormat="1" x14ac:dyDescent="0.3">
      <c r="A50" s="97">
        <v>59</v>
      </c>
      <c r="B50" s="119" t="str">
        <f>VLOOKUP($A50,Сотрудники!$A$3:$L$1206,2,0)</f>
        <v>Зырянов Николай</v>
      </c>
      <c r="C50" s="119" t="str">
        <f>VLOOKUP($A50,Сотрудники!$A$3:$L$1206,9,0)</f>
        <v xml:space="preserve">приземление </v>
      </c>
      <c r="D50" s="119">
        <f>VLOOKUP($A50,Сотрудники!$A$3:$L$1206,10,0)</f>
        <v>0.15</v>
      </c>
      <c r="E50" s="119">
        <f>VLOOKUP($A50,Сотрудники!$A$3:$L$1206,11,0)</f>
        <v>149500</v>
      </c>
      <c r="F50" s="120">
        <f t="shared" si="2"/>
        <v>22.875</v>
      </c>
      <c r="G50" s="125"/>
      <c r="H50" s="125">
        <v>183</v>
      </c>
      <c r="I50" s="121" t="e">
        <f>VLOOKUP($A50,Сотрудники!$A$3:$L$1206,14,0)</f>
        <v>#REF!</v>
      </c>
      <c r="J50" s="122" t="e">
        <f t="shared" si="0"/>
        <v>#REF!</v>
      </c>
      <c r="K50" s="126" t="e">
        <f t="shared" si="1"/>
        <v>#REF!</v>
      </c>
    </row>
    <row r="51" spans="1:11" s="113" customFormat="1" x14ac:dyDescent="0.3">
      <c r="A51" s="97">
        <v>60</v>
      </c>
      <c r="B51" s="119" t="str">
        <f>VLOOKUP($A51,Сотрудники!$A$3:$L$1206,2,0)</f>
        <v>Гнусов Алексей</v>
      </c>
      <c r="C51" s="119">
        <f>VLOOKUP($A51,Сотрудники!$A$3:$L$1206,9,0)</f>
        <v>0</v>
      </c>
      <c r="D51" s="119">
        <f>VLOOKUP($A51,Сотрудники!$A$3:$L$1206,10,0)</f>
        <v>0</v>
      </c>
      <c r="E51" s="119">
        <f>VLOOKUP($A51,Сотрудники!$A$3:$L$1206,11,0)</f>
        <v>0</v>
      </c>
      <c r="F51" s="120">
        <f t="shared" si="2"/>
        <v>22.875</v>
      </c>
      <c r="G51" s="125"/>
      <c r="H51" s="125">
        <v>183</v>
      </c>
      <c r="I51" s="121" t="e">
        <f>VLOOKUP($A51,Сотрудники!$A$3:$L$1206,14,0)</f>
        <v>#REF!</v>
      </c>
      <c r="J51" s="122" t="e">
        <f t="shared" si="0"/>
        <v>#REF!</v>
      </c>
      <c r="K51" s="126" t="e">
        <f t="shared" si="1"/>
        <v>#REF!</v>
      </c>
    </row>
    <row r="52" spans="1:11" s="113" customFormat="1" x14ac:dyDescent="0.3">
      <c r="A52" s="97">
        <v>61</v>
      </c>
      <c r="B52" s="119" t="str">
        <f>VLOOKUP($A52,Сотрудники!$A$3:$L$1206,2,0)</f>
        <v>Ушаков Сергей</v>
      </c>
      <c r="C52" s="119" t="str">
        <f>VLOOKUP($A52,Сотрудники!$A$3:$L$1206,9,0)</f>
        <v xml:space="preserve">приземление </v>
      </c>
      <c r="D52" s="119">
        <f>VLOOKUP($A52,Сотрудники!$A$3:$L$1206,10,0)</f>
        <v>0.15</v>
      </c>
      <c r="E52" s="119">
        <f>VLOOKUP($A52,Сотрудники!$A$3:$L$1206,11,0)</f>
        <v>344900</v>
      </c>
      <c r="F52" s="120">
        <f t="shared" si="2"/>
        <v>22.875</v>
      </c>
      <c r="G52" s="125"/>
      <c r="H52" s="125">
        <v>183</v>
      </c>
      <c r="I52" s="121" t="e">
        <f>VLOOKUP($A52,Сотрудники!$A$3:$L$1206,14,0)</f>
        <v>#REF!</v>
      </c>
      <c r="J52" s="122" t="e">
        <f t="shared" si="0"/>
        <v>#REF!</v>
      </c>
      <c r="K52" s="126" t="e">
        <f t="shared" si="1"/>
        <v>#REF!</v>
      </c>
    </row>
    <row r="53" spans="1:11" s="113" customFormat="1" x14ac:dyDescent="0.3">
      <c r="A53" s="97">
        <v>62</v>
      </c>
      <c r="B53" s="119" t="str">
        <f>VLOOKUP($A53,Сотрудники!$A$3:$L$1206,2,0)</f>
        <v>Горьков Алексей</v>
      </c>
      <c r="C53" s="119" t="str">
        <f>VLOOKUP($A53,Сотрудники!$A$3:$L$1206,9,0)</f>
        <v xml:space="preserve">приземление </v>
      </c>
      <c r="D53" s="119">
        <f>VLOOKUP($A53,Сотрудники!$A$3:$L$1206,10,0)</f>
        <v>0</v>
      </c>
      <c r="E53" s="119">
        <f>VLOOKUP($A53,Сотрудники!$A$3:$L$1206,11,0)</f>
        <v>252900</v>
      </c>
      <c r="F53" s="120">
        <f t="shared" si="2"/>
        <v>22.875</v>
      </c>
      <c r="G53" s="125"/>
      <c r="H53" s="125">
        <v>183</v>
      </c>
      <c r="I53" s="121" t="e">
        <f>VLOOKUP($A53,Сотрудники!$A$3:$L$1206,14,0)</f>
        <v>#REF!</v>
      </c>
      <c r="J53" s="122" t="e">
        <f t="shared" si="0"/>
        <v>#REF!</v>
      </c>
      <c r="K53" s="126" t="e">
        <f t="shared" si="1"/>
        <v>#REF!</v>
      </c>
    </row>
    <row r="54" spans="1:11" s="113" customFormat="1" x14ac:dyDescent="0.3">
      <c r="A54" s="97">
        <v>63</v>
      </c>
      <c r="B54" s="119" t="str">
        <f>VLOOKUP($A54,Сотрудники!$A$3:$L$1206,2,0)</f>
        <v>Ненякина Анастасия</v>
      </c>
      <c r="C54" s="119">
        <f>VLOOKUP($A54,Сотрудники!$A$3:$L$1206,9,0)</f>
        <v>0</v>
      </c>
      <c r="D54" s="119">
        <f>VLOOKUP($A54,Сотрудники!$A$3:$L$1206,10,0)</f>
        <v>0</v>
      </c>
      <c r="E54" s="119">
        <f>VLOOKUP($A54,Сотрудники!$A$3:$L$1206,11,0)</f>
        <v>138000</v>
      </c>
      <c r="F54" s="120">
        <f t="shared" si="2"/>
        <v>21.875</v>
      </c>
      <c r="G54" s="125">
        <v>1</v>
      </c>
      <c r="H54" s="125">
        <v>175</v>
      </c>
      <c r="I54" s="121" t="e">
        <f>VLOOKUP($A54,Сотрудники!$A$3:$L$1206,14,0)</f>
        <v>#REF!</v>
      </c>
      <c r="J54" s="122" t="e">
        <f t="shared" si="0"/>
        <v>#REF!</v>
      </c>
      <c r="K54" s="126" t="e">
        <f t="shared" si="1"/>
        <v>#REF!</v>
      </c>
    </row>
    <row r="55" spans="1:11" s="113" customFormat="1" x14ac:dyDescent="0.3">
      <c r="A55" s="97">
        <v>83</v>
      </c>
      <c r="B55" s="119" t="str">
        <f>VLOOKUP($A55,Сотрудники!$A$3:$L$1206,2,0)</f>
        <v>Жердева Екатерина</v>
      </c>
      <c r="C55" s="119">
        <f>VLOOKUP($A55,Сотрудники!$A$3:$L$1206,9,0)</f>
        <v>0</v>
      </c>
      <c r="D55" s="119">
        <f>VLOOKUP($A55,Сотрудники!$A$3:$L$1206,10,0)</f>
        <v>0</v>
      </c>
      <c r="E55" s="119"/>
      <c r="F55" s="120">
        <f t="shared" si="2"/>
        <v>22.875</v>
      </c>
      <c r="G55" s="125"/>
      <c r="H55" s="125">
        <v>183</v>
      </c>
      <c r="I55" s="121" t="e">
        <f>VLOOKUP($A55,Сотрудники!$A$3:$L$1206,14,0)</f>
        <v>#REF!</v>
      </c>
      <c r="J55" s="122" t="e">
        <f t="shared" si="0"/>
        <v>#REF!</v>
      </c>
      <c r="K55" s="126" t="e">
        <f t="shared" si="1"/>
        <v>#REF!</v>
      </c>
    </row>
    <row r="56" spans="1:11" s="113" customFormat="1" x14ac:dyDescent="0.3">
      <c r="A56" s="97">
        <v>64</v>
      </c>
      <c r="B56" s="119" t="str">
        <f>VLOOKUP($A56,Сотрудники!$A$3:$L$1206,2,0)</f>
        <v>Павлов Роман</v>
      </c>
      <c r="C56" s="119" t="str">
        <f>VLOOKUP($A56,Сотрудники!$A$3:$L$1206,9,0)</f>
        <v>приземление</v>
      </c>
      <c r="D56" s="119">
        <f>VLOOKUP($A56,Сотрудники!$A$3:$L$1206,10,0)</f>
        <v>0</v>
      </c>
      <c r="E56" s="119">
        <f>VLOOKUP($A56,Сотрудники!$A$3:$L$1206,11,0)</f>
        <v>0</v>
      </c>
      <c r="F56" s="120">
        <f t="shared" si="2"/>
        <v>22.875</v>
      </c>
      <c r="G56" s="125"/>
      <c r="H56" s="125">
        <v>183</v>
      </c>
      <c r="I56" s="121" t="e">
        <f>VLOOKUP($A56,Сотрудники!$A$3:$L$1206,14,0)</f>
        <v>#REF!</v>
      </c>
      <c r="J56" s="122" t="e">
        <f t="shared" si="0"/>
        <v>#REF!</v>
      </c>
      <c r="K56" s="126" t="e">
        <f t="shared" si="1"/>
        <v>#REF!</v>
      </c>
    </row>
    <row r="57" spans="1:11" s="113" customFormat="1" x14ac:dyDescent="0.3">
      <c r="A57" s="97">
        <v>66</v>
      </c>
      <c r="B57" s="119" t="str">
        <f>VLOOKUP($A57,Сотрудники!$A$3:$L$1206,2,0)</f>
        <v>Лукьянов Станислав</v>
      </c>
      <c r="C57" s="119">
        <f>VLOOKUP($A57,Сотрудники!$A$3:$L$1206,9,0)</f>
        <v>0</v>
      </c>
      <c r="D57" s="119">
        <f>VLOOKUP($A57,Сотрудники!$A$3:$L$1206,10,0)</f>
        <v>0</v>
      </c>
      <c r="E57" s="119">
        <f>VLOOKUP($A57,Сотрудники!$A$3:$L$1206,11,0)</f>
        <v>0</v>
      </c>
      <c r="F57" s="120">
        <f t="shared" si="2"/>
        <v>12</v>
      </c>
      <c r="G57" s="125"/>
      <c r="H57" s="125">
        <v>96</v>
      </c>
      <c r="I57" s="121" t="e">
        <f>VLOOKUP($A57,Сотрудники!$A$3:$L$1206,14,0)</f>
        <v>#REF!</v>
      </c>
      <c r="J57" s="122" t="e">
        <f t="shared" si="0"/>
        <v>#REF!</v>
      </c>
      <c r="K57" s="126" t="e">
        <f t="shared" si="1"/>
        <v>#REF!</v>
      </c>
    </row>
    <row r="58" spans="1:11" s="113" customFormat="1" x14ac:dyDescent="0.3">
      <c r="A58" s="97">
        <v>67</v>
      </c>
      <c r="B58" s="119" t="str">
        <f>VLOOKUP($A58,Сотрудники!$A$3:$L$1206,2,0)</f>
        <v>Киле Егор</v>
      </c>
      <c r="C58" s="119">
        <f>VLOOKUP($A58,Сотрудники!$A$3:$L$1206,9,0)</f>
        <v>0</v>
      </c>
      <c r="D58" s="119">
        <f>VLOOKUP($A58,Сотрудники!$A$3:$L$1206,10,0)</f>
        <v>0</v>
      </c>
      <c r="E58" s="119">
        <f>VLOOKUP($A58,Сотрудники!$A$3:$L$1206,11,0)</f>
        <v>0</v>
      </c>
      <c r="F58" s="120">
        <f t="shared" si="2"/>
        <v>22.875</v>
      </c>
      <c r="G58" s="125"/>
      <c r="H58" s="125">
        <v>183</v>
      </c>
      <c r="I58" s="121" t="e">
        <f>VLOOKUP($A58,Сотрудники!$A$3:$L$1206,14,0)</f>
        <v>#REF!</v>
      </c>
      <c r="J58" s="122" t="e">
        <f t="shared" si="0"/>
        <v>#REF!</v>
      </c>
      <c r="K58" s="126" t="e">
        <f t="shared" si="1"/>
        <v>#REF!</v>
      </c>
    </row>
    <row r="59" spans="1:11" s="113" customFormat="1" x14ac:dyDescent="0.3">
      <c r="A59" s="97">
        <v>69</v>
      </c>
      <c r="B59" s="119" t="str">
        <f>VLOOKUP($A59,Сотрудники!$A$3:$L$1206,2,0)</f>
        <v>Егоров Валерий</v>
      </c>
      <c r="C59" s="119">
        <f>VLOOKUP($A59,Сотрудники!$A$3:$L$1206,9,0)</f>
        <v>0</v>
      </c>
      <c r="D59" s="119">
        <f>VLOOKUP($A59,Сотрудники!$A$3:$L$1206,10,0)</f>
        <v>0</v>
      </c>
      <c r="E59" s="119">
        <f>VLOOKUP($A59,Сотрудники!$A$3:$L$1206,11,0)</f>
        <v>149500</v>
      </c>
      <c r="F59" s="120">
        <f t="shared" si="2"/>
        <v>22.875</v>
      </c>
      <c r="G59" s="125"/>
      <c r="H59" s="125">
        <v>183</v>
      </c>
      <c r="I59" s="121" t="e">
        <f>VLOOKUP($A59,Сотрудники!$A$3:$L$1206,14,0)</f>
        <v>#REF!</v>
      </c>
      <c r="J59" s="122" t="e">
        <f t="shared" si="0"/>
        <v>#REF!</v>
      </c>
      <c r="K59" s="126" t="e">
        <f t="shared" si="1"/>
        <v>#REF!</v>
      </c>
    </row>
    <row r="60" spans="1:11" s="113" customFormat="1" x14ac:dyDescent="0.3">
      <c r="A60" s="97">
        <v>70</v>
      </c>
      <c r="B60" s="119" t="str">
        <f>VLOOKUP($A60,Сотрудники!$A$3:$L$1206,2,0)</f>
        <v>Балагушкин Артем</v>
      </c>
      <c r="C60" s="119">
        <f>VLOOKUP($A60,Сотрудники!$A$3:$L$1206,9,0)</f>
        <v>0</v>
      </c>
      <c r="D60" s="119">
        <f>VLOOKUP($A60,Сотрудники!$A$3:$L$1206,10,0)</f>
        <v>0</v>
      </c>
      <c r="E60" s="119">
        <f>VLOOKUP($A60,Сотрудники!$A$3:$L$1206,11,0)</f>
        <v>0</v>
      </c>
      <c r="F60" s="120">
        <f t="shared" si="2"/>
        <v>22.875</v>
      </c>
      <c r="G60" s="125"/>
      <c r="H60" s="125">
        <v>183</v>
      </c>
      <c r="I60" s="121" t="e">
        <f>VLOOKUP($A60,Сотрудники!$A$3:$L$1206,14,0)</f>
        <v>#REF!</v>
      </c>
      <c r="J60" s="122" t="e">
        <f t="shared" si="0"/>
        <v>#REF!</v>
      </c>
      <c r="K60" s="126" t="e">
        <f t="shared" si="1"/>
        <v>#REF!</v>
      </c>
    </row>
    <row r="61" spans="1:11" s="113" customFormat="1" x14ac:dyDescent="0.3">
      <c r="A61" s="97">
        <v>71</v>
      </c>
      <c r="B61" s="119" t="str">
        <f>VLOOKUP($A61,Сотрудники!$A$3:$L$1206,2,0)</f>
        <v>Чермашенцев Илья</v>
      </c>
      <c r="C61" s="119">
        <f>VLOOKUP($A61,Сотрудники!$A$3:$L$1206,9,0)</f>
        <v>0</v>
      </c>
      <c r="D61" s="119">
        <f>VLOOKUP($A61,Сотрудники!$A$3:$L$1206,10,0)</f>
        <v>0</v>
      </c>
      <c r="E61" s="119">
        <f>VLOOKUP($A61,Сотрудники!$A$3:$L$1206,11,0)</f>
        <v>425300</v>
      </c>
      <c r="F61" s="120">
        <f t="shared" si="2"/>
        <v>22.875</v>
      </c>
      <c r="G61" s="125"/>
      <c r="H61" s="125">
        <v>183</v>
      </c>
      <c r="I61" s="121" t="e">
        <f>VLOOKUP($A61,Сотрудники!$A$3:$L$1206,14,0)</f>
        <v>#REF!</v>
      </c>
      <c r="J61" s="122" t="e">
        <f t="shared" si="0"/>
        <v>#REF!</v>
      </c>
      <c r="K61" s="126" t="e">
        <f t="shared" si="1"/>
        <v>#REF!</v>
      </c>
    </row>
    <row r="62" spans="1:11" s="113" customFormat="1" x14ac:dyDescent="0.3">
      <c r="A62" s="97">
        <v>73</v>
      </c>
      <c r="B62" s="119" t="str">
        <f>VLOOKUP($A62,Сотрудники!$A$3:$L$1206,2,0)</f>
        <v>Шарапов Артем</v>
      </c>
      <c r="C62" s="119">
        <f>VLOOKUP($A62,Сотрудники!$A$3:$L$1206,9,0)</f>
        <v>0</v>
      </c>
      <c r="D62" s="119">
        <f>VLOOKUP($A62,Сотрудники!$A$3:$L$1206,10,0)</f>
        <v>0</v>
      </c>
      <c r="E62" s="119">
        <f>VLOOKUP($A62,Сотрудники!$A$3:$L$1206,11,0)</f>
        <v>0</v>
      </c>
      <c r="F62" s="120">
        <f t="shared" si="2"/>
        <v>22.875</v>
      </c>
      <c r="G62" s="125"/>
      <c r="H62" s="125">
        <v>183</v>
      </c>
      <c r="I62" s="121" t="e">
        <f>VLOOKUP($A62,Сотрудники!$A$3:$L$1206,14,0)</f>
        <v>#REF!</v>
      </c>
      <c r="J62" s="122" t="e">
        <f t="shared" si="0"/>
        <v>#REF!</v>
      </c>
      <c r="K62" s="126" t="e">
        <f t="shared" si="1"/>
        <v>#REF!</v>
      </c>
    </row>
    <row r="63" spans="1:11" s="113" customFormat="1" x14ac:dyDescent="0.3">
      <c r="A63" s="97">
        <v>74</v>
      </c>
      <c r="B63" s="119" t="str">
        <f>VLOOKUP($A63,Сотрудники!$A$3:$L$1206,2,0)</f>
        <v>Родионов Всеволод</v>
      </c>
      <c r="C63" s="119">
        <f>VLOOKUP($A63,Сотрудники!$A$3:$L$1206,9,0)</f>
        <v>0</v>
      </c>
      <c r="D63" s="119">
        <f>VLOOKUP($A63,Сотрудники!$A$3:$L$1206,10,0)</f>
        <v>0</v>
      </c>
      <c r="E63" s="119">
        <f>VLOOKUP($A63,Сотрудники!$A$3:$L$1206,11,0)</f>
        <v>0</v>
      </c>
      <c r="F63" s="120">
        <f t="shared" si="2"/>
        <v>22.875</v>
      </c>
      <c r="G63" s="125"/>
      <c r="H63" s="125">
        <v>183</v>
      </c>
      <c r="I63" s="121" t="e">
        <f>VLOOKUP($A63,Сотрудники!$A$3:$L$1206,14,0)</f>
        <v>#REF!</v>
      </c>
      <c r="J63" s="122" t="e">
        <f t="shared" si="0"/>
        <v>#REF!</v>
      </c>
      <c r="K63" s="126" t="e">
        <f t="shared" si="1"/>
        <v>#REF!</v>
      </c>
    </row>
    <row r="64" spans="1:11" s="113" customFormat="1" x14ac:dyDescent="0.3">
      <c r="A64" s="97">
        <v>75</v>
      </c>
      <c r="B64" s="119" t="str">
        <f>VLOOKUP($A64,Сотрудники!$A$3:$L$1206,2,0)</f>
        <v>Лашкуль Александра</v>
      </c>
      <c r="C64" s="119">
        <f>VLOOKUP($A64,Сотрудники!$A$3:$L$1206,9,0)</f>
        <v>0</v>
      </c>
      <c r="D64" s="119">
        <f>VLOOKUP($A64,Сотрудники!$A$3:$L$1206,10,0)</f>
        <v>0</v>
      </c>
      <c r="E64" s="119">
        <f>VLOOKUP($A64,Сотрудники!$A$3:$L$1206,11,0)</f>
        <v>0</v>
      </c>
      <c r="F64" s="120">
        <f t="shared" si="2"/>
        <v>22.875</v>
      </c>
      <c r="G64" s="125"/>
      <c r="H64" s="125">
        <v>183</v>
      </c>
      <c r="I64" s="121" t="e">
        <f>VLOOKUP($A64,Сотрудники!$A$3:$L$1206,14,0)</f>
        <v>#REF!</v>
      </c>
      <c r="J64" s="122" t="e">
        <f t="shared" si="0"/>
        <v>#REF!</v>
      </c>
      <c r="K64" s="126" t="e">
        <f t="shared" si="1"/>
        <v>#REF!</v>
      </c>
    </row>
    <row r="65" spans="1:11" s="113" customFormat="1" x14ac:dyDescent="0.3">
      <c r="A65" s="97">
        <v>76</v>
      </c>
      <c r="B65" s="119" t="str">
        <f>VLOOKUP($A65,Сотрудники!$A$3:$L$1206,2,0)</f>
        <v>Мокрова Анастасия</v>
      </c>
      <c r="C65" s="119">
        <f>VLOOKUP($A65,Сотрудники!$A$3:$L$1206,9,0)</f>
        <v>0</v>
      </c>
      <c r="D65" s="119">
        <f>VLOOKUP($A65,Сотрудники!$A$3:$L$1206,10,0)</f>
        <v>0</v>
      </c>
      <c r="E65" s="119">
        <f>VLOOKUP($A65,Сотрудники!$A$3:$L$1206,11,0)</f>
        <v>0</v>
      </c>
      <c r="F65" s="120">
        <f t="shared" si="2"/>
        <v>22.875</v>
      </c>
      <c r="G65" s="125"/>
      <c r="H65" s="125">
        <v>183</v>
      </c>
      <c r="I65" s="121" t="e">
        <f>VLOOKUP($A65,Сотрудники!$A$3:$L$1206,14,0)</f>
        <v>#REF!</v>
      </c>
      <c r="J65" s="122" t="e">
        <f t="shared" si="0"/>
        <v>#REF!</v>
      </c>
      <c r="K65" s="126" t="e">
        <f t="shared" si="1"/>
        <v>#REF!</v>
      </c>
    </row>
    <row r="66" spans="1:11" s="113" customFormat="1" x14ac:dyDescent="0.3">
      <c r="A66" s="97">
        <v>77</v>
      </c>
      <c r="B66" s="119" t="str">
        <f>VLOOKUP($A66,Сотрудники!$A$3:$L$1206,2,0)</f>
        <v>Волотов Илья</v>
      </c>
      <c r="C66" s="119">
        <f>VLOOKUP($A66,Сотрудники!$A$3:$L$1206,9,0)</f>
        <v>0</v>
      </c>
      <c r="D66" s="119">
        <f>VLOOKUP($A66,Сотрудники!$A$3:$L$1206,10,0)</f>
        <v>0</v>
      </c>
      <c r="E66" s="119">
        <f>VLOOKUP($A66,Сотрудники!$A$3:$L$1206,11,0)</f>
        <v>117300</v>
      </c>
      <c r="F66" s="120">
        <f t="shared" si="2"/>
        <v>22.875</v>
      </c>
      <c r="G66" s="125"/>
      <c r="H66" s="125">
        <v>183</v>
      </c>
      <c r="I66" s="121" t="e">
        <f>VLOOKUP($A66,Сотрудники!$A$3:$L$1206,14,0)</f>
        <v>#REF!</v>
      </c>
      <c r="J66" s="122" t="e">
        <f t="shared" ref="J66:J88" si="3">I66/8</f>
        <v>#REF!</v>
      </c>
      <c r="K66" s="126" t="e">
        <f t="shared" ref="K66:K88" si="4">+H66*J66</f>
        <v>#REF!</v>
      </c>
    </row>
    <row r="67" spans="1:11" s="113" customFormat="1" x14ac:dyDescent="0.3">
      <c r="A67" s="97">
        <v>78</v>
      </c>
      <c r="B67" s="119" t="str">
        <f>VLOOKUP($A67,Сотрудники!$A$3:$L$1206,2,0)</f>
        <v>Гаврилова Екатерина</v>
      </c>
      <c r="C67" s="119">
        <f>VLOOKUP($A67,Сотрудники!$A$3:$L$1206,9,0)</f>
        <v>0</v>
      </c>
      <c r="D67" s="119">
        <f>VLOOKUP($A67,Сотрудники!$A$3:$L$1206,10,0)</f>
        <v>0</v>
      </c>
      <c r="E67" s="119">
        <f>VLOOKUP($A67,Сотрудники!$A$3:$L$1206,11,0)</f>
        <v>172500</v>
      </c>
      <c r="F67" s="120">
        <f t="shared" si="2"/>
        <v>22.875</v>
      </c>
      <c r="G67" s="125"/>
      <c r="H67" s="125">
        <v>183</v>
      </c>
      <c r="I67" s="121" t="e">
        <f>VLOOKUP($A67,Сотрудники!$A$3:$L$1206,14,0)</f>
        <v>#REF!</v>
      </c>
      <c r="J67" s="122" t="e">
        <f t="shared" si="3"/>
        <v>#REF!</v>
      </c>
      <c r="K67" s="126" t="e">
        <f t="shared" si="4"/>
        <v>#REF!</v>
      </c>
    </row>
    <row r="68" spans="1:11" s="113" customFormat="1" x14ac:dyDescent="0.3">
      <c r="A68" s="97">
        <v>79</v>
      </c>
      <c r="B68" s="119" t="str">
        <f>VLOOKUP($A68,Сотрудники!$A$3:$L$1206,2,0)</f>
        <v>Шакиров Вадим</v>
      </c>
      <c r="C68" s="119">
        <f>VLOOKUP($A68,Сотрудники!$A$3:$L$1206,9,0)</f>
        <v>0</v>
      </c>
      <c r="D68" s="119">
        <f>VLOOKUP($A68,Сотрудники!$A$3:$L$1206,10,0)</f>
        <v>0</v>
      </c>
      <c r="E68" s="119">
        <f>VLOOKUP($A68,Сотрудники!$A$3:$L$1206,11,0)</f>
        <v>0</v>
      </c>
      <c r="F68" s="120">
        <f t="shared" si="2"/>
        <v>22.875</v>
      </c>
      <c r="G68" s="125"/>
      <c r="H68" s="125">
        <v>183</v>
      </c>
      <c r="I68" s="121" t="e">
        <f>VLOOKUP($A68,Сотрудники!$A$3:$L$1206,14,0)</f>
        <v>#REF!</v>
      </c>
      <c r="J68" s="122" t="e">
        <f t="shared" si="3"/>
        <v>#REF!</v>
      </c>
      <c r="K68" s="126" t="e">
        <f t="shared" si="4"/>
        <v>#REF!</v>
      </c>
    </row>
    <row r="69" spans="1:11" s="113" customFormat="1" x14ac:dyDescent="0.3">
      <c r="A69" s="97">
        <v>80</v>
      </c>
      <c r="B69" s="119" t="str">
        <f>VLOOKUP($A69,Сотрудники!$A$3:$L$1206,2,0)</f>
        <v>Павлов Никита</v>
      </c>
      <c r="C69" s="119">
        <f>VLOOKUP($A69,Сотрудники!$A$3:$L$1206,9,0)</f>
        <v>0</v>
      </c>
      <c r="D69" s="119">
        <f>VLOOKUP($A69,Сотрудники!$A$3:$L$1206,10,0)</f>
        <v>0</v>
      </c>
      <c r="E69" s="119">
        <f>VLOOKUP($A69,Сотрудники!$A$3:$L$1206,11,0)</f>
        <v>0</v>
      </c>
      <c r="F69" s="120">
        <f t="shared" si="2"/>
        <v>22.875</v>
      </c>
      <c r="G69" s="125"/>
      <c r="H69" s="125">
        <v>183</v>
      </c>
      <c r="I69" s="121" t="e">
        <f>VLOOKUP($A69,Сотрудники!$A$3:$L$1206,14,0)</f>
        <v>#REF!</v>
      </c>
      <c r="J69" s="122" t="e">
        <f t="shared" si="3"/>
        <v>#REF!</v>
      </c>
      <c r="K69" s="126" t="e">
        <f t="shared" si="4"/>
        <v>#REF!</v>
      </c>
    </row>
    <row r="70" spans="1:11" s="113" customFormat="1" x14ac:dyDescent="0.3">
      <c r="A70" s="97">
        <v>81</v>
      </c>
      <c r="B70" s="119" t="str">
        <f>VLOOKUP($A70,Сотрудники!$A$3:$L$1206,2,0)</f>
        <v>Александрова Кристина</v>
      </c>
      <c r="C70" s="119" t="str">
        <f>VLOOKUP($A70,Сотрудники!$A$3:$L$1206,9,0)</f>
        <v>приземление</v>
      </c>
      <c r="D70" s="119">
        <f>VLOOKUP($A70,Сотрудники!$A$3:$L$1206,10,0)</f>
        <v>0</v>
      </c>
      <c r="E70" s="119">
        <f>VLOOKUP($A70,Сотрудники!$A$3:$L$1206,11,0)</f>
        <v>229900</v>
      </c>
      <c r="F70" s="120">
        <f t="shared" si="2"/>
        <v>22.875</v>
      </c>
      <c r="G70" s="125"/>
      <c r="H70" s="125">
        <v>183</v>
      </c>
      <c r="I70" s="121" t="e">
        <f>VLOOKUP($A70,Сотрудники!$A$3:$L$1206,14,0)</f>
        <v>#REF!</v>
      </c>
      <c r="J70" s="122" t="e">
        <f t="shared" si="3"/>
        <v>#REF!</v>
      </c>
      <c r="K70" s="126" t="e">
        <f t="shared" si="4"/>
        <v>#REF!</v>
      </c>
    </row>
    <row r="71" spans="1:11" s="113" customFormat="1" x14ac:dyDescent="0.3">
      <c r="A71" s="97">
        <v>82</v>
      </c>
      <c r="B71" s="119" t="str">
        <f>VLOOKUP($A71,Сотрудники!$A$3:$L$1206,2,0)</f>
        <v>Крапивин Сергей</v>
      </c>
      <c r="C71" s="119">
        <f>VLOOKUP($A71,Сотрудники!$A$3:$L$1206,9,0)</f>
        <v>0</v>
      </c>
      <c r="D71" s="119">
        <f>VLOOKUP($A71,Сотрудники!$A$3:$L$1206,10,0)</f>
        <v>0</v>
      </c>
      <c r="E71" s="119">
        <f>VLOOKUP($A71,Сотрудники!$A$3:$L$1206,11,0)</f>
        <v>0</v>
      </c>
      <c r="F71" s="120">
        <f t="shared" si="2"/>
        <v>22.875</v>
      </c>
      <c r="G71" s="125"/>
      <c r="H71" s="125">
        <v>183</v>
      </c>
      <c r="I71" s="121" t="e">
        <f>VLOOKUP($A71,Сотрудники!$A$3:$L$1206,14,0)</f>
        <v>#REF!</v>
      </c>
      <c r="J71" s="122" t="e">
        <f t="shared" si="3"/>
        <v>#REF!</v>
      </c>
      <c r="K71" s="126" t="e">
        <f t="shared" si="4"/>
        <v>#REF!</v>
      </c>
    </row>
    <row r="72" spans="1:11" s="113" customFormat="1" x14ac:dyDescent="0.3">
      <c r="A72" s="97">
        <v>84</v>
      </c>
      <c r="B72" s="119" t="str">
        <f>VLOOKUP($A72,Сотрудники!$A$3:$L$1206,2,0)</f>
        <v>Сабиров Артур</v>
      </c>
      <c r="C72" s="119">
        <f>VLOOKUP($A72,Сотрудники!$A$3:$L$1206,9,0)</f>
        <v>0</v>
      </c>
      <c r="D72" s="119">
        <f>VLOOKUP($A72,Сотрудники!$A$3:$L$1206,10,0)</f>
        <v>0</v>
      </c>
      <c r="E72" s="119">
        <f>VLOOKUP($A72,Сотрудники!$A$3:$L$1206,11,0)</f>
        <v>0</v>
      </c>
      <c r="F72" s="120">
        <f t="shared" si="2"/>
        <v>22.875</v>
      </c>
      <c r="G72" s="125"/>
      <c r="H72" s="125">
        <v>183</v>
      </c>
      <c r="I72" s="121" t="e">
        <f>VLOOKUP($A72,Сотрудники!$A$3:$L$1206,14,0)</f>
        <v>#REF!</v>
      </c>
      <c r="J72" s="122" t="e">
        <f t="shared" si="3"/>
        <v>#REF!</v>
      </c>
      <c r="K72" s="126" t="e">
        <f t="shared" si="4"/>
        <v>#REF!</v>
      </c>
    </row>
    <row r="73" spans="1:11" s="113" customFormat="1" x14ac:dyDescent="0.3">
      <c r="A73" s="97">
        <v>85</v>
      </c>
      <c r="B73" s="119" t="str">
        <f>VLOOKUP($A73,Сотрудники!$A$3:$L$1206,2,0)</f>
        <v>Рудаков Сергей</v>
      </c>
      <c r="C73" s="119">
        <f>VLOOKUP($A73,Сотрудники!$A$3:$L$1206,9,0)</f>
        <v>0</v>
      </c>
      <c r="D73" s="119">
        <f>VLOOKUP($A73,Сотрудники!$A$3:$L$1206,10,0)</f>
        <v>0</v>
      </c>
      <c r="E73" s="119">
        <f>VLOOKUP($A73,Сотрудники!$A$3:$L$1206,11,0)</f>
        <v>0</v>
      </c>
      <c r="F73" s="120">
        <f t="shared" si="2"/>
        <v>22.875</v>
      </c>
      <c r="G73" s="125"/>
      <c r="H73" s="125">
        <v>183</v>
      </c>
      <c r="I73" s="121" t="e">
        <f>VLOOKUP($A73,Сотрудники!$A$3:$L$1206,14,0)</f>
        <v>#REF!</v>
      </c>
      <c r="J73" s="122" t="e">
        <f t="shared" si="3"/>
        <v>#REF!</v>
      </c>
      <c r="K73" s="126" t="e">
        <f t="shared" si="4"/>
        <v>#REF!</v>
      </c>
    </row>
    <row r="74" spans="1:11" s="113" customFormat="1" x14ac:dyDescent="0.3">
      <c r="A74" s="97">
        <v>86</v>
      </c>
      <c r="B74" s="119" t="str">
        <f>VLOOKUP($A74,Сотрудники!$A$3:$L$1206,2,0)</f>
        <v>Михеев Дмитрий</v>
      </c>
      <c r="C74" s="119">
        <f>VLOOKUP($A74,Сотрудники!$A$3:$L$1206,9,0)</f>
        <v>0</v>
      </c>
      <c r="D74" s="119">
        <f>VLOOKUP($A74,Сотрудники!$A$3:$L$1206,10,0)</f>
        <v>0</v>
      </c>
      <c r="E74" s="119">
        <f>VLOOKUP($A74,Сотрудники!$A$3:$L$1206,11,0)</f>
        <v>298900</v>
      </c>
      <c r="F74" s="120">
        <f t="shared" ref="F74:F88" si="5">H74/8</f>
        <v>22.875</v>
      </c>
      <c r="G74" s="125"/>
      <c r="H74" s="125">
        <v>183</v>
      </c>
      <c r="I74" s="121" t="e">
        <f>VLOOKUP($A74,Сотрудники!$A$3:$L$1206,14,0)</f>
        <v>#REF!</v>
      </c>
      <c r="J74" s="122" t="e">
        <f t="shared" si="3"/>
        <v>#REF!</v>
      </c>
      <c r="K74" s="126" t="e">
        <f t="shared" si="4"/>
        <v>#REF!</v>
      </c>
    </row>
    <row r="75" spans="1:11" s="113" customFormat="1" x14ac:dyDescent="0.3">
      <c r="A75" s="97">
        <v>87</v>
      </c>
      <c r="B75" s="119" t="str">
        <f>VLOOKUP($A75,Сотрудники!$A$3:$L$1206,2,0)</f>
        <v>Борисова Алёна</v>
      </c>
      <c r="C75" s="119" t="str">
        <f>VLOOKUP($A75,Сотрудники!$A$3:$L$1206,9,0)</f>
        <v>приземление</v>
      </c>
      <c r="D75" s="119">
        <f>VLOOKUP($A75,Сотрудники!$A$3:$L$1206,10,0)</f>
        <v>0</v>
      </c>
      <c r="E75" s="119">
        <f>VLOOKUP($A75,Сотрудники!$A$3:$L$1206,11,0)</f>
        <v>0</v>
      </c>
      <c r="F75" s="120">
        <f t="shared" si="5"/>
        <v>22.875</v>
      </c>
      <c r="G75" s="125"/>
      <c r="H75" s="125">
        <v>183</v>
      </c>
      <c r="I75" s="121" t="e">
        <f>VLOOKUP($A75,Сотрудники!$A$3:$L$1206,14,0)</f>
        <v>#REF!</v>
      </c>
      <c r="J75" s="122" t="e">
        <f t="shared" si="3"/>
        <v>#REF!</v>
      </c>
      <c r="K75" s="126" t="e">
        <f t="shared" si="4"/>
        <v>#REF!</v>
      </c>
    </row>
    <row r="76" spans="1:11" s="113" customFormat="1" x14ac:dyDescent="0.3">
      <c r="A76" s="97">
        <v>88</v>
      </c>
      <c r="B76" s="119" t="str">
        <f>VLOOKUP($A76,Сотрудники!$A$3:$L$1206,2,0)</f>
        <v>Коурова Мария</v>
      </c>
      <c r="C76" s="119" t="str">
        <f>VLOOKUP($A76,Сотрудники!$A$3:$L$1206,9,0)</f>
        <v>приземление</v>
      </c>
      <c r="D76" s="119">
        <f>VLOOKUP($A76,Сотрудники!$A$3:$L$1206,10,0)</f>
        <v>0</v>
      </c>
      <c r="E76" s="119">
        <f>VLOOKUP($A76,Сотрудники!$A$3:$L$1206,11,0)</f>
        <v>89900</v>
      </c>
      <c r="F76" s="120">
        <f t="shared" si="5"/>
        <v>22.875</v>
      </c>
      <c r="G76" s="125"/>
      <c r="H76" s="125">
        <v>183</v>
      </c>
      <c r="I76" s="121" t="e">
        <f>VLOOKUP($A76,Сотрудники!$A$3:$L$1206,14,0)</f>
        <v>#REF!</v>
      </c>
      <c r="J76" s="122" t="e">
        <f t="shared" si="3"/>
        <v>#REF!</v>
      </c>
      <c r="K76" s="126" t="e">
        <f t="shared" si="4"/>
        <v>#REF!</v>
      </c>
    </row>
    <row r="77" spans="1:11" s="113" customFormat="1" x14ac:dyDescent="0.3">
      <c r="A77" s="97">
        <v>89</v>
      </c>
      <c r="B77" s="119" t="str">
        <f>VLOOKUP($A77,Сотрудники!$A$3:$L$1206,2,0)</f>
        <v>Рамазанов Виталий</v>
      </c>
      <c r="C77" s="119" t="str">
        <f>VLOOKUP($A77,Сотрудники!$A$3:$L$1206,9,0)</f>
        <v>приземление</v>
      </c>
      <c r="D77" s="119">
        <f>VLOOKUP($A77,Сотрудники!$A$3:$L$1206,10,0)</f>
        <v>0</v>
      </c>
      <c r="E77" s="119">
        <f>VLOOKUP($A77,Сотрудники!$A$3:$L$1206,11,0)</f>
        <v>288700</v>
      </c>
      <c r="F77" s="120">
        <f t="shared" si="5"/>
        <v>22.875</v>
      </c>
      <c r="G77" s="125"/>
      <c r="H77" s="125">
        <v>183</v>
      </c>
      <c r="I77" s="121" t="e">
        <f>VLOOKUP($A77,Сотрудники!$A$3:$L$1206,14,0)</f>
        <v>#REF!</v>
      </c>
      <c r="J77" s="122" t="e">
        <f t="shared" si="3"/>
        <v>#REF!</v>
      </c>
      <c r="K77" s="126" t="e">
        <f t="shared" si="4"/>
        <v>#REF!</v>
      </c>
    </row>
    <row r="78" spans="1:11" s="113" customFormat="1" x14ac:dyDescent="0.3">
      <c r="A78" s="97">
        <v>90</v>
      </c>
      <c r="B78" s="119" t="str">
        <f>VLOOKUP($A78,Сотрудники!$A$3:$L$1206,2,0)</f>
        <v>Майорова Дарья</v>
      </c>
      <c r="C78" s="119">
        <f>VLOOKUP($A78,Сотрудники!$A$3:$L$1206,9,0)</f>
        <v>0</v>
      </c>
      <c r="D78" s="119">
        <f>VLOOKUP($A78,Сотрудники!$A$3:$L$1206,10,0)</f>
        <v>0</v>
      </c>
      <c r="E78" s="119">
        <f>VLOOKUP($A78,Сотрудники!$A$3:$L$1206,11,0)</f>
        <v>0</v>
      </c>
      <c r="F78" s="120">
        <f t="shared" si="5"/>
        <v>22.875</v>
      </c>
      <c r="G78" s="125"/>
      <c r="H78" s="125">
        <v>183</v>
      </c>
      <c r="I78" s="121" t="e">
        <f>VLOOKUP($A78,Сотрудники!$A$3:$L$1206,14,0)</f>
        <v>#REF!</v>
      </c>
      <c r="J78" s="122" t="e">
        <f t="shared" si="3"/>
        <v>#REF!</v>
      </c>
      <c r="K78" s="126" t="e">
        <f t="shared" si="4"/>
        <v>#REF!</v>
      </c>
    </row>
    <row r="79" spans="1:11" s="113" customFormat="1" x14ac:dyDescent="0.3">
      <c r="A79" s="97">
        <v>91</v>
      </c>
      <c r="B79" s="119" t="str">
        <f>VLOOKUP($A79,Сотрудники!$A$3:$L$1206,2,0)</f>
        <v>Макаров Владимир</v>
      </c>
      <c r="C79" s="119">
        <f>VLOOKUP($A79,Сотрудники!$A$3:$L$1206,9,0)</f>
        <v>0</v>
      </c>
      <c r="D79" s="119">
        <f>VLOOKUP($A79,Сотрудники!$A$3:$L$1206,10,0)</f>
        <v>0</v>
      </c>
      <c r="E79" s="119">
        <f>VLOOKUP($A79,Сотрудники!$A$3:$L$1206,11,0)</f>
        <v>0</v>
      </c>
      <c r="F79" s="120">
        <f t="shared" si="5"/>
        <v>19.875</v>
      </c>
      <c r="G79" s="125"/>
      <c r="H79" s="125">
        <v>159</v>
      </c>
      <c r="I79" s="121" t="e">
        <f>VLOOKUP($A79,Сотрудники!$A$3:$L$1206,14,0)</f>
        <v>#REF!</v>
      </c>
      <c r="J79" s="122" t="e">
        <f t="shared" si="3"/>
        <v>#REF!</v>
      </c>
      <c r="K79" s="126" t="e">
        <f t="shared" si="4"/>
        <v>#REF!</v>
      </c>
    </row>
    <row r="80" spans="1:11" s="113" customFormat="1" x14ac:dyDescent="0.3">
      <c r="A80" s="97">
        <v>92</v>
      </c>
      <c r="B80" s="119" t="str">
        <f>VLOOKUP($A80,Сотрудники!$A$3:$L$1206,2,0)</f>
        <v>Митрофанов Кирилл</v>
      </c>
      <c r="C80" s="119">
        <f>VLOOKUP($A80,Сотрудники!$A$3:$L$1206,9,0)</f>
        <v>0</v>
      </c>
      <c r="D80" s="119">
        <f>VLOOKUP($A80,Сотрудники!$A$3:$L$1206,10,0)</f>
        <v>0</v>
      </c>
      <c r="E80" s="119">
        <f>VLOOKUP($A80,Сотрудники!$A$3:$L$1206,11,0)</f>
        <v>267900</v>
      </c>
      <c r="F80" s="120">
        <f t="shared" si="5"/>
        <v>18.875</v>
      </c>
      <c r="G80" s="125"/>
      <c r="H80" s="125">
        <v>151</v>
      </c>
      <c r="I80" s="121" t="e">
        <f>VLOOKUP($A80,Сотрудники!$A$3:$L$1206,14,0)</f>
        <v>#REF!</v>
      </c>
      <c r="J80" s="122" t="e">
        <f t="shared" si="3"/>
        <v>#REF!</v>
      </c>
      <c r="K80" s="126" t="e">
        <f t="shared" si="4"/>
        <v>#REF!</v>
      </c>
    </row>
    <row r="81" spans="1:11" s="113" customFormat="1" x14ac:dyDescent="0.3">
      <c r="A81" s="97">
        <v>93</v>
      </c>
      <c r="B81" s="119" t="str">
        <f>VLOOKUP($A81,Сотрудники!$A$3:$L$1206,2,0)</f>
        <v>Шурков Дмитрий</v>
      </c>
      <c r="C81" s="119">
        <f>VLOOKUP($A81,Сотрудники!$A$3:$L$1206,9,0)</f>
        <v>0</v>
      </c>
      <c r="D81" s="119">
        <f>VLOOKUP($A81,Сотрудники!$A$3:$L$1206,10,0)</f>
        <v>0</v>
      </c>
      <c r="E81" s="119">
        <f>VLOOKUP($A81,Сотрудники!$A$3:$L$1206,11,0)</f>
        <v>0</v>
      </c>
      <c r="F81" s="120">
        <f t="shared" si="5"/>
        <v>18.875</v>
      </c>
      <c r="G81" s="125"/>
      <c r="H81" s="125">
        <v>151</v>
      </c>
      <c r="I81" s="121" t="e">
        <f>VLOOKUP($A81,Сотрудники!$A$3:$L$1206,14,0)</f>
        <v>#REF!</v>
      </c>
      <c r="J81" s="122" t="e">
        <f t="shared" si="3"/>
        <v>#REF!</v>
      </c>
      <c r="K81" s="126" t="e">
        <f t="shared" si="4"/>
        <v>#REF!</v>
      </c>
    </row>
    <row r="82" spans="1:11" x14ac:dyDescent="0.3">
      <c r="A82" s="97">
        <v>94</v>
      </c>
      <c r="B82" s="119" t="str">
        <f>VLOOKUP($A82,Сотрудники!$A$3:$L$1206,2,0)</f>
        <v>Русев Дмитрий</v>
      </c>
      <c r="C82" s="119">
        <f>VLOOKUP($A82,Сотрудники!$A$3:$L$1206,9,0)</f>
        <v>0</v>
      </c>
      <c r="D82" s="119">
        <f>VLOOKUP($A82,Сотрудники!$A$3:$L$1206,10,0)</f>
        <v>0</v>
      </c>
      <c r="E82" s="119">
        <f>VLOOKUP($A82,Сотрудники!$A$3:$L$1206,11,0)</f>
        <v>0</v>
      </c>
      <c r="F82" s="120">
        <f t="shared" si="5"/>
        <v>18.875</v>
      </c>
      <c r="G82" s="125"/>
      <c r="H82" s="125">
        <v>151</v>
      </c>
      <c r="I82" s="121" t="e">
        <f>VLOOKUP($A82,Сотрудники!$A$3:$L$1206,14,0)</f>
        <v>#REF!</v>
      </c>
      <c r="J82" s="122" t="e">
        <f t="shared" si="3"/>
        <v>#REF!</v>
      </c>
      <c r="K82" s="126" t="e">
        <f t="shared" si="4"/>
        <v>#REF!</v>
      </c>
    </row>
    <row r="83" spans="1:11" x14ac:dyDescent="0.3">
      <c r="A83" s="97">
        <v>95</v>
      </c>
      <c r="B83" s="119" t="str">
        <f>VLOOKUP($A83,Сотрудники!$A$3:$L$1206,2,0)</f>
        <v>Шутов Максим</v>
      </c>
      <c r="C83" s="119" t="str">
        <f>VLOOKUP($A83,Сотрудники!$A$3:$L$1206,9,0)</f>
        <v>приземление</v>
      </c>
      <c r="D83" s="119">
        <f>VLOOKUP($A83,Сотрудники!$A$3:$L$1206,10,0)</f>
        <v>0</v>
      </c>
      <c r="E83" s="119">
        <f>VLOOKUP($A83,Сотрудники!$A$3:$L$1206,11,0)</f>
        <v>157500</v>
      </c>
      <c r="F83" s="120">
        <f t="shared" si="5"/>
        <v>13.875</v>
      </c>
      <c r="G83" s="125"/>
      <c r="H83" s="125">
        <v>111</v>
      </c>
      <c r="I83" s="121" t="e">
        <f>VLOOKUP($A83,Сотрудники!$A$3:$L$1206,14,0)</f>
        <v>#REF!</v>
      </c>
      <c r="J83" s="122" t="e">
        <f t="shared" si="3"/>
        <v>#REF!</v>
      </c>
      <c r="K83" s="126" t="e">
        <f t="shared" si="4"/>
        <v>#REF!</v>
      </c>
    </row>
    <row r="84" spans="1:11" x14ac:dyDescent="0.3">
      <c r="A84" s="97">
        <v>96</v>
      </c>
      <c r="B84" s="119" t="str">
        <f>VLOOKUP($A84,Сотрудники!$A$3:$L$1206,2,0)</f>
        <v>Мелёхин Александр</v>
      </c>
      <c r="C84" s="119" t="str">
        <f>VLOOKUP($A84,Сотрудники!$A$3:$L$1206,9,0)</f>
        <v>приземление</v>
      </c>
      <c r="D84" s="119">
        <f>VLOOKUP($A84,Сотрудники!$A$3:$L$1206,10,0)</f>
        <v>0</v>
      </c>
      <c r="E84" s="119">
        <f>VLOOKUP($A84,Сотрудники!$A$3:$L$1206,11,0)</f>
        <v>126000</v>
      </c>
      <c r="F84" s="120">
        <f t="shared" si="5"/>
        <v>6.875</v>
      </c>
      <c r="G84" s="125"/>
      <c r="H84" s="125">
        <v>55</v>
      </c>
      <c r="I84" s="121" t="e">
        <f>VLOOKUP($A84,Сотрудники!$A$3:$L$1206,14,0)</f>
        <v>#REF!</v>
      </c>
      <c r="J84" s="122" t="e">
        <f t="shared" si="3"/>
        <v>#REF!</v>
      </c>
      <c r="K84" s="126" t="e">
        <f t="shared" si="4"/>
        <v>#REF!</v>
      </c>
    </row>
    <row r="85" spans="1:11" x14ac:dyDescent="0.3">
      <c r="A85" s="97">
        <v>97</v>
      </c>
      <c r="B85" s="119" t="str">
        <f>VLOOKUP($A85,Сотрудники!$A$3:$L$1206,2,0)</f>
        <v>Карев Андрей</v>
      </c>
      <c r="C85" s="119">
        <f>VLOOKUP($A85,Сотрудники!$A$3:$L$1206,9,0)</f>
        <v>0</v>
      </c>
      <c r="D85" s="119">
        <f>VLOOKUP($A85,Сотрудники!$A$3:$L$1206,10,0)</f>
        <v>0</v>
      </c>
      <c r="E85" s="119">
        <f>VLOOKUP($A85,Сотрудники!$A$3:$L$1206,11,0)</f>
        <v>0</v>
      </c>
      <c r="F85" s="120">
        <f t="shared" si="5"/>
        <v>3.875</v>
      </c>
      <c r="G85" s="125"/>
      <c r="H85" s="125">
        <v>31</v>
      </c>
      <c r="I85" s="121" t="e">
        <f>VLOOKUP($A85,Сотрудники!$A$3:$L$1206,14,0)</f>
        <v>#REF!</v>
      </c>
      <c r="J85" s="122" t="e">
        <f t="shared" si="3"/>
        <v>#REF!</v>
      </c>
      <c r="K85" s="126" t="e">
        <f t="shared" si="4"/>
        <v>#REF!</v>
      </c>
    </row>
    <row r="86" spans="1:11" x14ac:dyDescent="0.3">
      <c r="A86" s="97">
        <v>98</v>
      </c>
      <c r="B86" s="119" t="str">
        <f>VLOOKUP($A86,Сотрудники!$A$3:$L$1206,2,0)</f>
        <v>Новикова Анастасия</v>
      </c>
      <c r="C86" s="119" t="str">
        <f>VLOOKUP($A86,Сотрудники!$A$3:$L$1206,9,0)</f>
        <v>приземление</v>
      </c>
      <c r="D86" s="119">
        <f>VLOOKUP($A86,Сотрудники!$A$3:$L$1206,10,0)</f>
        <v>0</v>
      </c>
      <c r="E86" s="119">
        <f>VLOOKUP($A86,Сотрудники!$A$3:$L$1206,11,0)</f>
        <v>0</v>
      </c>
      <c r="F86" s="120">
        <f t="shared" si="5"/>
        <v>3.875</v>
      </c>
      <c r="G86" s="125"/>
      <c r="H86" s="125">
        <v>31</v>
      </c>
      <c r="I86" s="121" t="e">
        <f>VLOOKUP($A86,Сотрудники!$A$3:$L$1206,14,0)</f>
        <v>#REF!</v>
      </c>
      <c r="J86" s="122" t="e">
        <f t="shared" si="3"/>
        <v>#REF!</v>
      </c>
      <c r="K86" s="126" t="e">
        <f t="shared" si="4"/>
        <v>#REF!</v>
      </c>
    </row>
    <row r="87" spans="1:11" x14ac:dyDescent="0.3">
      <c r="A87" s="97">
        <v>99</v>
      </c>
      <c r="B87" s="119" t="str">
        <f>VLOOKUP($A87,Сотрудники!$A$3:$L$1206,2,0)</f>
        <v>Борисова Елизавета</v>
      </c>
      <c r="C87" s="119" t="str">
        <f>VLOOKUP($A87,Сотрудники!$A$3:$L$1206,9,0)</f>
        <v>приземление</v>
      </c>
      <c r="D87" s="119">
        <f>VLOOKUP($A87,Сотрудники!$A$3:$L$1206,10,0)</f>
        <v>0.15</v>
      </c>
      <c r="E87" s="119">
        <f>VLOOKUP($A87,Сотрудники!$A$3:$L$1206,11,0)</f>
        <v>172500</v>
      </c>
      <c r="F87" s="120">
        <f t="shared" si="5"/>
        <v>3.875</v>
      </c>
      <c r="G87" s="125"/>
      <c r="H87" s="125">
        <v>31</v>
      </c>
      <c r="I87" s="121" t="e">
        <f>VLOOKUP($A87,Сотрудники!$A$3:$L$1206,14,0)</f>
        <v>#REF!</v>
      </c>
      <c r="J87" s="122" t="e">
        <f t="shared" si="3"/>
        <v>#REF!</v>
      </c>
      <c r="K87" s="126" t="e">
        <f t="shared" si="4"/>
        <v>#REF!</v>
      </c>
    </row>
    <row r="88" spans="1:11" x14ac:dyDescent="0.3">
      <c r="A88" s="97">
        <v>100</v>
      </c>
      <c r="B88" s="119" t="str">
        <f>VLOOKUP($A88,Сотрудники!$A$3:$L$1206,2,0)</f>
        <v>Любкина Анна</v>
      </c>
      <c r="C88" s="119">
        <f>VLOOKUP($A88,Сотрудники!$A$3:$L$1206,9,0)</f>
        <v>0</v>
      </c>
      <c r="D88" s="119">
        <f>VLOOKUP($A88,Сотрудники!$A$3:$L$1206,10,0)</f>
        <v>0</v>
      </c>
      <c r="E88" s="119">
        <f>VLOOKUP($A88,Сотрудники!$A$3:$L$1206,11,0)</f>
        <v>0</v>
      </c>
      <c r="F88" s="120">
        <f t="shared" si="5"/>
        <v>2.875</v>
      </c>
      <c r="G88" s="125"/>
      <c r="H88" s="125">
        <v>23</v>
      </c>
      <c r="I88" s="121" t="e">
        <f>VLOOKUP($A88,Сотрудники!$A$3:$L$1206,14,0)</f>
        <v>#REF!</v>
      </c>
      <c r="J88" s="122" t="e">
        <f t="shared" si="3"/>
        <v>#REF!</v>
      </c>
      <c r="K88" s="126" t="e">
        <f t="shared" si="4"/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K173"/>
  <sheetViews>
    <sheetView zoomScale="69" workbookViewId="0">
      <pane xSplit="2" ySplit="2" topLeftCell="C3" activePane="bottomRight" state="frozen"/>
      <selection activeCell="D3" sqref="D3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4" style="102" customWidth="1"/>
    <col min="2" max="2" width="29.3984375" style="102" bestFit="1" customWidth="1"/>
    <col min="3" max="3" width="29.19921875" style="102" customWidth="1"/>
    <col min="4" max="14" width="10.09765625" style="102" bestFit="1" customWidth="1"/>
    <col min="15" max="15" width="10.69921875" style="102" customWidth="1"/>
    <col min="16" max="36" width="10.09765625" style="102" bestFit="1" customWidth="1"/>
    <col min="37" max="16384" width="9" style="102"/>
  </cols>
  <sheetData>
    <row r="1" spans="1:36" x14ac:dyDescent="0.3">
      <c r="B1" s="103" t="s">
        <v>639</v>
      </c>
    </row>
    <row r="2" spans="1:36" x14ac:dyDescent="0.3">
      <c r="A2" s="104" t="s">
        <v>640</v>
      </c>
      <c r="B2" s="104" t="s">
        <v>3</v>
      </c>
      <c r="C2" s="104" t="s">
        <v>641</v>
      </c>
      <c r="D2" s="106">
        <v>44197</v>
      </c>
      <c r="E2" s="106">
        <f>D2+1</f>
        <v>44198</v>
      </c>
      <c r="F2" s="106">
        <f t="shared" ref="F2:G2" si="0">E2+1</f>
        <v>44199</v>
      </c>
      <c r="G2" s="106">
        <f t="shared" si="0"/>
        <v>44200</v>
      </c>
      <c r="H2" s="105">
        <f>G2+1</f>
        <v>44201</v>
      </c>
      <c r="I2" s="105">
        <f t="shared" ref="I2:AF2" si="1">H2+1</f>
        <v>44202</v>
      </c>
      <c r="J2" s="106">
        <f t="shared" si="1"/>
        <v>44203</v>
      </c>
      <c r="K2" s="106">
        <f t="shared" si="1"/>
        <v>44204</v>
      </c>
      <c r="L2" s="106">
        <f t="shared" si="1"/>
        <v>44205</v>
      </c>
      <c r="M2" s="106">
        <f t="shared" si="1"/>
        <v>44206</v>
      </c>
      <c r="N2" s="106">
        <f t="shared" si="1"/>
        <v>44207</v>
      </c>
      <c r="O2" s="105">
        <f t="shared" si="1"/>
        <v>44208</v>
      </c>
      <c r="P2" s="105">
        <f t="shared" si="1"/>
        <v>44209</v>
      </c>
      <c r="Q2" s="106">
        <f t="shared" si="1"/>
        <v>44210</v>
      </c>
      <c r="R2" s="106">
        <f t="shared" si="1"/>
        <v>44211</v>
      </c>
      <c r="S2" s="106">
        <f t="shared" si="1"/>
        <v>44212</v>
      </c>
      <c r="T2" s="106">
        <f t="shared" si="1"/>
        <v>44213</v>
      </c>
      <c r="U2" s="106">
        <f t="shared" si="1"/>
        <v>44214</v>
      </c>
      <c r="V2" s="105">
        <f t="shared" si="1"/>
        <v>44215</v>
      </c>
      <c r="W2" s="105">
        <f t="shared" si="1"/>
        <v>44216</v>
      </c>
      <c r="X2" s="106">
        <f t="shared" si="1"/>
        <v>44217</v>
      </c>
      <c r="Y2" s="106">
        <f t="shared" si="1"/>
        <v>44218</v>
      </c>
      <c r="Z2" s="106">
        <f t="shared" si="1"/>
        <v>44219</v>
      </c>
      <c r="AA2" s="106">
        <f t="shared" si="1"/>
        <v>44220</v>
      </c>
      <c r="AB2" s="106">
        <f t="shared" si="1"/>
        <v>44221</v>
      </c>
      <c r="AC2" s="105">
        <f t="shared" si="1"/>
        <v>44222</v>
      </c>
      <c r="AD2" s="105">
        <f t="shared" si="1"/>
        <v>44223</v>
      </c>
      <c r="AE2" s="106">
        <f t="shared" si="1"/>
        <v>44224</v>
      </c>
      <c r="AF2" s="106">
        <f t="shared" si="1"/>
        <v>44225</v>
      </c>
      <c r="AG2" s="106">
        <f>+AF2+1</f>
        <v>44226</v>
      </c>
      <c r="AH2" s="106">
        <f>+AG2+1</f>
        <v>44227</v>
      </c>
      <c r="AI2" s="106">
        <f>+AH2+1</f>
        <v>44228</v>
      </c>
      <c r="AJ2" s="106">
        <f>+AI2+1</f>
        <v>44229</v>
      </c>
    </row>
    <row r="3" spans="1:36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9" t="str">
        <f t="shared" ref="D3:AJ10" si="2">IF(ISBLANK(D90),"",IF(D90=0,"Выходной",IF(D90&lt;&gt;0,"Работал","")))</f>
        <v/>
      </c>
      <c r="E3" s="109" t="str">
        <f t="shared" si="2"/>
        <v/>
      </c>
      <c r="F3" s="109" t="str">
        <f t="shared" si="2"/>
        <v/>
      </c>
      <c r="G3" s="107" t="str">
        <f t="shared" si="2"/>
        <v/>
      </c>
      <c r="H3" s="127" t="str">
        <f t="shared" si="2"/>
        <v/>
      </c>
      <c r="I3" s="127" t="str">
        <f t="shared" si="2"/>
        <v/>
      </c>
      <c r="J3" s="109" t="str">
        <f t="shared" si="2"/>
        <v/>
      </c>
      <c r="K3" s="109" t="str">
        <f t="shared" si="2"/>
        <v/>
      </c>
      <c r="L3" s="109" t="str">
        <f t="shared" si="2"/>
        <v/>
      </c>
      <c r="M3" s="109" t="str">
        <f t="shared" si="2"/>
        <v/>
      </c>
      <c r="N3" s="109" t="str">
        <f t="shared" si="2"/>
        <v/>
      </c>
      <c r="O3" s="127" t="str">
        <f t="shared" si="2"/>
        <v/>
      </c>
      <c r="P3" s="127" t="str">
        <f t="shared" si="2"/>
        <v/>
      </c>
      <c r="Q3" s="109" t="str">
        <f t="shared" si="2"/>
        <v/>
      </c>
      <c r="R3" s="109" t="str">
        <f t="shared" si="2"/>
        <v/>
      </c>
      <c r="S3" s="109" t="str">
        <f t="shared" si="2"/>
        <v/>
      </c>
      <c r="T3" s="109" t="str">
        <f t="shared" si="2"/>
        <v/>
      </c>
      <c r="U3" s="109" t="str">
        <f t="shared" si="2"/>
        <v/>
      </c>
      <c r="V3" s="127" t="str">
        <f t="shared" si="2"/>
        <v/>
      </c>
      <c r="W3" s="127" t="str">
        <f t="shared" si="2"/>
        <v/>
      </c>
      <c r="X3" s="109" t="str">
        <f t="shared" si="2"/>
        <v/>
      </c>
      <c r="Y3" s="109" t="str">
        <f t="shared" si="2"/>
        <v/>
      </c>
      <c r="Z3" s="109" t="str">
        <f t="shared" si="2"/>
        <v/>
      </c>
      <c r="AA3" s="109" t="str">
        <f t="shared" si="2"/>
        <v/>
      </c>
      <c r="AB3" s="109" t="str">
        <f t="shared" si="2"/>
        <v/>
      </c>
      <c r="AC3" s="127" t="str">
        <f t="shared" si="2"/>
        <v/>
      </c>
      <c r="AD3" s="127" t="str">
        <f t="shared" si="2"/>
        <v/>
      </c>
      <c r="AE3" s="109" t="str">
        <f t="shared" si="2"/>
        <v/>
      </c>
      <c r="AF3" s="109" t="str">
        <f t="shared" si="2"/>
        <v/>
      </c>
      <c r="AG3" s="109" t="str">
        <f t="shared" si="2"/>
        <v/>
      </c>
      <c r="AH3" s="109" t="str">
        <f t="shared" si="2"/>
        <v/>
      </c>
      <c r="AI3" s="109" t="str">
        <f t="shared" si="2"/>
        <v/>
      </c>
      <c r="AJ3" s="109" t="str">
        <f t="shared" si="2"/>
        <v/>
      </c>
    </row>
    <row r="4" spans="1:36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9" t="str">
        <f t="shared" si="2"/>
        <v/>
      </c>
      <c r="E4" s="109" t="str">
        <f t="shared" si="2"/>
        <v/>
      </c>
      <c r="F4" s="109" t="str">
        <f t="shared" si="2"/>
        <v/>
      </c>
      <c r="G4" s="109" t="str">
        <f t="shared" si="2"/>
        <v/>
      </c>
      <c r="H4" s="127" t="str">
        <f t="shared" si="2"/>
        <v/>
      </c>
      <c r="I4" s="127" t="str">
        <f t="shared" si="2"/>
        <v/>
      </c>
      <c r="J4" s="109" t="str">
        <f t="shared" si="2"/>
        <v/>
      </c>
      <c r="K4" s="109" t="str">
        <f t="shared" si="2"/>
        <v/>
      </c>
      <c r="L4" s="109" t="str">
        <f t="shared" si="2"/>
        <v/>
      </c>
      <c r="M4" s="109" t="str">
        <f t="shared" si="2"/>
        <v/>
      </c>
      <c r="N4" s="109" t="str">
        <f t="shared" si="2"/>
        <v/>
      </c>
      <c r="O4" s="127" t="str">
        <f t="shared" si="2"/>
        <v/>
      </c>
      <c r="P4" s="127" t="str">
        <f t="shared" si="2"/>
        <v/>
      </c>
      <c r="Q4" s="109" t="str">
        <f t="shared" si="2"/>
        <v/>
      </c>
      <c r="R4" s="109" t="str">
        <f t="shared" si="2"/>
        <v/>
      </c>
      <c r="S4" s="109" t="str">
        <f t="shared" si="2"/>
        <v/>
      </c>
      <c r="T4" s="109" t="str">
        <f t="shared" si="2"/>
        <v/>
      </c>
      <c r="U4" s="109" t="str">
        <f t="shared" si="2"/>
        <v/>
      </c>
      <c r="V4" s="127" t="str">
        <f t="shared" si="2"/>
        <v/>
      </c>
      <c r="W4" s="127" t="str">
        <f t="shared" si="2"/>
        <v/>
      </c>
      <c r="X4" s="109" t="str">
        <f t="shared" si="2"/>
        <v/>
      </c>
      <c r="Y4" s="109" t="str">
        <f t="shared" si="2"/>
        <v/>
      </c>
      <c r="Z4" s="109" t="str">
        <f t="shared" si="2"/>
        <v/>
      </c>
      <c r="AA4" s="109" t="str">
        <f t="shared" si="2"/>
        <v/>
      </c>
      <c r="AB4" s="109" t="str">
        <f t="shared" si="2"/>
        <v/>
      </c>
      <c r="AC4" s="127" t="str">
        <f t="shared" si="2"/>
        <v/>
      </c>
      <c r="AD4" s="127" t="str">
        <f t="shared" si="2"/>
        <v/>
      </c>
      <c r="AE4" s="109" t="str">
        <f t="shared" si="2"/>
        <v/>
      </c>
      <c r="AF4" s="109" t="str">
        <f t="shared" si="2"/>
        <v/>
      </c>
      <c r="AG4" s="109" t="str">
        <f t="shared" si="2"/>
        <v/>
      </c>
      <c r="AH4" s="109" t="str">
        <f t="shared" si="2"/>
        <v/>
      </c>
      <c r="AI4" s="109" t="str">
        <f t="shared" si="2"/>
        <v/>
      </c>
      <c r="AJ4" s="109" t="str">
        <f t="shared" si="2"/>
        <v/>
      </c>
    </row>
    <row r="5" spans="1:36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9" t="str">
        <f t="shared" si="2"/>
        <v/>
      </c>
      <c r="E5" s="109" t="str">
        <f t="shared" si="2"/>
        <v/>
      </c>
      <c r="F5" s="109" t="str">
        <f t="shared" si="2"/>
        <v/>
      </c>
      <c r="G5" s="109" t="str">
        <f t="shared" si="2"/>
        <v/>
      </c>
      <c r="H5" s="127" t="str">
        <f t="shared" si="2"/>
        <v/>
      </c>
      <c r="I5" s="127" t="str">
        <f t="shared" si="2"/>
        <v/>
      </c>
      <c r="J5" s="109" t="str">
        <f t="shared" si="2"/>
        <v/>
      </c>
      <c r="K5" s="109" t="str">
        <f t="shared" si="2"/>
        <v/>
      </c>
      <c r="L5" s="109" t="str">
        <f t="shared" si="2"/>
        <v/>
      </c>
      <c r="M5" s="109" t="str">
        <f t="shared" si="2"/>
        <v/>
      </c>
      <c r="N5" s="109" t="str">
        <f t="shared" si="2"/>
        <v/>
      </c>
      <c r="O5" s="127" t="str">
        <f t="shared" si="2"/>
        <v/>
      </c>
      <c r="P5" s="127" t="str">
        <f t="shared" si="2"/>
        <v/>
      </c>
      <c r="Q5" s="109" t="str">
        <f t="shared" si="2"/>
        <v/>
      </c>
      <c r="R5" s="109" t="str">
        <f t="shared" si="2"/>
        <v/>
      </c>
      <c r="S5" s="109" t="str">
        <f t="shared" si="2"/>
        <v/>
      </c>
      <c r="T5" s="109" t="str">
        <f t="shared" si="2"/>
        <v/>
      </c>
      <c r="U5" s="109" t="str">
        <f t="shared" si="2"/>
        <v/>
      </c>
      <c r="V5" s="127" t="str">
        <f t="shared" si="2"/>
        <v/>
      </c>
      <c r="W5" s="127" t="str">
        <f t="shared" si="2"/>
        <v/>
      </c>
      <c r="X5" s="109" t="str">
        <f t="shared" si="2"/>
        <v/>
      </c>
      <c r="Y5" s="109" t="str">
        <f t="shared" si="2"/>
        <v/>
      </c>
      <c r="Z5" s="109" t="str">
        <f t="shared" si="2"/>
        <v/>
      </c>
      <c r="AA5" s="109" t="str">
        <f t="shared" si="2"/>
        <v/>
      </c>
      <c r="AB5" s="109" t="str">
        <f t="shared" si="2"/>
        <v/>
      </c>
      <c r="AC5" s="127" t="str">
        <f t="shared" si="2"/>
        <v/>
      </c>
      <c r="AD5" s="127" t="str">
        <f t="shared" si="2"/>
        <v/>
      </c>
      <c r="AE5" s="109" t="str">
        <f t="shared" si="2"/>
        <v/>
      </c>
      <c r="AF5" s="109" t="str">
        <f t="shared" si="2"/>
        <v/>
      </c>
      <c r="AG5" s="109" t="str">
        <f t="shared" si="2"/>
        <v/>
      </c>
      <c r="AH5" s="109" t="str">
        <f t="shared" si="2"/>
        <v/>
      </c>
      <c r="AI5" s="109" t="str">
        <f t="shared" si="2"/>
        <v/>
      </c>
      <c r="AJ5" s="109" t="str">
        <f t="shared" si="2"/>
        <v/>
      </c>
    </row>
    <row r="6" spans="1:36" x14ac:dyDescent="0.3">
      <c r="A6" s="102">
        <v>5</v>
      </c>
      <c r="B6" s="107" t="str">
        <f>VLOOKUP($A6,Сотрудники!$A$3:$L$1206,2,0)</f>
        <v>Яковлев Дмитрий</v>
      </c>
      <c r="C6" s="107" t="str">
        <f>VLOOKUP($A6,Сотрудники!$A$3:$L$1206,8,0)</f>
        <v>Москва</v>
      </c>
      <c r="D6" s="109" t="str">
        <f t="shared" si="2"/>
        <v/>
      </c>
      <c r="E6" s="109" t="str">
        <f t="shared" si="2"/>
        <v/>
      </c>
      <c r="F6" s="109" t="str">
        <f t="shared" si="2"/>
        <v/>
      </c>
      <c r="G6" s="109" t="str">
        <f t="shared" si="2"/>
        <v/>
      </c>
      <c r="H6" s="127" t="str">
        <f t="shared" si="2"/>
        <v/>
      </c>
      <c r="I6" s="127" t="str">
        <f t="shared" si="2"/>
        <v/>
      </c>
      <c r="J6" s="109" t="str">
        <f t="shared" si="2"/>
        <v/>
      </c>
      <c r="K6" s="109" t="str">
        <f t="shared" si="2"/>
        <v/>
      </c>
      <c r="L6" s="109" t="str">
        <f t="shared" si="2"/>
        <v/>
      </c>
      <c r="M6" s="109" t="str">
        <f t="shared" si="2"/>
        <v/>
      </c>
      <c r="N6" s="109" t="str">
        <f t="shared" si="2"/>
        <v/>
      </c>
      <c r="O6" s="127" t="str">
        <f t="shared" si="2"/>
        <v/>
      </c>
      <c r="P6" s="127" t="str">
        <f t="shared" si="2"/>
        <v/>
      </c>
      <c r="Q6" s="109" t="str">
        <f t="shared" si="2"/>
        <v/>
      </c>
      <c r="R6" s="109" t="str">
        <f t="shared" si="2"/>
        <v/>
      </c>
      <c r="S6" s="109" t="str">
        <f t="shared" si="2"/>
        <v/>
      </c>
      <c r="T6" s="109" t="str">
        <f t="shared" si="2"/>
        <v/>
      </c>
      <c r="U6" s="109" t="str">
        <f t="shared" si="2"/>
        <v/>
      </c>
      <c r="V6" s="127" t="str">
        <f t="shared" si="2"/>
        <v/>
      </c>
      <c r="W6" s="127" t="str">
        <f t="shared" si="2"/>
        <v/>
      </c>
      <c r="X6" s="109" t="str">
        <f t="shared" si="2"/>
        <v/>
      </c>
      <c r="Y6" s="109" t="str">
        <f t="shared" si="2"/>
        <v/>
      </c>
      <c r="Z6" s="109" t="str">
        <f t="shared" si="2"/>
        <v/>
      </c>
      <c r="AA6" s="109" t="str">
        <f t="shared" si="2"/>
        <v/>
      </c>
      <c r="AB6" s="109" t="str">
        <f t="shared" si="2"/>
        <v/>
      </c>
      <c r="AC6" s="127" t="str">
        <f t="shared" si="2"/>
        <v/>
      </c>
      <c r="AD6" s="127" t="str">
        <f t="shared" si="2"/>
        <v/>
      </c>
      <c r="AE6" s="109" t="str">
        <f t="shared" si="2"/>
        <v/>
      </c>
      <c r="AF6" s="109" t="str">
        <f t="shared" si="2"/>
        <v/>
      </c>
      <c r="AG6" s="109" t="str">
        <f t="shared" si="2"/>
        <v/>
      </c>
      <c r="AH6" s="109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6" x14ac:dyDescent="0.3">
      <c r="A7" s="102">
        <v>8</v>
      </c>
      <c r="B7" s="107" t="str">
        <f>VLOOKUP($A7,Сотрудники!$A$3:$L$1206,2,0)</f>
        <v>Хохлова Крестина</v>
      </c>
      <c r="C7" s="107" t="str">
        <f>VLOOKUP($A7,Сотрудники!$A$3:$L$1206,8,0)</f>
        <v>Москва</v>
      </c>
      <c r="D7" s="109" t="str">
        <f t="shared" si="2"/>
        <v/>
      </c>
      <c r="E7" s="109" t="str">
        <f t="shared" si="2"/>
        <v/>
      </c>
      <c r="F7" s="109" t="str">
        <f t="shared" si="2"/>
        <v/>
      </c>
      <c r="G7" s="109" t="str">
        <f t="shared" si="2"/>
        <v/>
      </c>
      <c r="H7" s="127" t="str">
        <f t="shared" si="2"/>
        <v/>
      </c>
      <c r="I7" s="127" t="str">
        <f t="shared" si="2"/>
        <v/>
      </c>
      <c r="J7" s="109" t="str">
        <f t="shared" si="2"/>
        <v/>
      </c>
      <c r="K7" s="109" t="str">
        <f t="shared" si="2"/>
        <v/>
      </c>
      <c r="L7" s="109" t="str">
        <f t="shared" si="2"/>
        <v/>
      </c>
      <c r="M7" s="109" t="str">
        <f t="shared" si="2"/>
        <v/>
      </c>
      <c r="N7" s="109" t="str">
        <f t="shared" si="2"/>
        <v/>
      </c>
      <c r="O7" s="127" t="str">
        <f t="shared" si="2"/>
        <v/>
      </c>
      <c r="P7" s="127" t="str">
        <f t="shared" si="2"/>
        <v/>
      </c>
      <c r="Q7" s="109" t="str">
        <f t="shared" si="2"/>
        <v/>
      </c>
      <c r="R7" s="109" t="str">
        <f t="shared" si="2"/>
        <v/>
      </c>
      <c r="S7" s="109" t="str">
        <f t="shared" si="2"/>
        <v/>
      </c>
      <c r="T7" s="109" t="str">
        <f t="shared" si="2"/>
        <v/>
      </c>
      <c r="U7" s="109" t="str">
        <f t="shared" si="2"/>
        <v/>
      </c>
      <c r="V7" s="127" t="str">
        <f t="shared" si="2"/>
        <v/>
      </c>
      <c r="W7" s="127" t="str">
        <f t="shared" si="2"/>
        <v/>
      </c>
      <c r="X7" s="109" t="str">
        <f t="shared" si="2"/>
        <v/>
      </c>
      <c r="Y7" s="109" t="str">
        <f t="shared" si="2"/>
        <v/>
      </c>
      <c r="Z7" s="109" t="str">
        <f t="shared" si="2"/>
        <v/>
      </c>
      <c r="AA7" s="109" t="str">
        <f t="shared" si="2"/>
        <v/>
      </c>
      <c r="AB7" s="109" t="str">
        <f t="shared" si="2"/>
        <v/>
      </c>
      <c r="AC7" s="127" t="str">
        <f t="shared" si="2"/>
        <v/>
      </c>
      <c r="AD7" s="127" t="str">
        <f t="shared" si="2"/>
        <v/>
      </c>
      <c r="AE7" s="109" t="str">
        <f t="shared" si="2"/>
        <v/>
      </c>
      <c r="AF7" s="109" t="str">
        <f t="shared" si="2"/>
        <v/>
      </c>
      <c r="AG7" s="109" t="str">
        <f t="shared" si="2"/>
        <v/>
      </c>
      <c r="AH7" s="109" t="str">
        <f t="shared" si="2"/>
        <v/>
      </c>
      <c r="AI7" s="109" t="str">
        <f t="shared" si="2"/>
        <v/>
      </c>
      <c r="AJ7" s="109" t="str">
        <f t="shared" si="2"/>
        <v/>
      </c>
    </row>
    <row r="8" spans="1:36" x14ac:dyDescent="0.3">
      <c r="A8" s="102">
        <v>9</v>
      </c>
      <c r="B8" s="107" t="str">
        <f>VLOOKUP($A8,Сотрудники!$A$3:$L$1206,2,0)</f>
        <v>Пойш Виталий</v>
      </c>
      <c r="C8" s="107" t="str">
        <f>VLOOKUP($A8,Сотрудники!$A$3:$L$1206,8,0)</f>
        <v>Екатеринбург</v>
      </c>
      <c r="D8" s="109" t="str">
        <f t="shared" si="2"/>
        <v/>
      </c>
      <c r="E8" s="109" t="str">
        <f t="shared" si="2"/>
        <v/>
      </c>
      <c r="F8" s="109" t="str">
        <f t="shared" si="2"/>
        <v/>
      </c>
      <c r="G8" s="109" t="str">
        <f t="shared" si="2"/>
        <v/>
      </c>
      <c r="H8" s="127" t="str">
        <f t="shared" si="2"/>
        <v/>
      </c>
      <c r="I8" s="127" t="str">
        <f t="shared" si="2"/>
        <v/>
      </c>
      <c r="J8" s="109" t="str">
        <f t="shared" si="2"/>
        <v/>
      </c>
      <c r="K8" s="109" t="str">
        <f t="shared" si="2"/>
        <v/>
      </c>
      <c r="L8" s="109" t="str">
        <f t="shared" si="2"/>
        <v/>
      </c>
      <c r="M8" s="109" t="str">
        <f t="shared" si="2"/>
        <v/>
      </c>
      <c r="N8" s="109" t="str">
        <f t="shared" si="2"/>
        <v/>
      </c>
      <c r="O8" s="127" t="str">
        <f t="shared" si="2"/>
        <v/>
      </c>
      <c r="P8" s="127" t="str">
        <f t="shared" si="2"/>
        <v/>
      </c>
      <c r="Q8" s="109" t="str">
        <f t="shared" si="2"/>
        <v/>
      </c>
      <c r="R8" s="109" t="str">
        <f t="shared" si="2"/>
        <v/>
      </c>
      <c r="S8" s="109" t="str">
        <f t="shared" si="2"/>
        <v/>
      </c>
      <c r="T8" s="109" t="str">
        <f t="shared" si="2"/>
        <v/>
      </c>
      <c r="U8" s="109" t="str">
        <f t="shared" si="2"/>
        <v/>
      </c>
      <c r="V8" s="127" t="str">
        <f t="shared" si="2"/>
        <v/>
      </c>
      <c r="W8" s="127" t="str">
        <f t="shared" si="2"/>
        <v/>
      </c>
      <c r="X8" s="109" t="str">
        <f t="shared" si="2"/>
        <v/>
      </c>
      <c r="Y8" s="109" t="str">
        <f t="shared" si="2"/>
        <v/>
      </c>
      <c r="Z8" s="109" t="str">
        <f t="shared" si="2"/>
        <v/>
      </c>
      <c r="AA8" s="109" t="str">
        <f t="shared" si="2"/>
        <v/>
      </c>
      <c r="AB8" s="109" t="str">
        <f t="shared" si="2"/>
        <v/>
      </c>
      <c r="AC8" s="127" t="str">
        <f t="shared" si="2"/>
        <v/>
      </c>
      <c r="AD8" s="127" t="str">
        <f t="shared" si="2"/>
        <v/>
      </c>
      <c r="AE8" s="109" t="str">
        <f t="shared" si="2"/>
        <v/>
      </c>
      <c r="AF8" s="109" t="str">
        <f t="shared" si="2"/>
        <v/>
      </c>
      <c r="AG8" s="109" t="str">
        <f t="shared" si="2"/>
        <v/>
      </c>
      <c r="AH8" s="109" t="str">
        <f t="shared" si="2"/>
        <v/>
      </c>
      <c r="AI8" s="109" t="str">
        <f t="shared" si="2"/>
        <v/>
      </c>
      <c r="AJ8" s="109" t="str">
        <f t="shared" si="2"/>
        <v/>
      </c>
    </row>
    <row r="9" spans="1:36" x14ac:dyDescent="0.3">
      <c r="A9" s="102">
        <v>10</v>
      </c>
      <c r="B9" s="107" t="str">
        <f>VLOOKUP($A9,Сотрудники!$A$3:$L$1206,2,0)</f>
        <v>Офицеров Дмитрий</v>
      </c>
      <c r="C9" s="107" t="str">
        <f>VLOOKUP($A9,Сотрудники!$A$3:$L$1206,8,0)</f>
        <v>СПБ</v>
      </c>
      <c r="D9" s="109" t="str">
        <f t="shared" si="2"/>
        <v/>
      </c>
      <c r="E9" s="109" t="str">
        <f t="shared" si="2"/>
        <v/>
      </c>
      <c r="F9" s="109" t="str">
        <f t="shared" si="2"/>
        <v/>
      </c>
      <c r="G9" s="109" t="str">
        <f t="shared" si="2"/>
        <v/>
      </c>
      <c r="H9" s="127" t="str">
        <f t="shared" si="2"/>
        <v/>
      </c>
      <c r="I9" s="127" t="str">
        <f t="shared" si="2"/>
        <v/>
      </c>
      <c r="J9" s="109" t="str">
        <f t="shared" si="2"/>
        <v/>
      </c>
      <c r="K9" s="109" t="str">
        <f t="shared" si="2"/>
        <v/>
      </c>
      <c r="L9" s="109" t="str">
        <f t="shared" si="2"/>
        <v/>
      </c>
      <c r="M9" s="109" t="str">
        <f t="shared" si="2"/>
        <v/>
      </c>
      <c r="N9" s="109" t="str">
        <f t="shared" si="2"/>
        <v/>
      </c>
      <c r="O9" s="127" t="str">
        <f t="shared" si="2"/>
        <v/>
      </c>
      <c r="P9" s="127" t="str">
        <f t="shared" si="2"/>
        <v/>
      </c>
      <c r="Q9" s="109" t="str">
        <f t="shared" si="2"/>
        <v/>
      </c>
      <c r="R9" s="109" t="str">
        <f t="shared" si="2"/>
        <v/>
      </c>
      <c r="S9" s="109" t="str">
        <f t="shared" si="2"/>
        <v/>
      </c>
      <c r="T9" s="109" t="str">
        <f t="shared" si="2"/>
        <v/>
      </c>
      <c r="U9" s="109" t="str">
        <f t="shared" si="2"/>
        <v/>
      </c>
      <c r="V9" s="127" t="str">
        <f t="shared" si="2"/>
        <v/>
      </c>
      <c r="W9" s="127" t="str">
        <f t="shared" si="2"/>
        <v/>
      </c>
      <c r="X9" s="109" t="str">
        <f t="shared" si="2"/>
        <v/>
      </c>
      <c r="Y9" s="109" t="str">
        <f t="shared" si="2"/>
        <v/>
      </c>
      <c r="Z9" s="109" t="str">
        <f t="shared" si="2"/>
        <v/>
      </c>
      <c r="AA9" s="109" t="str">
        <f t="shared" si="2"/>
        <v/>
      </c>
      <c r="AB9" s="109" t="str">
        <f t="shared" si="2"/>
        <v/>
      </c>
      <c r="AC9" s="127" t="str">
        <f t="shared" si="2"/>
        <v/>
      </c>
      <c r="AD9" s="127" t="str">
        <f t="shared" si="2"/>
        <v/>
      </c>
      <c r="AE9" s="109" t="str">
        <f t="shared" si="2"/>
        <v/>
      </c>
      <c r="AF9" s="109" t="str">
        <f t="shared" si="2"/>
        <v/>
      </c>
      <c r="AG9" s="109" t="str">
        <f t="shared" si="2"/>
        <v/>
      </c>
      <c r="AH9" s="109" t="str">
        <f t="shared" si="2"/>
        <v/>
      </c>
      <c r="AI9" s="109" t="str">
        <f t="shared" si="2"/>
        <v/>
      </c>
      <c r="AJ9" s="109" t="str">
        <f t="shared" si="2"/>
        <v/>
      </c>
    </row>
    <row r="10" spans="1:36" x14ac:dyDescent="0.3">
      <c r="A10" s="102">
        <v>11</v>
      </c>
      <c r="B10" s="107" t="str">
        <f>VLOOKUP($A10,Сотрудники!$A$3:$L$1206,2,0)</f>
        <v>Муштекенов Тимур</v>
      </c>
      <c r="C10" s="107" t="str">
        <f>VLOOKUP($A10,Сотрудники!$A$3:$L$1206,8,0)</f>
        <v>СПБ</v>
      </c>
      <c r="D10" s="109" t="str">
        <f t="shared" si="2"/>
        <v/>
      </c>
      <c r="E10" s="109" t="str">
        <f t="shared" si="2"/>
        <v/>
      </c>
      <c r="F10" s="109" t="str">
        <f t="shared" si="2"/>
        <v/>
      </c>
      <c r="G10" s="109" t="str">
        <f t="shared" si="2"/>
        <v/>
      </c>
      <c r="H10" s="127" t="str">
        <f t="shared" si="2"/>
        <v/>
      </c>
      <c r="I10" s="127" t="str">
        <f t="shared" si="2"/>
        <v/>
      </c>
      <c r="J10" s="109" t="str">
        <f t="shared" si="2"/>
        <v/>
      </c>
      <c r="K10" s="109" t="str">
        <f t="shared" si="2"/>
        <v/>
      </c>
      <c r="L10" s="109" t="str">
        <f t="shared" si="2"/>
        <v/>
      </c>
      <c r="M10" s="109" t="str">
        <f t="shared" si="2"/>
        <v/>
      </c>
      <c r="N10" s="109" t="str">
        <f t="shared" si="2"/>
        <v/>
      </c>
      <c r="O10" s="127" t="str">
        <f t="shared" si="2"/>
        <v/>
      </c>
      <c r="P10" s="127" t="str">
        <f t="shared" si="2"/>
        <v/>
      </c>
      <c r="Q10" s="109" t="str">
        <f t="shared" si="2"/>
        <v/>
      </c>
      <c r="R10" s="109" t="str">
        <f t="shared" si="2"/>
        <v/>
      </c>
      <c r="S10" s="109" t="str">
        <f t="shared" si="2"/>
        <v/>
      </c>
      <c r="T10" s="109" t="str">
        <f t="shared" si="2"/>
        <v/>
      </c>
      <c r="U10" s="109" t="str">
        <f t="shared" si="2"/>
        <v/>
      </c>
      <c r="V10" s="127" t="str">
        <f t="shared" si="2"/>
        <v/>
      </c>
      <c r="W10" s="127" t="str">
        <f t="shared" si="2"/>
        <v/>
      </c>
      <c r="X10" s="109" t="str">
        <f t="shared" si="2"/>
        <v/>
      </c>
      <c r="Y10" s="109" t="str">
        <f t="shared" si="2"/>
        <v/>
      </c>
      <c r="Z10" s="109" t="str">
        <f t="shared" si="2"/>
        <v/>
      </c>
      <c r="AA10" s="109" t="str">
        <f t="shared" si="2"/>
        <v/>
      </c>
      <c r="AB10" s="109" t="str">
        <f t="shared" ref="AB10:AJ10" si="3">IF(ISBLANK(AB97),"",IF(AB97=0,"Выходной",IF(AB97&lt;&gt;0,"Работал","")))</f>
        <v/>
      </c>
      <c r="AC10" s="127" t="str">
        <f t="shared" si="3"/>
        <v/>
      </c>
      <c r="AD10" s="127" t="str">
        <f t="shared" si="3"/>
        <v/>
      </c>
      <c r="AE10" s="109" t="str">
        <f t="shared" si="3"/>
        <v/>
      </c>
      <c r="AF10" s="109" t="str">
        <f t="shared" si="3"/>
        <v/>
      </c>
      <c r="AG10" s="109" t="str">
        <f t="shared" si="3"/>
        <v/>
      </c>
      <c r="AH10" s="109" t="str">
        <f t="shared" si="3"/>
        <v/>
      </c>
      <c r="AI10" s="109" t="str">
        <f t="shared" si="3"/>
        <v/>
      </c>
      <c r="AJ10" s="109" t="str">
        <f t="shared" si="3"/>
        <v/>
      </c>
    </row>
    <row r="11" spans="1:36" x14ac:dyDescent="0.3">
      <c r="A11" s="102">
        <v>13</v>
      </c>
      <c r="B11" s="107" t="str">
        <f>VLOOKUP($A11,Сотрудники!$A$3:$L$1206,2,0)</f>
        <v>Богданов Михаил</v>
      </c>
      <c r="C11" s="107" t="str">
        <f>VLOOKUP($A11,Сотрудники!$A$3:$L$1206,8,0)</f>
        <v>СПБ</v>
      </c>
      <c r="D11" s="109" t="str">
        <f t="shared" ref="D11:AJ18" si="4">IF(ISBLANK(D98),"",IF(D98=0,"Выходной",IF(D98&lt;&gt;0,"Работал","")))</f>
        <v/>
      </c>
      <c r="E11" s="109" t="str">
        <f t="shared" si="4"/>
        <v/>
      </c>
      <c r="F11" s="109" t="str">
        <f t="shared" si="4"/>
        <v/>
      </c>
      <c r="G11" s="109" t="str">
        <f t="shared" si="4"/>
        <v/>
      </c>
      <c r="H11" s="127" t="str">
        <f t="shared" si="4"/>
        <v/>
      </c>
      <c r="I11" s="127" t="str">
        <f t="shared" si="4"/>
        <v/>
      </c>
      <c r="J11" s="109" t="str">
        <f t="shared" si="4"/>
        <v/>
      </c>
      <c r="K11" s="109" t="str">
        <f t="shared" si="4"/>
        <v/>
      </c>
      <c r="L11" s="109" t="str">
        <f t="shared" si="4"/>
        <v/>
      </c>
      <c r="M11" s="109" t="str">
        <f t="shared" si="4"/>
        <v/>
      </c>
      <c r="N11" s="109" t="str">
        <f t="shared" si="4"/>
        <v/>
      </c>
      <c r="O11" s="127" t="str">
        <f t="shared" si="4"/>
        <v/>
      </c>
      <c r="P11" s="127" t="str">
        <f t="shared" si="4"/>
        <v/>
      </c>
      <c r="Q11" s="109" t="str">
        <f t="shared" si="4"/>
        <v/>
      </c>
      <c r="R11" s="109" t="str">
        <f t="shared" si="4"/>
        <v/>
      </c>
      <c r="S11" s="109" t="str">
        <f t="shared" si="4"/>
        <v/>
      </c>
      <c r="T11" s="109" t="str">
        <f t="shared" si="4"/>
        <v/>
      </c>
      <c r="U11" s="109" t="str">
        <f t="shared" si="4"/>
        <v/>
      </c>
      <c r="V11" s="127" t="str">
        <f t="shared" si="4"/>
        <v/>
      </c>
      <c r="W11" s="127" t="str">
        <f t="shared" si="4"/>
        <v/>
      </c>
      <c r="X11" s="109" t="str">
        <f t="shared" si="4"/>
        <v/>
      </c>
      <c r="Y11" s="109" t="str">
        <f t="shared" si="4"/>
        <v/>
      </c>
      <c r="Z11" s="109" t="str">
        <f t="shared" si="4"/>
        <v/>
      </c>
      <c r="AA11" s="109" t="str">
        <f t="shared" si="4"/>
        <v/>
      </c>
      <c r="AB11" s="109" t="str">
        <f t="shared" si="4"/>
        <v/>
      </c>
      <c r="AC11" s="127" t="str">
        <f t="shared" si="4"/>
        <v/>
      </c>
      <c r="AD11" s="127" t="str">
        <f t="shared" si="4"/>
        <v/>
      </c>
      <c r="AE11" s="109" t="str">
        <f t="shared" si="4"/>
        <v/>
      </c>
      <c r="AF11" s="109" t="str">
        <f t="shared" si="4"/>
        <v/>
      </c>
      <c r="AG11" s="109" t="str">
        <f t="shared" si="4"/>
        <v/>
      </c>
      <c r="AH11" s="109" t="str">
        <f t="shared" si="4"/>
        <v/>
      </c>
      <c r="AI11" s="109" t="str">
        <f t="shared" si="4"/>
        <v/>
      </c>
      <c r="AJ11" s="109" t="str">
        <f t="shared" si="4"/>
        <v/>
      </c>
    </row>
    <row r="12" spans="1:36" x14ac:dyDescent="0.3">
      <c r="A12" s="102">
        <v>14</v>
      </c>
      <c r="B12" s="107" t="str">
        <f>VLOOKUP($A12,Сотрудники!$A$3:$L$1206,2,0)</f>
        <v>Смирнова Екатерина</v>
      </c>
      <c r="C12" s="107" t="str">
        <f>VLOOKUP($A12,Сотрудники!$A$3:$L$1206,8,0)</f>
        <v>Москва</v>
      </c>
      <c r="D12" s="109" t="str">
        <f t="shared" si="4"/>
        <v/>
      </c>
      <c r="E12" s="109" t="str">
        <f t="shared" si="4"/>
        <v/>
      </c>
      <c r="F12" s="109" t="str">
        <f t="shared" si="4"/>
        <v/>
      </c>
      <c r="G12" s="109" t="str">
        <f t="shared" si="4"/>
        <v/>
      </c>
      <c r="H12" s="127" t="str">
        <f t="shared" si="4"/>
        <v/>
      </c>
      <c r="I12" s="127" t="str">
        <f t="shared" si="4"/>
        <v/>
      </c>
      <c r="J12" s="109" t="str">
        <f t="shared" si="4"/>
        <v/>
      </c>
      <c r="K12" s="109" t="str">
        <f t="shared" si="4"/>
        <v/>
      </c>
      <c r="L12" s="109" t="str">
        <f t="shared" si="4"/>
        <v/>
      </c>
      <c r="M12" s="109" t="str">
        <f t="shared" si="4"/>
        <v/>
      </c>
      <c r="N12" s="109" t="str">
        <f t="shared" si="4"/>
        <v/>
      </c>
      <c r="O12" s="127" t="str">
        <f t="shared" si="4"/>
        <v/>
      </c>
      <c r="P12" s="127" t="str">
        <f t="shared" si="4"/>
        <v/>
      </c>
      <c r="Q12" s="109" t="str">
        <f t="shared" si="4"/>
        <v/>
      </c>
      <c r="R12" s="109" t="str">
        <f t="shared" si="4"/>
        <v/>
      </c>
      <c r="S12" s="109" t="str">
        <f t="shared" si="4"/>
        <v/>
      </c>
      <c r="T12" s="109" t="str">
        <f t="shared" si="4"/>
        <v/>
      </c>
      <c r="U12" s="109" t="str">
        <f t="shared" si="4"/>
        <v/>
      </c>
      <c r="V12" s="127" t="str">
        <f t="shared" si="4"/>
        <v/>
      </c>
      <c r="W12" s="127" t="str">
        <f t="shared" si="4"/>
        <v/>
      </c>
      <c r="X12" s="109" t="str">
        <f t="shared" si="4"/>
        <v/>
      </c>
      <c r="Y12" s="109" t="str">
        <f t="shared" si="4"/>
        <v/>
      </c>
      <c r="Z12" s="109" t="str">
        <f t="shared" si="4"/>
        <v/>
      </c>
      <c r="AA12" s="109" t="str">
        <f t="shared" si="4"/>
        <v/>
      </c>
      <c r="AB12" s="109" t="str">
        <f t="shared" si="4"/>
        <v/>
      </c>
      <c r="AC12" s="127" t="str">
        <f t="shared" si="4"/>
        <v/>
      </c>
      <c r="AD12" s="127" t="str">
        <f t="shared" si="4"/>
        <v/>
      </c>
      <c r="AE12" s="109" t="str">
        <f t="shared" si="4"/>
        <v/>
      </c>
      <c r="AF12" s="109" t="str">
        <f t="shared" si="4"/>
        <v/>
      </c>
      <c r="AG12" s="109" t="str">
        <f t="shared" si="4"/>
        <v/>
      </c>
      <c r="AH12" s="109" t="str">
        <f t="shared" si="4"/>
        <v/>
      </c>
      <c r="AI12" s="109" t="str">
        <f t="shared" si="4"/>
        <v/>
      </c>
      <c r="AJ12" s="109" t="str">
        <f t="shared" si="4"/>
        <v/>
      </c>
    </row>
    <row r="13" spans="1:36" x14ac:dyDescent="0.3">
      <c r="A13" s="102">
        <v>15</v>
      </c>
      <c r="B13" s="107" t="str">
        <f>VLOOKUP($A13,Сотрудники!$A$3:$L$1206,2,0)</f>
        <v>Герасимова Елизавета</v>
      </c>
      <c r="C13" s="107" t="str">
        <f>VLOOKUP($A13,Сотрудники!$A$3:$L$1206,8,0)</f>
        <v>Москва</v>
      </c>
      <c r="D13" s="109" t="str">
        <f t="shared" si="4"/>
        <v/>
      </c>
      <c r="E13" s="109" t="str">
        <f t="shared" si="4"/>
        <v/>
      </c>
      <c r="F13" s="109" t="str">
        <f t="shared" si="4"/>
        <v/>
      </c>
      <c r="G13" s="109" t="str">
        <f t="shared" si="4"/>
        <v/>
      </c>
      <c r="H13" s="127" t="str">
        <f t="shared" si="4"/>
        <v/>
      </c>
      <c r="I13" s="127" t="str">
        <f t="shared" si="4"/>
        <v/>
      </c>
      <c r="J13" s="109" t="str">
        <f t="shared" si="4"/>
        <v/>
      </c>
      <c r="K13" s="109" t="str">
        <f t="shared" si="4"/>
        <v/>
      </c>
      <c r="L13" s="109" t="str">
        <f t="shared" si="4"/>
        <v/>
      </c>
      <c r="M13" s="109" t="str">
        <f t="shared" si="4"/>
        <v/>
      </c>
      <c r="N13" s="109" t="str">
        <f t="shared" si="4"/>
        <v/>
      </c>
      <c r="O13" s="127" t="str">
        <f t="shared" si="4"/>
        <v/>
      </c>
      <c r="P13" s="127" t="str">
        <f t="shared" si="4"/>
        <v/>
      </c>
      <c r="Q13" s="109" t="str">
        <f t="shared" si="4"/>
        <v/>
      </c>
      <c r="R13" s="109" t="str">
        <f t="shared" si="4"/>
        <v/>
      </c>
      <c r="S13" s="109" t="str">
        <f t="shared" si="4"/>
        <v/>
      </c>
      <c r="T13" s="109" t="str">
        <f t="shared" si="4"/>
        <v/>
      </c>
      <c r="U13" s="109" t="str">
        <f t="shared" si="4"/>
        <v/>
      </c>
      <c r="V13" s="127" t="str">
        <f t="shared" si="4"/>
        <v/>
      </c>
      <c r="W13" s="127" t="str">
        <f t="shared" si="4"/>
        <v/>
      </c>
      <c r="X13" s="109" t="str">
        <f t="shared" si="4"/>
        <v/>
      </c>
      <c r="Y13" s="109" t="str">
        <f t="shared" si="4"/>
        <v/>
      </c>
      <c r="Z13" s="109" t="str">
        <f t="shared" si="4"/>
        <v/>
      </c>
      <c r="AA13" s="109" t="str">
        <f t="shared" si="4"/>
        <v/>
      </c>
      <c r="AB13" s="109" t="str">
        <f t="shared" si="4"/>
        <v/>
      </c>
      <c r="AC13" s="127" t="str">
        <f t="shared" si="4"/>
        <v/>
      </c>
      <c r="AD13" s="127" t="str">
        <f t="shared" si="4"/>
        <v/>
      </c>
      <c r="AE13" s="109" t="str">
        <f t="shared" si="4"/>
        <v/>
      </c>
      <c r="AF13" s="109" t="str">
        <f t="shared" si="4"/>
        <v/>
      </c>
      <c r="AG13" s="109" t="str">
        <f t="shared" si="4"/>
        <v/>
      </c>
      <c r="AH13" s="109" t="str">
        <f t="shared" si="4"/>
        <v/>
      </c>
      <c r="AI13" s="109" t="str">
        <f t="shared" si="4"/>
        <v/>
      </c>
      <c r="AJ13" s="109" t="str">
        <f t="shared" si="4"/>
        <v/>
      </c>
    </row>
    <row r="14" spans="1:36" x14ac:dyDescent="0.3">
      <c r="A14" s="102">
        <v>16</v>
      </c>
      <c r="B14" s="107" t="str">
        <f>VLOOKUP($A14,Сотрудники!$A$3:$L$1206,2,0)</f>
        <v>Абдуллаева Анжелика</v>
      </c>
      <c r="C14" s="107" t="str">
        <f>VLOOKUP($A14,Сотрудники!$A$3:$L$1206,8,0)</f>
        <v>Москва</v>
      </c>
      <c r="D14" s="109" t="str">
        <f t="shared" si="4"/>
        <v/>
      </c>
      <c r="E14" s="109" t="str">
        <f t="shared" si="4"/>
        <v/>
      </c>
      <c r="F14" s="109" t="str">
        <f t="shared" si="4"/>
        <v/>
      </c>
      <c r="G14" s="109" t="str">
        <f t="shared" si="4"/>
        <v/>
      </c>
      <c r="H14" s="127" t="str">
        <f t="shared" si="4"/>
        <v/>
      </c>
      <c r="I14" s="127" t="str">
        <f t="shared" si="4"/>
        <v/>
      </c>
      <c r="J14" s="109" t="str">
        <f t="shared" si="4"/>
        <v/>
      </c>
      <c r="K14" s="109" t="str">
        <f t="shared" si="4"/>
        <v/>
      </c>
      <c r="L14" s="109" t="str">
        <f t="shared" si="4"/>
        <v/>
      </c>
      <c r="M14" s="109" t="str">
        <f t="shared" si="4"/>
        <v/>
      </c>
      <c r="N14" s="109" t="str">
        <f t="shared" si="4"/>
        <v/>
      </c>
      <c r="O14" s="127" t="str">
        <f t="shared" si="4"/>
        <v/>
      </c>
      <c r="P14" s="127" t="str">
        <f t="shared" si="4"/>
        <v/>
      </c>
      <c r="Q14" s="109" t="str">
        <f t="shared" si="4"/>
        <v/>
      </c>
      <c r="R14" s="109" t="str">
        <f t="shared" si="4"/>
        <v/>
      </c>
      <c r="S14" s="109" t="str">
        <f t="shared" si="4"/>
        <v/>
      </c>
      <c r="T14" s="109" t="str">
        <f t="shared" si="4"/>
        <v/>
      </c>
      <c r="U14" s="109" t="str">
        <f t="shared" si="4"/>
        <v/>
      </c>
      <c r="V14" s="127" t="str">
        <f t="shared" si="4"/>
        <v/>
      </c>
      <c r="W14" s="127" t="str">
        <f t="shared" si="4"/>
        <v/>
      </c>
      <c r="X14" s="109" t="str">
        <f t="shared" si="4"/>
        <v/>
      </c>
      <c r="Y14" s="109" t="str">
        <f t="shared" si="4"/>
        <v/>
      </c>
      <c r="Z14" s="109" t="str">
        <f t="shared" si="4"/>
        <v/>
      </c>
      <c r="AA14" s="109" t="str">
        <f t="shared" si="4"/>
        <v/>
      </c>
      <c r="AB14" s="109" t="str">
        <f t="shared" si="4"/>
        <v/>
      </c>
      <c r="AC14" s="127" t="str">
        <f t="shared" si="4"/>
        <v/>
      </c>
      <c r="AD14" s="127" t="str">
        <f t="shared" si="4"/>
        <v/>
      </c>
      <c r="AE14" s="109" t="str">
        <f t="shared" si="4"/>
        <v/>
      </c>
      <c r="AF14" s="109" t="str">
        <f t="shared" si="4"/>
        <v/>
      </c>
      <c r="AG14" s="109" t="str">
        <f t="shared" si="4"/>
        <v/>
      </c>
      <c r="AH14" s="109" t="str">
        <f t="shared" si="4"/>
        <v/>
      </c>
      <c r="AI14" s="109" t="str">
        <f t="shared" si="4"/>
        <v/>
      </c>
      <c r="AJ14" s="109" t="str">
        <f t="shared" si="4"/>
        <v/>
      </c>
    </row>
    <row r="15" spans="1:36" x14ac:dyDescent="0.3">
      <c r="A15" s="102">
        <v>17</v>
      </c>
      <c r="B15" s="107" t="str">
        <f>VLOOKUP($A15,Сотрудники!$A$3:$L$1206,2,0)</f>
        <v>Наймушин Евгений</v>
      </c>
      <c r="C15" s="107" t="str">
        <f>VLOOKUP($A15,Сотрудники!$A$3:$L$1206,8,0)</f>
        <v>Екатеринбург</v>
      </c>
      <c r="D15" s="109" t="str">
        <f t="shared" si="4"/>
        <v/>
      </c>
      <c r="E15" s="109" t="str">
        <f t="shared" si="4"/>
        <v/>
      </c>
      <c r="F15" s="109" t="str">
        <f t="shared" si="4"/>
        <v/>
      </c>
      <c r="G15" s="109" t="str">
        <f t="shared" si="4"/>
        <v/>
      </c>
      <c r="H15" s="127" t="str">
        <f t="shared" si="4"/>
        <v/>
      </c>
      <c r="I15" s="127" t="str">
        <f t="shared" si="4"/>
        <v/>
      </c>
      <c r="J15" s="109" t="str">
        <f t="shared" si="4"/>
        <v/>
      </c>
      <c r="K15" s="109" t="str">
        <f t="shared" si="4"/>
        <v/>
      </c>
      <c r="L15" s="109" t="str">
        <f t="shared" si="4"/>
        <v/>
      </c>
      <c r="M15" s="109" t="str">
        <f t="shared" si="4"/>
        <v/>
      </c>
      <c r="N15" s="109" t="str">
        <f t="shared" si="4"/>
        <v/>
      </c>
      <c r="O15" s="127" t="str">
        <f t="shared" si="4"/>
        <v/>
      </c>
      <c r="P15" s="127" t="str">
        <f t="shared" si="4"/>
        <v/>
      </c>
      <c r="Q15" s="109" t="str">
        <f t="shared" si="4"/>
        <v/>
      </c>
      <c r="R15" s="109" t="str">
        <f t="shared" si="4"/>
        <v/>
      </c>
      <c r="S15" s="109" t="str">
        <f t="shared" si="4"/>
        <v/>
      </c>
      <c r="T15" s="109" t="str">
        <f t="shared" si="4"/>
        <v/>
      </c>
      <c r="U15" s="109" t="str">
        <f t="shared" si="4"/>
        <v/>
      </c>
      <c r="V15" s="127" t="str">
        <f t="shared" si="4"/>
        <v/>
      </c>
      <c r="W15" s="127" t="str">
        <f t="shared" si="4"/>
        <v/>
      </c>
      <c r="X15" s="109" t="str">
        <f t="shared" si="4"/>
        <v/>
      </c>
      <c r="Y15" s="109" t="str">
        <f t="shared" si="4"/>
        <v/>
      </c>
      <c r="Z15" s="109" t="str">
        <f t="shared" si="4"/>
        <v/>
      </c>
      <c r="AA15" s="109" t="str">
        <f t="shared" si="4"/>
        <v/>
      </c>
      <c r="AB15" s="109" t="str">
        <f t="shared" si="4"/>
        <v/>
      </c>
      <c r="AC15" s="127" t="str">
        <f t="shared" si="4"/>
        <v/>
      </c>
      <c r="AD15" s="127" t="str">
        <f t="shared" si="4"/>
        <v/>
      </c>
      <c r="AE15" s="109" t="str">
        <f t="shared" si="4"/>
        <v/>
      </c>
      <c r="AF15" s="109" t="str">
        <f t="shared" si="4"/>
        <v/>
      </c>
      <c r="AG15" s="109" t="str">
        <f t="shared" si="4"/>
        <v/>
      </c>
      <c r="AH15" s="109" t="str">
        <f t="shared" si="4"/>
        <v/>
      </c>
      <c r="AI15" s="109" t="str">
        <f t="shared" si="4"/>
        <v/>
      </c>
      <c r="AJ15" s="109" t="str">
        <f t="shared" si="4"/>
        <v/>
      </c>
    </row>
    <row r="16" spans="1:36" x14ac:dyDescent="0.3">
      <c r="A16" s="102">
        <v>19</v>
      </c>
      <c r="B16" s="107" t="str">
        <f>VLOOKUP($A16,Сотрудники!$A$3:$L$1206,2,0)</f>
        <v>Лопатин Максим</v>
      </c>
      <c r="C16" s="107" t="str">
        <f>VLOOKUP($A16,Сотрудники!$A$3:$L$1206,8,0)</f>
        <v>Москва</v>
      </c>
      <c r="D16" s="109" t="str">
        <f t="shared" si="4"/>
        <v/>
      </c>
      <c r="E16" s="109" t="str">
        <f t="shared" si="4"/>
        <v/>
      </c>
      <c r="F16" s="109" t="str">
        <f t="shared" si="4"/>
        <v/>
      </c>
      <c r="G16" s="109" t="str">
        <f t="shared" si="4"/>
        <v/>
      </c>
      <c r="H16" s="127" t="str">
        <f t="shared" si="4"/>
        <v/>
      </c>
      <c r="I16" s="127" t="str">
        <f t="shared" si="4"/>
        <v/>
      </c>
      <c r="J16" s="109" t="str">
        <f t="shared" si="4"/>
        <v/>
      </c>
      <c r="K16" s="109" t="str">
        <f t="shared" si="4"/>
        <v/>
      </c>
      <c r="L16" s="109" t="str">
        <f t="shared" si="4"/>
        <v/>
      </c>
      <c r="M16" s="109" t="str">
        <f t="shared" si="4"/>
        <v/>
      </c>
      <c r="N16" s="109" t="str">
        <f t="shared" si="4"/>
        <v/>
      </c>
      <c r="O16" s="127" t="str">
        <f t="shared" si="4"/>
        <v/>
      </c>
      <c r="P16" s="127" t="str">
        <f t="shared" si="4"/>
        <v/>
      </c>
      <c r="Q16" s="109" t="str">
        <f t="shared" si="4"/>
        <v/>
      </c>
      <c r="R16" s="109" t="str">
        <f t="shared" si="4"/>
        <v/>
      </c>
      <c r="S16" s="109" t="str">
        <f t="shared" si="4"/>
        <v/>
      </c>
      <c r="T16" s="109" t="str">
        <f t="shared" si="4"/>
        <v/>
      </c>
      <c r="U16" s="109" t="str">
        <f t="shared" si="4"/>
        <v/>
      </c>
      <c r="V16" s="127" t="str">
        <f t="shared" si="4"/>
        <v/>
      </c>
      <c r="W16" s="127" t="str">
        <f t="shared" si="4"/>
        <v/>
      </c>
      <c r="X16" s="109" t="str">
        <f t="shared" si="4"/>
        <v/>
      </c>
      <c r="Y16" s="109" t="str">
        <f t="shared" si="4"/>
        <v/>
      </c>
      <c r="Z16" s="109" t="str">
        <f t="shared" si="4"/>
        <v/>
      </c>
      <c r="AA16" s="109" t="str">
        <f t="shared" si="4"/>
        <v/>
      </c>
      <c r="AB16" s="109" t="str">
        <f t="shared" si="4"/>
        <v/>
      </c>
      <c r="AC16" s="127" t="str">
        <f t="shared" si="4"/>
        <v/>
      </c>
      <c r="AD16" s="127" t="str">
        <f t="shared" si="4"/>
        <v/>
      </c>
      <c r="AE16" s="109" t="str">
        <f t="shared" si="4"/>
        <v/>
      </c>
      <c r="AF16" s="109" t="str">
        <f t="shared" si="4"/>
        <v/>
      </c>
      <c r="AG16" s="109" t="str">
        <f t="shared" si="4"/>
        <v/>
      </c>
      <c r="AH16" s="109" t="str">
        <f t="shared" si="4"/>
        <v/>
      </c>
      <c r="AI16" s="109" t="str">
        <f t="shared" si="4"/>
        <v/>
      </c>
      <c r="AJ16" s="109" t="str">
        <f t="shared" si="4"/>
        <v/>
      </c>
    </row>
    <row r="17" spans="1:36" x14ac:dyDescent="0.3">
      <c r="A17" s="102">
        <v>21</v>
      </c>
      <c r="B17" s="107" t="str">
        <f>VLOOKUP($A17,Сотрудники!$A$3:$L$1206,2,0)</f>
        <v>Шимберев Борис</v>
      </c>
      <c r="C17" s="107" t="str">
        <f>VLOOKUP($A17,Сотрудники!$A$3:$L$1206,8,0)</f>
        <v>СПБ</v>
      </c>
      <c r="D17" s="109" t="str">
        <f t="shared" si="4"/>
        <v/>
      </c>
      <c r="E17" s="109" t="str">
        <f t="shared" si="4"/>
        <v/>
      </c>
      <c r="F17" s="109" t="str">
        <f t="shared" si="4"/>
        <v/>
      </c>
      <c r="G17" s="109" t="str">
        <f t="shared" si="4"/>
        <v/>
      </c>
      <c r="H17" s="127" t="str">
        <f t="shared" si="4"/>
        <v/>
      </c>
      <c r="I17" s="127" t="str">
        <f t="shared" si="4"/>
        <v/>
      </c>
      <c r="J17" s="109" t="str">
        <f t="shared" si="4"/>
        <v/>
      </c>
      <c r="K17" s="109" t="str">
        <f t="shared" si="4"/>
        <v/>
      </c>
      <c r="L17" s="109" t="str">
        <f t="shared" si="4"/>
        <v/>
      </c>
      <c r="M17" s="109" t="str">
        <f t="shared" si="4"/>
        <v/>
      </c>
      <c r="N17" s="109" t="str">
        <f t="shared" si="4"/>
        <v/>
      </c>
      <c r="O17" s="127" t="str">
        <f t="shared" si="4"/>
        <v/>
      </c>
      <c r="P17" s="127" t="str">
        <f t="shared" si="4"/>
        <v/>
      </c>
      <c r="Q17" s="109" t="str">
        <f t="shared" si="4"/>
        <v/>
      </c>
      <c r="R17" s="109" t="str">
        <f t="shared" si="4"/>
        <v/>
      </c>
      <c r="S17" s="109" t="str">
        <f t="shared" si="4"/>
        <v/>
      </c>
      <c r="T17" s="109" t="str">
        <f t="shared" si="4"/>
        <v/>
      </c>
      <c r="U17" s="109" t="str">
        <f t="shared" si="4"/>
        <v/>
      </c>
      <c r="V17" s="127" t="str">
        <f t="shared" si="4"/>
        <v/>
      </c>
      <c r="W17" s="127" t="str">
        <f t="shared" si="4"/>
        <v/>
      </c>
      <c r="X17" s="109" t="str">
        <f t="shared" si="4"/>
        <v/>
      </c>
      <c r="Y17" s="109" t="str">
        <f t="shared" si="4"/>
        <v/>
      </c>
      <c r="Z17" s="109" t="str">
        <f t="shared" si="4"/>
        <v/>
      </c>
      <c r="AA17" s="109" t="str">
        <f t="shared" si="4"/>
        <v/>
      </c>
      <c r="AB17" s="109" t="str">
        <f t="shared" si="4"/>
        <v/>
      </c>
      <c r="AC17" s="127" t="str">
        <f t="shared" si="4"/>
        <v/>
      </c>
      <c r="AD17" s="127" t="str">
        <f t="shared" si="4"/>
        <v/>
      </c>
      <c r="AE17" s="109" t="str">
        <f t="shared" si="4"/>
        <v/>
      </c>
      <c r="AF17" s="109" t="str">
        <f t="shared" si="4"/>
        <v/>
      </c>
      <c r="AG17" s="109" t="str">
        <f t="shared" si="4"/>
        <v/>
      </c>
      <c r="AH17" s="109" t="str">
        <f t="shared" si="4"/>
        <v/>
      </c>
      <c r="AI17" s="109" t="str">
        <f t="shared" si="4"/>
        <v/>
      </c>
      <c r="AJ17" s="109" t="str">
        <f t="shared" si="4"/>
        <v/>
      </c>
    </row>
    <row r="18" spans="1:36" x14ac:dyDescent="0.3">
      <c r="A18" s="102">
        <v>22</v>
      </c>
      <c r="B18" s="107" t="str">
        <f>VLOOKUP($A18,Сотрудники!$A$3:$L$1206,2,0)</f>
        <v>Виштак Татьяна</v>
      </c>
      <c r="C18" s="107" t="str">
        <f>VLOOKUP($A18,Сотрудники!$A$3:$L$1206,8,0)</f>
        <v>Москва</v>
      </c>
      <c r="D18" s="109" t="str">
        <f t="shared" si="4"/>
        <v/>
      </c>
      <c r="E18" s="109" t="str">
        <f t="shared" si="4"/>
        <v/>
      </c>
      <c r="F18" s="109" t="str">
        <f t="shared" si="4"/>
        <v/>
      </c>
      <c r="G18" s="109" t="str">
        <f t="shared" si="4"/>
        <v/>
      </c>
      <c r="H18" s="127" t="str">
        <f t="shared" si="4"/>
        <v/>
      </c>
      <c r="I18" s="127" t="str">
        <f t="shared" si="4"/>
        <v/>
      </c>
      <c r="J18" s="109" t="str">
        <f t="shared" si="4"/>
        <v/>
      </c>
      <c r="K18" s="109" t="str">
        <f t="shared" si="4"/>
        <v/>
      </c>
      <c r="L18" s="109" t="str">
        <f t="shared" si="4"/>
        <v/>
      </c>
      <c r="M18" s="109" t="str">
        <f t="shared" si="4"/>
        <v/>
      </c>
      <c r="N18" s="109" t="str">
        <f t="shared" si="4"/>
        <v/>
      </c>
      <c r="O18" s="127" t="str">
        <f t="shared" si="4"/>
        <v/>
      </c>
      <c r="P18" s="127" t="str">
        <f t="shared" si="4"/>
        <v/>
      </c>
      <c r="Q18" s="109" t="str">
        <f t="shared" si="4"/>
        <v/>
      </c>
      <c r="R18" s="109" t="str">
        <f t="shared" si="4"/>
        <v/>
      </c>
      <c r="S18" s="109" t="str">
        <f t="shared" si="4"/>
        <v/>
      </c>
      <c r="T18" s="109" t="str">
        <f t="shared" si="4"/>
        <v/>
      </c>
      <c r="U18" s="109" t="str">
        <f t="shared" si="4"/>
        <v/>
      </c>
      <c r="V18" s="127" t="str">
        <f t="shared" si="4"/>
        <v/>
      </c>
      <c r="W18" s="127" t="str">
        <f t="shared" si="4"/>
        <v/>
      </c>
      <c r="X18" s="109" t="str">
        <f t="shared" si="4"/>
        <v/>
      </c>
      <c r="Y18" s="109" t="str">
        <f t="shared" si="4"/>
        <v/>
      </c>
      <c r="Z18" s="109" t="str">
        <f t="shared" si="4"/>
        <v/>
      </c>
      <c r="AA18" s="109" t="str">
        <f t="shared" si="4"/>
        <v/>
      </c>
      <c r="AB18" s="109" t="str">
        <f t="shared" ref="D18:AJ26" si="5">IF(ISBLANK(AB105),"",IF(AB105=0,"Выходной",IF(AB105&lt;&gt;0,"Работал","")))</f>
        <v/>
      </c>
      <c r="AC18" s="127" t="str">
        <f t="shared" si="5"/>
        <v/>
      </c>
      <c r="AD18" s="127" t="str">
        <f t="shared" si="5"/>
        <v/>
      </c>
      <c r="AE18" s="109" t="str">
        <f t="shared" si="5"/>
        <v/>
      </c>
      <c r="AF18" s="109" t="str">
        <f t="shared" si="5"/>
        <v/>
      </c>
      <c r="AG18" s="109" t="str">
        <f t="shared" si="5"/>
        <v/>
      </c>
      <c r="AH18" s="109" t="str">
        <f t="shared" si="5"/>
        <v/>
      </c>
      <c r="AI18" s="109" t="str">
        <f t="shared" si="5"/>
        <v/>
      </c>
      <c r="AJ18" s="109" t="str">
        <f t="shared" si="5"/>
        <v/>
      </c>
    </row>
    <row r="19" spans="1:36" x14ac:dyDescent="0.3">
      <c r="A19" s="102">
        <v>23</v>
      </c>
      <c r="B19" s="107" t="str">
        <f>VLOOKUP($A19,Сотрудники!$A$3:$L$1206,2,0)</f>
        <v>Путилов Александр</v>
      </c>
      <c r="C19" s="107" t="str">
        <f>VLOOKUP($A19,Сотрудники!$A$3:$L$1206,8,0)</f>
        <v>Екатеринбург</v>
      </c>
      <c r="D19" s="109" t="str">
        <f t="shared" si="5"/>
        <v/>
      </c>
      <c r="E19" s="109" t="str">
        <f t="shared" si="5"/>
        <v/>
      </c>
      <c r="F19" s="109" t="str">
        <f t="shared" si="5"/>
        <v/>
      </c>
      <c r="G19" s="109" t="str">
        <f t="shared" si="5"/>
        <v/>
      </c>
      <c r="H19" s="127" t="str">
        <f t="shared" si="5"/>
        <v/>
      </c>
      <c r="I19" s="127" t="str">
        <f t="shared" si="5"/>
        <v/>
      </c>
      <c r="J19" s="109" t="str">
        <f t="shared" si="5"/>
        <v/>
      </c>
      <c r="K19" s="109" t="str">
        <f t="shared" si="5"/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7" t="str">
        <f t="shared" si="5"/>
        <v/>
      </c>
      <c r="P19" s="127" t="str">
        <f t="shared" si="5"/>
        <v/>
      </c>
      <c r="Q19" s="109" t="str">
        <f t="shared" si="5"/>
        <v/>
      </c>
      <c r="R19" s="109" t="str">
        <f t="shared" si="5"/>
        <v/>
      </c>
      <c r="S19" s="109" t="str">
        <f t="shared" si="5"/>
        <v/>
      </c>
      <c r="T19" s="109" t="str">
        <f t="shared" si="5"/>
        <v/>
      </c>
      <c r="U19" s="109" t="str">
        <f t="shared" si="5"/>
        <v/>
      </c>
      <c r="V19" s="127" t="str">
        <f t="shared" si="5"/>
        <v/>
      </c>
      <c r="W19" s="127" t="str">
        <f t="shared" si="5"/>
        <v/>
      </c>
      <c r="X19" s="109" t="str">
        <f t="shared" si="5"/>
        <v/>
      </c>
      <c r="Y19" s="109" t="str">
        <f t="shared" si="5"/>
        <v/>
      </c>
      <c r="Z19" s="109" t="str">
        <f t="shared" si="5"/>
        <v/>
      </c>
      <c r="AA19" s="109" t="str">
        <f t="shared" si="5"/>
        <v/>
      </c>
      <c r="AB19" s="109" t="str">
        <f t="shared" si="5"/>
        <v/>
      </c>
      <c r="AC19" s="127" t="str">
        <f t="shared" si="5"/>
        <v/>
      </c>
      <c r="AD19" s="127" t="str">
        <f t="shared" si="5"/>
        <v/>
      </c>
      <c r="AE19" s="109" t="str">
        <f t="shared" si="5"/>
        <v/>
      </c>
      <c r="AF19" s="109" t="str">
        <f t="shared" si="5"/>
        <v/>
      </c>
      <c r="AG19" s="109" t="str">
        <f t="shared" si="5"/>
        <v/>
      </c>
      <c r="AH19" s="109" t="str">
        <f t="shared" si="5"/>
        <v/>
      </c>
      <c r="AI19" s="109" t="str">
        <f t="shared" si="5"/>
        <v/>
      </c>
      <c r="AJ19" s="109" t="str">
        <f t="shared" si="5"/>
        <v/>
      </c>
    </row>
    <row r="20" spans="1:36" x14ac:dyDescent="0.3">
      <c r="A20" s="102">
        <v>24</v>
      </c>
      <c r="B20" s="107" t="str">
        <f>VLOOKUP($A20,Сотрудники!$A$3:$L$1206,2,0)</f>
        <v>Цыганкова Анастасия</v>
      </c>
      <c r="C20" s="107" t="str">
        <f>VLOOKUP($A20,Сотрудники!$A$3:$L$1206,8,0)</f>
        <v>Москва</v>
      </c>
      <c r="D20" s="109" t="str">
        <f t="shared" si="5"/>
        <v/>
      </c>
      <c r="E20" s="109" t="str">
        <f t="shared" si="5"/>
        <v/>
      </c>
      <c r="F20" s="109" t="str">
        <f t="shared" si="5"/>
        <v/>
      </c>
      <c r="G20" s="109" t="str">
        <f t="shared" si="5"/>
        <v/>
      </c>
      <c r="H20" s="127" t="str">
        <f t="shared" si="5"/>
        <v/>
      </c>
      <c r="I20" s="127" t="str">
        <f t="shared" si="5"/>
        <v/>
      </c>
      <c r="J20" s="109" t="str">
        <f t="shared" si="5"/>
        <v/>
      </c>
      <c r="K20" s="109" t="str">
        <f t="shared" si="5"/>
        <v/>
      </c>
      <c r="L20" s="109" t="str">
        <f t="shared" si="5"/>
        <v/>
      </c>
      <c r="M20" s="109" t="str">
        <f t="shared" si="5"/>
        <v/>
      </c>
      <c r="N20" s="109" t="str">
        <f t="shared" si="5"/>
        <v/>
      </c>
      <c r="O20" s="127" t="str">
        <f t="shared" si="5"/>
        <v/>
      </c>
      <c r="P20" s="127" t="str">
        <f t="shared" si="5"/>
        <v/>
      </c>
      <c r="Q20" s="109" t="str">
        <f t="shared" si="5"/>
        <v/>
      </c>
      <c r="R20" s="109" t="str">
        <f t="shared" si="5"/>
        <v/>
      </c>
      <c r="S20" s="109" t="str">
        <f t="shared" si="5"/>
        <v/>
      </c>
      <c r="T20" s="109" t="str">
        <f t="shared" si="5"/>
        <v/>
      </c>
      <c r="U20" s="109" t="str">
        <f t="shared" si="5"/>
        <v/>
      </c>
      <c r="V20" s="127" t="str">
        <f t="shared" si="5"/>
        <v/>
      </c>
      <c r="W20" s="127" t="str">
        <f t="shared" si="5"/>
        <v/>
      </c>
      <c r="X20" s="109" t="str">
        <f t="shared" si="5"/>
        <v/>
      </c>
      <c r="Y20" s="109" t="str">
        <f t="shared" si="5"/>
        <v/>
      </c>
      <c r="Z20" s="109" t="str">
        <f t="shared" si="5"/>
        <v/>
      </c>
      <c r="AA20" s="109" t="str">
        <f t="shared" si="5"/>
        <v/>
      </c>
      <c r="AB20" s="109" t="str">
        <f t="shared" si="5"/>
        <v/>
      </c>
      <c r="AC20" s="127" t="str">
        <f t="shared" si="5"/>
        <v/>
      </c>
      <c r="AD20" s="127" t="str">
        <f t="shared" si="5"/>
        <v/>
      </c>
      <c r="AE20" s="109" t="str">
        <f t="shared" si="5"/>
        <v/>
      </c>
      <c r="AF20" s="109" t="str">
        <f t="shared" si="5"/>
        <v/>
      </c>
      <c r="AG20" s="109" t="str">
        <f t="shared" si="5"/>
        <v/>
      </c>
      <c r="AH20" s="109" t="str">
        <f t="shared" si="5"/>
        <v/>
      </c>
      <c r="AI20" s="109" t="str">
        <f t="shared" si="5"/>
        <v/>
      </c>
      <c r="AJ20" s="109" t="str">
        <f t="shared" si="5"/>
        <v/>
      </c>
    </row>
    <row r="21" spans="1:36" x14ac:dyDescent="0.3">
      <c r="A21" s="102">
        <v>25</v>
      </c>
      <c r="B21" s="107" t="str">
        <f>VLOOKUP($A21,Сотрудники!$A$3:$L$1206,2,0)</f>
        <v>Беседин Игорь</v>
      </c>
      <c r="C21" s="107" t="str">
        <f>VLOOKUP($A21,Сотрудники!$A$3:$L$1206,8,0)</f>
        <v>Нижний Новгород</v>
      </c>
      <c r="D21" s="109" t="str">
        <f t="shared" si="5"/>
        <v/>
      </c>
      <c r="E21" s="109" t="str">
        <f t="shared" si="5"/>
        <v/>
      </c>
      <c r="F21" s="109" t="str">
        <f t="shared" si="5"/>
        <v/>
      </c>
      <c r="G21" s="109" t="str">
        <f t="shared" si="5"/>
        <v/>
      </c>
      <c r="H21" s="127" t="str">
        <f t="shared" si="5"/>
        <v/>
      </c>
      <c r="I21" s="127" t="str">
        <f t="shared" si="5"/>
        <v/>
      </c>
      <c r="J21" s="109" t="str">
        <f t="shared" si="5"/>
        <v/>
      </c>
      <c r="K21" s="109" t="str">
        <f t="shared" si="5"/>
        <v/>
      </c>
      <c r="L21" s="109" t="str">
        <f t="shared" si="5"/>
        <v/>
      </c>
      <c r="M21" s="109" t="str">
        <f t="shared" si="5"/>
        <v/>
      </c>
      <c r="N21" s="109" t="str">
        <f t="shared" si="5"/>
        <v/>
      </c>
      <c r="O21" s="127" t="str">
        <f t="shared" si="5"/>
        <v/>
      </c>
      <c r="P21" s="127" t="str">
        <f t="shared" si="5"/>
        <v/>
      </c>
      <c r="Q21" s="109" t="str">
        <f t="shared" si="5"/>
        <v/>
      </c>
      <c r="R21" s="109" t="str">
        <f t="shared" si="5"/>
        <v/>
      </c>
      <c r="S21" s="109" t="str">
        <f t="shared" si="5"/>
        <v/>
      </c>
      <c r="T21" s="109" t="str">
        <f t="shared" si="5"/>
        <v/>
      </c>
      <c r="U21" s="109" t="str">
        <f t="shared" si="5"/>
        <v/>
      </c>
      <c r="V21" s="127" t="str">
        <f t="shared" si="5"/>
        <v/>
      </c>
      <c r="W21" s="127" t="str">
        <f t="shared" si="5"/>
        <v/>
      </c>
      <c r="X21" s="109" t="str">
        <f t="shared" si="5"/>
        <v/>
      </c>
      <c r="Y21" s="109" t="str">
        <f t="shared" si="5"/>
        <v/>
      </c>
      <c r="Z21" s="109" t="str">
        <f t="shared" si="5"/>
        <v/>
      </c>
      <c r="AA21" s="109" t="str">
        <f t="shared" si="5"/>
        <v/>
      </c>
      <c r="AB21" s="109" t="str">
        <f t="shared" si="5"/>
        <v/>
      </c>
      <c r="AC21" s="127" t="str">
        <f t="shared" si="5"/>
        <v/>
      </c>
      <c r="AD21" s="127" t="str">
        <f t="shared" si="5"/>
        <v/>
      </c>
      <c r="AE21" s="109" t="str">
        <f t="shared" si="5"/>
        <v/>
      </c>
      <c r="AF21" s="109" t="str">
        <f t="shared" si="5"/>
        <v/>
      </c>
      <c r="AG21" s="109" t="str">
        <f t="shared" si="5"/>
        <v/>
      </c>
      <c r="AH21" s="109" t="str">
        <f t="shared" si="5"/>
        <v/>
      </c>
      <c r="AI21" s="109" t="str">
        <f t="shared" si="5"/>
        <v/>
      </c>
      <c r="AJ21" s="109" t="str">
        <f t="shared" si="5"/>
        <v/>
      </c>
    </row>
    <row r="22" spans="1:36" x14ac:dyDescent="0.3">
      <c r="A22" s="102">
        <v>26</v>
      </c>
      <c r="B22" s="107" t="str">
        <f>VLOOKUP($A22,Сотрудники!$A$3:$L$1206,2,0)</f>
        <v>Молчанов Роман</v>
      </c>
      <c r="C22" s="107" t="str">
        <f>VLOOKUP($A22,Сотрудники!$A$3:$L$1206,8,0)</f>
        <v>Москва</v>
      </c>
      <c r="D22" s="109" t="str">
        <f t="shared" si="5"/>
        <v/>
      </c>
      <c r="E22" s="109" t="str">
        <f t="shared" si="5"/>
        <v/>
      </c>
      <c r="F22" s="109" t="str">
        <f t="shared" si="5"/>
        <v/>
      </c>
      <c r="G22" s="109" t="str">
        <f t="shared" si="5"/>
        <v/>
      </c>
      <c r="H22" s="127" t="str">
        <f t="shared" si="5"/>
        <v/>
      </c>
      <c r="I22" s="127" t="str">
        <f t="shared" si="5"/>
        <v/>
      </c>
      <c r="J22" s="109" t="str">
        <f t="shared" si="5"/>
        <v/>
      </c>
      <c r="K22" s="109" t="str">
        <f t="shared" si="5"/>
        <v/>
      </c>
      <c r="L22" s="109" t="str">
        <f t="shared" si="5"/>
        <v/>
      </c>
      <c r="M22" s="109" t="str">
        <f t="shared" si="5"/>
        <v/>
      </c>
      <c r="N22" s="109" t="str">
        <f t="shared" si="5"/>
        <v/>
      </c>
      <c r="O22" s="127" t="str">
        <f t="shared" si="5"/>
        <v/>
      </c>
      <c r="P22" s="127" t="str">
        <f t="shared" si="5"/>
        <v/>
      </c>
      <c r="Q22" s="109" t="str">
        <f t="shared" si="5"/>
        <v/>
      </c>
      <c r="R22" s="109" t="str">
        <f t="shared" si="5"/>
        <v/>
      </c>
      <c r="S22" s="109" t="str">
        <f t="shared" si="5"/>
        <v/>
      </c>
      <c r="T22" s="109" t="str">
        <f t="shared" si="5"/>
        <v/>
      </c>
      <c r="U22" s="109" t="str">
        <f t="shared" si="5"/>
        <v/>
      </c>
      <c r="V22" s="127" t="str">
        <f t="shared" si="5"/>
        <v/>
      </c>
      <c r="W22" s="127" t="str">
        <f t="shared" si="5"/>
        <v/>
      </c>
      <c r="X22" s="109" t="str">
        <f t="shared" si="5"/>
        <v/>
      </c>
      <c r="Y22" s="109" t="str">
        <f t="shared" si="5"/>
        <v/>
      </c>
      <c r="Z22" s="109" t="str">
        <f t="shared" si="5"/>
        <v/>
      </c>
      <c r="AA22" s="109" t="str">
        <f t="shared" si="5"/>
        <v/>
      </c>
      <c r="AB22" s="109" t="str">
        <f t="shared" si="5"/>
        <v/>
      </c>
      <c r="AC22" s="127" t="str">
        <f t="shared" si="5"/>
        <v/>
      </c>
      <c r="AD22" s="127" t="str">
        <f t="shared" si="5"/>
        <v/>
      </c>
      <c r="AE22" s="109" t="str">
        <f t="shared" si="5"/>
        <v/>
      </c>
      <c r="AF22" s="109" t="str">
        <f t="shared" si="5"/>
        <v/>
      </c>
      <c r="AG22" s="109" t="str">
        <f t="shared" si="5"/>
        <v/>
      </c>
      <c r="AH22" s="109" t="str">
        <f t="shared" si="5"/>
        <v/>
      </c>
      <c r="AI22" s="109" t="str">
        <f t="shared" si="5"/>
        <v/>
      </c>
      <c r="AJ22" s="109" t="str">
        <f t="shared" si="5"/>
        <v/>
      </c>
    </row>
    <row r="23" spans="1:36" x14ac:dyDescent="0.3">
      <c r="A23" s="102">
        <v>27</v>
      </c>
      <c r="B23" s="107" t="str">
        <f>VLOOKUP($A23,Сотрудники!$A$3:$L$1206,2,0)</f>
        <v>Пузанов Андрей</v>
      </c>
      <c r="C23" s="107" t="str">
        <f>VLOOKUP($A23,Сотрудники!$A$3:$L$1206,8,0)</f>
        <v>Москва</v>
      </c>
      <c r="D23" s="109" t="str">
        <f t="shared" si="5"/>
        <v/>
      </c>
      <c r="E23" s="109" t="str">
        <f t="shared" si="5"/>
        <v/>
      </c>
      <c r="F23" s="109" t="str">
        <f t="shared" si="5"/>
        <v/>
      </c>
      <c r="G23" s="109" t="str">
        <f t="shared" si="5"/>
        <v/>
      </c>
      <c r="H23" s="127" t="str">
        <f t="shared" si="5"/>
        <v/>
      </c>
      <c r="I23" s="127" t="str">
        <f t="shared" si="5"/>
        <v/>
      </c>
      <c r="J23" s="109" t="str">
        <f t="shared" si="5"/>
        <v/>
      </c>
      <c r="K23" s="109" t="str">
        <f t="shared" si="5"/>
        <v/>
      </c>
      <c r="L23" s="109" t="str">
        <f t="shared" si="5"/>
        <v/>
      </c>
      <c r="M23" s="109" t="str">
        <f t="shared" si="5"/>
        <v/>
      </c>
      <c r="N23" s="109" t="str">
        <f t="shared" si="5"/>
        <v/>
      </c>
      <c r="O23" s="127" t="str">
        <f t="shared" si="5"/>
        <v/>
      </c>
      <c r="P23" s="127" t="str">
        <f t="shared" si="5"/>
        <v/>
      </c>
      <c r="Q23" s="109" t="str">
        <f t="shared" si="5"/>
        <v/>
      </c>
      <c r="R23" s="109" t="str">
        <f t="shared" si="5"/>
        <v/>
      </c>
      <c r="S23" s="109" t="str">
        <f t="shared" si="5"/>
        <v/>
      </c>
      <c r="T23" s="109" t="str">
        <f t="shared" si="5"/>
        <v/>
      </c>
      <c r="U23" s="109" t="str">
        <f t="shared" si="5"/>
        <v/>
      </c>
      <c r="V23" s="127" t="str">
        <f t="shared" si="5"/>
        <v/>
      </c>
      <c r="W23" s="127" t="str">
        <f t="shared" si="5"/>
        <v/>
      </c>
      <c r="X23" s="109" t="str">
        <f t="shared" si="5"/>
        <v/>
      </c>
      <c r="Y23" s="109" t="str">
        <f t="shared" si="5"/>
        <v/>
      </c>
      <c r="Z23" s="109" t="str">
        <f t="shared" si="5"/>
        <v/>
      </c>
      <c r="AA23" s="109" t="str">
        <f t="shared" si="5"/>
        <v/>
      </c>
      <c r="AB23" s="109" t="str">
        <f t="shared" si="5"/>
        <v/>
      </c>
      <c r="AC23" s="127" t="str">
        <f t="shared" si="5"/>
        <v/>
      </c>
      <c r="AD23" s="127" t="str">
        <f t="shared" si="5"/>
        <v/>
      </c>
      <c r="AE23" s="109" t="str">
        <f t="shared" si="5"/>
        <v/>
      </c>
      <c r="AF23" s="109" t="str">
        <f t="shared" si="5"/>
        <v/>
      </c>
      <c r="AG23" s="109" t="str">
        <f t="shared" si="5"/>
        <v/>
      </c>
      <c r="AH23" s="109" t="str">
        <f t="shared" si="5"/>
        <v/>
      </c>
      <c r="AI23" s="109" t="str">
        <f t="shared" si="5"/>
        <v/>
      </c>
      <c r="AJ23" s="109" t="str">
        <f t="shared" si="5"/>
        <v/>
      </c>
    </row>
    <row r="24" spans="1:36" x14ac:dyDescent="0.3">
      <c r="A24" s="102">
        <v>28</v>
      </c>
      <c r="B24" s="107" t="str">
        <f>VLOOKUP($A24,Сотрудники!$A$3:$L$1206,2,0)</f>
        <v>Хотулев Дмитрий</v>
      </c>
      <c r="C24" s="107" t="str">
        <f>VLOOKUP($A24,Сотрудники!$A$3:$L$1206,8,0)</f>
        <v>Саратов</v>
      </c>
      <c r="D24" s="109" t="str">
        <f t="shared" si="5"/>
        <v/>
      </c>
      <c r="E24" s="109" t="str">
        <f t="shared" si="5"/>
        <v/>
      </c>
      <c r="F24" s="109" t="str">
        <f t="shared" si="5"/>
        <v/>
      </c>
      <c r="G24" s="109" t="str">
        <f t="shared" si="5"/>
        <v/>
      </c>
      <c r="H24" s="127" t="str">
        <f t="shared" si="5"/>
        <v/>
      </c>
      <c r="I24" s="127" t="str">
        <f t="shared" si="5"/>
        <v/>
      </c>
      <c r="J24" s="109" t="str">
        <f t="shared" si="5"/>
        <v/>
      </c>
      <c r="K24" s="109" t="str">
        <f t="shared" si="5"/>
        <v/>
      </c>
      <c r="L24" s="109" t="str">
        <f t="shared" si="5"/>
        <v/>
      </c>
      <c r="M24" s="109" t="str">
        <f t="shared" si="5"/>
        <v/>
      </c>
      <c r="N24" s="109" t="str">
        <f t="shared" si="5"/>
        <v/>
      </c>
      <c r="O24" s="127" t="str">
        <f t="shared" si="5"/>
        <v/>
      </c>
      <c r="P24" s="127" t="str">
        <f t="shared" si="5"/>
        <v/>
      </c>
      <c r="Q24" s="109" t="str">
        <f t="shared" si="5"/>
        <v/>
      </c>
      <c r="R24" s="109" t="str">
        <f t="shared" si="5"/>
        <v/>
      </c>
      <c r="S24" s="109" t="str">
        <f t="shared" si="5"/>
        <v/>
      </c>
      <c r="T24" s="109" t="str">
        <f t="shared" si="5"/>
        <v/>
      </c>
      <c r="U24" s="109" t="str">
        <f t="shared" si="5"/>
        <v/>
      </c>
      <c r="V24" s="127" t="str">
        <f t="shared" si="5"/>
        <v/>
      </c>
      <c r="W24" s="127" t="str">
        <f t="shared" si="5"/>
        <v/>
      </c>
      <c r="X24" s="109" t="str">
        <f t="shared" si="5"/>
        <v/>
      </c>
      <c r="Y24" s="109" t="str">
        <f t="shared" si="5"/>
        <v/>
      </c>
      <c r="Z24" s="109" t="str">
        <f t="shared" si="5"/>
        <v/>
      </c>
      <c r="AA24" s="109" t="str">
        <f t="shared" si="5"/>
        <v/>
      </c>
      <c r="AB24" s="109" t="str">
        <f t="shared" si="5"/>
        <v/>
      </c>
      <c r="AC24" s="127" t="str">
        <f t="shared" si="5"/>
        <v/>
      </c>
      <c r="AD24" s="127" t="str">
        <f t="shared" si="5"/>
        <v/>
      </c>
      <c r="AE24" s="109" t="str">
        <f t="shared" si="5"/>
        <v/>
      </c>
      <c r="AF24" s="109" t="str">
        <f t="shared" si="5"/>
        <v/>
      </c>
      <c r="AG24" s="109" t="str">
        <f t="shared" si="5"/>
        <v/>
      </c>
      <c r="AH24" s="109" t="str">
        <f t="shared" si="5"/>
        <v/>
      </c>
      <c r="AI24" s="109" t="str">
        <f t="shared" si="5"/>
        <v/>
      </c>
      <c r="AJ24" s="109" t="str">
        <f t="shared" si="5"/>
        <v/>
      </c>
    </row>
    <row r="25" spans="1:36" x14ac:dyDescent="0.3">
      <c r="A25" s="102">
        <v>30</v>
      </c>
      <c r="B25" s="107" t="str">
        <f>VLOOKUP($A25,Сотрудники!$A$3:$L$1206,2,0)</f>
        <v>Тарасов Алексей</v>
      </c>
      <c r="C25" s="107" t="str">
        <f>VLOOKUP($A25,Сотрудники!$A$3:$L$1206,8,0)</f>
        <v>СПБ</v>
      </c>
      <c r="D25" s="109" t="str">
        <f t="shared" si="5"/>
        <v/>
      </c>
      <c r="E25" s="109" t="str">
        <f t="shared" si="5"/>
        <v/>
      </c>
      <c r="F25" s="109" t="str">
        <f t="shared" si="5"/>
        <v/>
      </c>
      <c r="G25" s="109" t="str">
        <f t="shared" si="5"/>
        <v/>
      </c>
      <c r="H25" s="127" t="str">
        <f t="shared" si="5"/>
        <v/>
      </c>
      <c r="I25" s="127" t="str">
        <f t="shared" si="5"/>
        <v/>
      </c>
      <c r="J25" s="109" t="str">
        <f t="shared" si="5"/>
        <v/>
      </c>
      <c r="K25" s="109" t="str">
        <f t="shared" si="5"/>
        <v/>
      </c>
      <c r="L25" s="109" t="str">
        <f t="shared" si="5"/>
        <v/>
      </c>
      <c r="M25" s="109" t="str">
        <f t="shared" si="5"/>
        <v/>
      </c>
      <c r="N25" s="109" t="str">
        <f t="shared" si="5"/>
        <v/>
      </c>
      <c r="O25" s="127" t="str">
        <f t="shared" si="5"/>
        <v/>
      </c>
      <c r="P25" s="127" t="str">
        <f t="shared" si="5"/>
        <v/>
      </c>
      <c r="Q25" s="109" t="str">
        <f t="shared" si="5"/>
        <v/>
      </c>
      <c r="R25" s="109" t="str">
        <f t="shared" si="5"/>
        <v/>
      </c>
      <c r="S25" s="109" t="str">
        <f t="shared" si="5"/>
        <v/>
      </c>
      <c r="T25" s="109" t="str">
        <f t="shared" si="5"/>
        <v/>
      </c>
      <c r="U25" s="109" t="str">
        <f t="shared" si="5"/>
        <v/>
      </c>
      <c r="V25" s="127" t="str">
        <f t="shared" si="5"/>
        <v/>
      </c>
      <c r="W25" s="127" t="str">
        <f t="shared" si="5"/>
        <v/>
      </c>
      <c r="X25" s="109" t="str">
        <f t="shared" si="5"/>
        <v/>
      </c>
      <c r="Y25" s="109" t="str">
        <f t="shared" si="5"/>
        <v/>
      </c>
      <c r="Z25" s="109" t="str">
        <f t="shared" si="5"/>
        <v/>
      </c>
      <c r="AA25" s="109" t="str">
        <f t="shared" si="5"/>
        <v/>
      </c>
      <c r="AB25" s="109" t="str">
        <f t="shared" si="5"/>
        <v/>
      </c>
      <c r="AC25" s="127" t="str">
        <f t="shared" si="5"/>
        <v/>
      </c>
      <c r="AD25" s="127" t="str">
        <f t="shared" si="5"/>
        <v/>
      </c>
      <c r="AE25" s="109" t="str">
        <f t="shared" si="5"/>
        <v/>
      </c>
      <c r="AF25" s="109" t="str">
        <f t="shared" si="5"/>
        <v/>
      </c>
      <c r="AG25" s="109" t="str">
        <f t="shared" si="5"/>
        <v/>
      </c>
      <c r="AH25" s="109" t="str">
        <f t="shared" si="5"/>
        <v/>
      </c>
      <c r="AI25" s="109" t="str">
        <f t="shared" si="5"/>
        <v/>
      </c>
      <c r="AJ25" s="109" t="str">
        <f t="shared" si="5"/>
        <v/>
      </c>
    </row>
    <row r="26" spans="1:36" x14ac:dyDescent="0.3">
      <c r="A26" s="102">
        <v>31</v>
      </c>
      <c r="B26" s="107" t="str">
        <f>VLOOKUP($A26,Сотрудники!$A$3:$L$1206,2,0)</f>
        <v>Саринков Андрей</v>
      </c>
      <c r="C26" s="107" t="str">
        <f>VLOOKUP($A26,Сотрудники!$A$3:$L$1206,8,0)</f>
        <v>Москва</v>
      </c>
      <c r="D26" s="109" t="str">
        <f t="shared" si="5"/>
        <v/>
      </c>
      <c r="E26" s="109" t="str">
        <f t="shared" si="5"/>
        <v/>
      </c>
      <c r="F26" s="109" t="str">
        <f t="shared" si="5"/>
        <v/>
      </c>
      <c r="G26" s="109" t="str">
        <f t="shared" si="5"/>
        <v/>
      </c>
      <c r="H26" s="127" t="str">
        <f t="shared" si="5"/>
        <v/>
      </c>
      <c r="I26" s="127" t="str">
        <f t="shared" si="5"/>
        <v/>
      </c>
      <c r="J26" s="109" t="str">
        <f t="shared" si="5"/>
        <v/>
      </c>
      <c r="K26" s="109" t="str">
        <f t="shared" si="5"/>
        <v/>
      </c>
      <c r="L26" s="109" t="str">
        <f t="shared" si="5"/>
        <v/>
      </c>
      <c r="M26" s="109" t="str">
        <f t="shared" si="5"/>
        <v/>
      </c>
      <c r="N26" s="109" t="str">
        <f t="shared" si="5"/>
        <v/>
      </c>
      <c r="O26" s="127" t="str">
        <f t="shared" si="5"/>
        <v/>
      </c>
      <c r="P26" s="127" t="str">
        <f t="shared" si="5"/>
        <v/>
      </c>
      <c r="Q26" s="109" t="str">
        <f t="shared" si="5"/>
        <v/>
      </c>
      <c r="R26" s="109" t="str">
        <f t="shared" si="5"/>
        <v/>
      </c>
      <c r="S26" s="109" t="str">
        <f t="shared" ref="S26:AJ26" si="6">IF(ISBLANK(S113),"",IF(S113=0,"Выходной",IF(S113&lt;&gt;0,"Работал","")))</f>
        <v/>
      </c>
      <c r="T26" s="109" t="str">
        <f t="shared" si="6"/>
        <v/>
      </c>
      <c r="U26" s="109" t="str">
        <f t="shared" si="6"/>
        <v/>
      </c>
      <c r="V26" s="127" t="str">
        <f t="shared" si="6"/>
        <v/>
      </c>
      <c r="W26" s="127" t="str">
        <f t="shared" si="6"/>
        <v/>
      </c>
      <c r="X26" s="109" t="str">
        <f t="shared" si="6"/>
        <v/>
      </c>
      <c r="Y26" s="109" t="str">
        <f t="shared" si="6"/>
        <v/>
      </c>
      <c r="Z26" s="109" t="str">
        <f t="shared" si="6"/>
        <v/>
      </c>
      <c r="AA26" s="109" t="str">
        <f t="shared" si="6"/>
        <v/>
      </c>
      <c r="AB26" s="109" t="str">
        <f t="shared" si="6"/>
        <v/>
      </c>
      <c r="AC26" s="127" t="str">
        <f t="shared" si="6"/>
        <v/>
      </c>
      <c r="AD26" s="127" t="str">
        <f t="shared" si="6"/>
        <v/>
      </c>
      <c r="AE26" s="109" t="str">
        <f t="shared" si="6"/>
        <v/>
      </c>
      <c r="AF26" s="109" t="str">
        <f t="shared" si="6"/>
        <v/>
      </c>
      <c r="AG26" s="109" t="str">
        <f t="shared" si="6"/>
        <v/>
      </c>
      <c r="AH26" s="109" t="str">
        <f t="shared" si="6"/>
        <v/>
      </c>
      <c r="AI26" s="109" t="str">
        <f t="shared" si="6"/>
        <v/>
      </c>
      <c r="AJ26" s="109" t="str">
        <f t="shared" si="6"/>
        <v/>
      </c>
    </row>
    <row r="27" spans="1:36" x14ac:dyDescent="0.3">
      <c r="A27" s="102">
        <v>33</v>
      </c>
      <c r="B27" s="107" t="str">
        <f>VLOOKUP($A27,Сотрудники!$A$3:$L$1206,2,0)</f>
        <v>Киевский Сергей</v>
      </c>
      <c r="C27" s="107" t="str">
        <f>VLOOKUP($A27,Сотрудники!$A$3:$L$1206,8,0)</f>
        <v>Москва</v>
      </c>
      <c r="D27" s="109" t="str">
        <f t="shared" ref="D27:AJ34" si="7">IF(ISBLANK(D114),"",IF(D114=0,"Выходной",IF(D114&lt;&gt;0,"Работал","")))</f>
        <v/>
      </c>
      <c r="E27" s="109" t="str">
        <f t="shared" si="7"/>
        <v/>
      </c>
      <c r="F27" s="109" t="str">
        <f t="shared" si="7"/>
        <v/>
      </c>
      <c r="G27" s="109" t="str">
        <f t="shared" si="7"/>
        <v/>
      </c>
      <c r="H27" s="127" t="str">
        <f t="shared" si="7"/>
        <v/>
      </c>
      <c r="I27" s="127" t="str">
        <f t="shared" si="7"/>
        <v/>
      </c>
      <c r="J27" s="109" t="str">
        <f t="shared" si="7"/>
        <v/>
      </c>
      <c r="K27" s="109" t="str">
        <f t="shared" si="7"/>
        <v/>
      </c>
      <c r="L27" s="109" t="str">
        <f t="shared" si="7"/>
        <v/>
      </c>
      <c r="M27" s="109" t="str">
        <f t="shared" si="7"/>
        <v/>
      </c>
      <c r="N27" s="109" t="str">
        <f t="shared" si="7"/>
        <v/>
      </c>
      <c r="O27" s="127" t="str">
        <f t="shared" si="7"/>
        <v/>
      </c>
      <c r="P27" s="127" t="str">
        <f t="shared" si="7"/>
        <v/>
      </c>
      <c r="Q27" s="109" t="str">
        <f t="shared" si="7"/>
        <v/>
      </c>
      <c r="R27" s="109" t="str">
        <f t="shared" si="7"/>
        <v/>
      </c>
      <c r="S27" s="109" t="str">
        <f t="shared" si="7"/>
        <v/>
      </c>
      <c r="T27" s="109" t="str">
        <f t="shared" si="7"/>
        <v/>
      </c>
      <c r="U27" s="109" t="str">
        <f t="shared" si="7"/>
        <v/>
      </c>
      <c r="V27" s="127" t="str">
        <f t="shared" si="7"/>
        <v/>
      </c>
      <c r="W27" s="127" t="str">
        <f t="shared" si="7"/>
        <v/>
      </c>
      <c r="X27" s="109" t="str">
        <f t="shared" si="7"/>
        <v/>
      </c>
      <c r="Y27" s="109" t="str">
        <f t="shared" si="7"/>
        <v/>
      </c>
      <c r="Z27" s="109" t="str">
        <f t="shared" si="7"/>
        <v/>
      </c>
      <c r="AA27" s="109" t="str">
        <f t="shared" si="7"/>
        <v/>
      </c>
      <c r="AB27" s="109" t="str">
        <f t="shared" si="7"/>
        <v/>
      </c>
      <c r="AC27" s="127" t="str">
        <f t="shared" si="7"/>
        <v/>
      </c>
      <c r="AD27" s="127" t="str">
        <f t="shared" si="7"/>
        <v/>
      </c>
      <c r="AE27" s="109" t="str">
        <f t="shared" si="7"/>
        <v/>
      </c>
      <c r="AF27" s="109" t="str">
        <f t="shared" si="7"/>
        <v/>
      </c>
      <c r="AG27" s="109" t="str">
        <f t="shared" si="7"/>
        <v/>
      </c>
      <c r="AH27" s="109" t="str">
        <f t="shared" si="7"/>
        <v/>
      </c>
      <c r="AI27" s="109" t="str">
        <f t="shared" si="7"/>
        <v/>
      </c>
      <c r="AJ27" s="109" t="str">
        <f t="shared" si="7"/>
        <v/>
      </c>
    </row>
    <row r="28" spans="1:36" x14ac:dyDescent="0.3">
      <c r="A28" s="102">
        <v>35</v>
      </c>
      <c r="B28" s="107" t="str">
        <f>VLOOKUP($A28,Сотрудники!$A$3:$L$1206,2,0)</f>
        <v>Дмитриев Николай</v>
      </c>
      <c r="C28" s="107" t="str">
        <f>VLOOKUP($A28,Сотрудники!$A$3:$L$1206,8,0)</f>
        <v>Москва</v>
      </c>
      <c r="D28" s="109" t="str">
        <f t="shared" si="7"/>
        <v/>
      </c>
      <c r="E28" s="109" t="str">
        <f t="shared" si="7"/>
        <v/>
      </c>
      <c r="F28" s="109" t="str">
        <f t="shared" si="7"/>
        <v/>
      </c>
      <c r="G28" s="109" t="str">
        <f t="shared" si="7"/>
        <v/>
      </c>
      <c r="H28" s="127" t="str">
        <f t="shared" si="7"/>
        <v/>
      </c>
      <c r="I28" s="127" t="str">
        <f t="shared" si="7"/>
        <v/>
      </c>
      <c r="J28" s="109" t="str">
        <f t="shared" si="7"/>
        <v/>
      </c>
      <c r="K28" s="109" t="str">
        <f t="shared" si="7"/>
        <v/>
      </c>
      <c r="L28" s="109" t="str">
        <f t="shared" si="7"/>
        <v/>
      </c>
      <c r="M28" s="109" t="str">
        <f t="shared" si="7"/>
        <v/>
      </c>
      <c r="N28" s="109" t="str">
        <f t="shared" si="7"/>
        <v/>
      </c>
      <c r="O28" s="127" t="str">
        <f t="shared" si="7"/>
        <v/>
      </c>
      <c r="P28" s="127" t="str">
        <f t="shared" si="7"/>
        <v/>
      </c>
      <c r="Q28" s="109" t="str">
        <f t="shared" si="7"/>
        <v/>
      </c>
      <c r="R28" s="109" t="str">
        <f t="shared" si="7"/>
        <v/>
      </c>
      <c r="S28" s="109" t="str">
        <f t="shared" si="7"/>
        <v/>
      </c>
      <c r="T28" s="109" t="str">
        <f t="shared" si="7"/>
        <v/>
      </c>
      <c r="U28" s="109" t="str">
        <f t="shared" si="7"/>
        <v/>
      </c>
      <c r="V28" s="127" t="str">
        <f t="shared" si="7"/>
        <v/>
      </c>
      <c r="W28" s="127" t="str">
        <f t="shared" si="7"/>
        <v/>
      </c>
      <c r="X28" s="109" t="str">
        <f t="shared" si="7"/>
        <v/>
      </c>
      <c r="Y28" s="109" t="str">
        <f t="shared" si="7"/>
        <v/>
      </c>
      <c r="Z28" s="109" t="str">
        <f t="shared" si="7"/>
        <v/>
      </c>
      <c r="AA28" s="109" t="str">
        <f t="shared" si="7"/>
        <v/>
      </c>
      <c r="AB28" s="109" t="str">
        <f t="shared" si="7"/>
        <v/>
      </c>
      <c r="AC28" s="127" t="str">
        <f t="shared" si="7"/>
        <v/>
      </c>
      <c r="AD28" s="127" t="str">
        <f t="shared" si="7"/>
        <v/>
      </c>
      <c r="AE28" s="109" t="str">
        <f t="shared" si="7"/>
        <v/>
      </c>
      <c r="AF28" s="109" t="str">
        <f t="shared" si="7"/>
        <v/>
      </c>
      <c r="AG28" s="109" t="str">
        <f t="shared" si="7"/>
        <v/>
      </c>
      <c r="AH28" s="109" t="str">
        <f t="shared" si="7"/>
        <v/>
      </c>
      <c r="AI28" s="109" t="str">
        <f t="shared" si="7"/>
        <v/>
      </c>
      <c r="AJ28" s="109" t="str">
        <f t="shared" si="7"/>
        <v/>
      </c>
    </row>
    <row r="29" spans="1:36" x14ac:dyDescent="0.3">
      <c r="A29" s="102">
        <v>36</v>
      </c>
      <c r="B29" s="107" t="str">
        <f>VLOOKUP($A29,Сотрудники!$A$3:$L$1206,2,0)</f>
        <v>Юркин Николай</v>
      </c>
      <c r="C29" s="107" t="str">
        <f>VLOOKUP($A29,Сотрудники!$A$3:$L$1206,8,0)</f>
        <v>Москва</v>
      </c>
      <c r="D29" s="109" t="str">
        <f t="shared" si="7"/>
        <v/>
      </c>
      <c r="E29" s="109" t="str">
        <f t="shared" si="7"/>
        <v/>
      </c>
      <c r="F29" s="109" t="str">
        <f t="shared" si="7"/>
        <v/>
      </c>
      <c r="G29" s="109" t="str">
        <f t="shared" si="7"/>
        <v/>
      </c>
      <c r="H29" s="127" t="str">
        <f t="shared" si="7"/>
        <v/>
      </c>
      <c r="I29" s="127" t="str">
        <f t="shared" si="7"/>
        <v/>
      </c>
      <c r="J29" s="109" t="str">
        <f t="shared" si="7"/>
        <v/>
      </c>
      <c r="K29" s="109" t="str">
        <f t="shared" si="7"/>
        <v/>
      </c>
      <c r="L29" s="109" t="str">
        <f t="shared" si="7"/>
        <v/>
      </c>
      <c r="M29" s="109" t="str">
        <f t="shared" si="7"/>
        <v/>
      </c>
      <c r="N29" s="109" t="str">
        <f t="shared" si="7"/>
        <v/>
      </c>
      <c r="O29" s="127" t="str">
        <f t="shared" si="7"/>
        <v/>
      </c>
      <c r="P29" s="127" t="str">
        <f t="shared" si="7"/>
        <v/>
      </c>
      <c r="Q29" s="109" t="str">
        <f t="shared" si="7"/>
        <v/>
      </c>
      <c r="R29" s="109" t="str">
        <f t="shared" si="7"/>
        <v/>
      </c>
      <c r="S29" s="109" t="str">
        <f t="shared" si="7"/>
        <v/>
      </c>
      <c r="T29" s="109" t="str">
        <f t="shared" si="7"/>
        <v/>
      </c>
      <c r="U29" s="109" t="str">
        <f t="shared" si="7"/>
        <v/>
      </c>
      <c r="V29" s="127" t="str">
        <f t="shared" si="7"/>
        <v/>
      </c>
      <c r="W29" s="127" t="str">
        <f t="shared" si="7"/>
        <v/>
      </c>
      <c r="X29" s="109" t="str">
        <f t="shared" si="7"/>
        <v/>
      </c>
      <c r="Y29" s="109" t="str">
        <f t="shared" si="7"/>
        <v/>
      </c>
      <c r="Z29" s="109" t="str">
        <f t="shared" si="7"/>
        <v/>
      </c>
      <c r="AA29" s="109" t="str">
        <f t="shared" si="7"/>
        <v/>
      </c>
      <c r="AB29" s="109" t="str">
        <f t="shared" si="7"/>
        <v/>
      </c>
      <c r="AC29" s="127" t="str">
        <f t="shared" si="7"/>
        <v/>
      </c>
      <c r="AD29" s="127" t="str">
        <f t="shared" si="7"/>
        <v/>
      </c>
      <c r="AE29" s="109" t="str">
        <f t="shared" si="7"/>
        <v/>
      </c>
      <c r="AF29" s="109" t="str">
        <f t="shared" si="7"/>
        <v/>
      </c>
      <c r="AG29" s="109" t="str">
        <f t="shared" si="7"/>
        <v/>
      </c>
      <c r="AH29" s="109" t="str">
        <f t="shared" si="7"/>
        <v/>
      </c>
      <c r="AI29" s="109" t="str">
        <f t="shared" si="7"/>
        <v/>
      </c>
      <c r="AJ29" s="109" t="str">
        <f t="shared" si="7"/>
        <v/>
      </c>
    </row>
    <row r="30" spans="1:36" x14ac:dyDescent="0.3">
      <c r="A30" s="102">
        <v>37</v>
      </c>
      <c r="B30" s="107" t="str">
        <f>VLOOKUP($A30,Сотрудники!$A$3:$L$1206,2,0)</f>
        <v>Ионов Евгений</v>
      </c>
      <c r="C30" s="107" t="str">
        <f>VLOOKUP($A30,Сотрудники!$A$3:$L$1206,8,0)</f>
        <v>Москва</v>
      </c>
      <c r="D30" s="109" t="str">
        <f t="shared" si="7"/>
        <v/>
      </c>
      <c r="E30" s="109" t="str">
        <f t="shared" si="7"/>
        <v/>
      </c>
      <c r="F30" s="109" t="str">
        <f t="shared" si="7"/>
        <v/>
      </c>
      <c r="G30" s="109" t="str">
        <f t="shared" si="7"/>
        <v/>
      </c>
      <c r="H30" s="127" t="str">
        <f t="shared" si="7"/>
        <v/>
      </c>
      <c r="I30" s="127" t="str">
        <f t="shared" si="7"/>
        <v/>
      </c>
      <c r="J30" s="109" t="str">
        <f t="shared" si="7"/>
        <v/>
      </c>
      <c r="K30" s="109" t="str">
        <f t="shared" si="7"/>
        <v/>
      </c>
      <c r="L30" s="109" t="str">
        <f t="shared" si="7"/>
        <v/>
      </c>
      <c r="M30" s="109" t="str">
        <f t="shared" si="7"/>
        <v/>
      </c>
      <c r="N30" s="109" t="str">
        <f t="shared" si="7"/>
        <v/>
      </c>
      <c r="O30" s="127" t="str">
        <f t="shared" si="7"/>
        <v/>
      </c>
      <c r="P30" s="127" t="str">
        <f t="shared" si="7"/>
        <v/>
      </c>
      <c r="Q30" s="109" t="str">
        <f t="shared" si="7"/>
        <v/>
      </c>
      <c r="R30" s="109" t="str">
        <f t="shared" si="7"/>
        <v/>
      </c>
      <c r="S30" s="109" t="str">
        <f t="shared" si="7"/>
        <v/>
      </c>
      <c r="T30" s="109" t="str">
        <f t="shared" si="7"/>
        <v/>
      </c>
      <c r="U30" s="109" t="str">
        <f t="shared" si="7"/>
        <v/>
      </c>
      <c r="V30" s="127" t="str">
        <f t="shared" si="7"/>
        <v/>
      </c>
      <c r="W30" s="127" t="str">
        <f t="shared" si="7"/>
        <v/>
      </c>
      <c r="X30" s="109" t="str">
        <f t="shared" si="7"/>
        <v/>
      </c>
      <c r="Y30" s="109" t="str">
        <f t="shared" si="7"/>
        <v/>
      </c>
      <c r="Z30" s="109" t="str">
        <f t="shared" si="7"/>
        <v/>
      </c>
      <c r="AA30" s="109" t="str">
        <f t="shared" si="7"/>
        <v/>
      </c>
      <c r="AB30" s="109" t="str">
        <f t="shared" si="7"/>
        <v/>
      </c>
      <c r="AC30" s="127" t="str">
        <f t="shared" si="7"/>
        <v/>
      </c>
      <c r="AD30" s="127" t="str">
        <f t="shared" si="7"/>
        <v/>
      </c>
      <c r="AE30" s="109" t="str">
        <f t="shared" si="7"/>
        <v/>
      </c>
      <c r="AF30" s="109" t="str">
        <f t="shared" si="7"/>
        <v/>
      </c>
      <c r="AG30" s="109" t="str">
        <f t="shared" si="7"/>
        <v/>
      </c>
      <c r="AH30" s="109" t="str">
        <f t="shared" si="7"/>
        <v/>
      </c>
      <c r="AI30" s="109" t="str">
        <f t="shared" si="7"/>
        <v/>
      </c>
      <c r="AJ30" s="109" t="str">
        <f t="shared" si="7"/>
        <v/>
      </c>
    </row>
    <row r="31" spans="1:36" x14ac:dyDescent="0.3">
      <c r="A31" s="102">
        <v>38</v>
      </c>
      <c r="B31" s="107" t="str">
        <f>VLOOKUP($A31,Сотрудники!$A$3:$L$1206,2,0)</f>
        <v>Передков Константин</v>
      </c>
      <c r="C31" s="107" t="str">
        <f>VLOOKUP($A31,Сотрудники!$A$3:$L$1206,8,0)</f>
        <v>Москва</v>
      </c>
      <c r="D31" s="109" t="str">
        <f t="shared" si="7"/>
        <v/>
      </c>
      <c r="E31" s="109" t="str">
        <f t="shared" si="7"/>
        <v/>
      </c>
      <c r="F31" s="109" t="str">
        <f t="shared" si="7"/>
        <v/>
      </c>
      <c r="G31" s="109" t="str">
        <f t="shared" si="7"/>
        <v/>
      </c>
      <c r="H31" s="127" t="str">
        <f t="shared" si="7"/>
        <v/>
      </c>
      <c r="I31" s="127" t="str">
        <f t="shared" si="7"/>
        <v/>
      </c>
      <c r="J31" s="109" t="str">
        <f t="shared" si="7"/>
        <v/>
      </c>
      <c r="K31" s="109" t="str">
        <f t="shared" si="7"/>
        <v/>
      </c>
      <c r="L31" s="109" t="str">
        <f t="shared" si="7"/>
        <v/>
      </c>
      <c r="M31" s="109" t="str">
        <f t="shared" si="7"/>
        <v/>
      </c>
      <c r="N31" s="109" t="str">
        <f t="shared" si="7"/>
        <v/>
      </c>
      <c r="O31" s="127" t="str">
        <f t="shared" si="7"/>
        <v/>
      </c>
      <c r="P31" s="127" t="str">
        <f t="shared" si="7"/>
        <v/>
      </c>
      <c r="Q31" s="109" t="str">
        <f t="shared" si="7"/>
        <v/>
      </c>
      <c r="R31" s="109" t="str">
        <f t="shared" si="7"/>
        <v/>
      </c>
      <c r="S31" s="109" t="str">
        <f t="shared" si="7"/>
        <v/>
      </c>
      <c r="T31" s="109" t="str">
        <f t="shared" si="7"/>
        <v/>
      </c>
      <c r="U31" s="109" t="str">
        <f t="shared" si="7"/>
        <v/>
      </c>
      <c r="V31" s="127" t="str">
        <f t="shared" si="7"/>
        <v/>
      </c>
      <c r="W31" s="127" t="str">
        <f t="shared" si="7"/>
        <v/>
      </c>
      <c r="X31" s="109" t="str">
        <f t="shared" si="7"/>
        <v/>
      </c>
      <c r="Y31" s="109" t="str">
        <f t="shared" si="7"/>
        <v/>
      </c>
      <c r="Z31" s="109" t="str">
        <f t="shared" si="7"/>
        <v/>
      </c>
      <c r="AA31" s="109" t="str">
        <f t="shared" si="7"/>
        <v/>
      </c>
      <c r="AB31" s="109" t="str">
        <f t="shared" si="7"/>
        <v/>
      </c>
      <c r="AC31" s="127" t="str">
        <f t="shared" si="7"/>
        <v/>
      </c>
      <c r="AD31" s="127" t="str">
        <f t="shared" si="7"/>
        <v/>
      </c>
      <c r="AE31" s="109" t="str">
        <f t="shared" si="7"/>
        <v/>
      </c>
      <c r="AF31" s="109" t="str">
        <f t="shared" si="7"/>
        <v/>
      </c>
      <c r="AG31" s="109" t="str">
        <f t="shared" si="7"/>
        <v/>
      </c>
      <c r="AH31" s="109" t="str">
        <f t="shared" si="7"/>
        <v/>
      </c>
      <c r="AI31" s="109" t="str">
        <f t="shared" si="7"/>
        <v/>
      </c>
      <c r="AJ31" s="109" t="str">
        <f t="shared" si="7"/>
        <v/>
      </c>
    </row>
    <row r="32" spans="1:36" x14ac:dyDescent="0.3">
      <c r="A32" s="102">
        <v>40</v>
      </c>
      <c r="B32" s="107" t="str">
        <f>VLOOKUP($A32,Сотрудники!$A$3:$L$1206,2,0)</f>
        <v>Томских Виталий</v>
      </c>
      <c r="C32" s="107" t="str">
        <f>VLOOKUP($A32,Сотрудники!$A$3:$L$1206,8,0)</f>
        <v>Москва</v>
      </c>
      <c r="D32" s="109" t="str">
        <f t="shared" si="7"/>
        <v/>
      </c>
      <c r="E32" s="109" t="str">
        <f t="shared" si="7"/>
        <v/>
      </c>
      <c r="F32" s="109" t="str">
        <f t="shared" si="7"/>
        <v/>
      </c>
      <c r="G32" s="109" t="str">
        <f t="shared" si="7"/>
        <v/>
      </c>
      <c r="H32" s="127" t="str">
        <f t="shared" si="7"/>
        <v/>
      </c>
      <c r="I32" s="127" t="str">
        <f t="shared" si="7"/>
        <v/>
      </c>
      <c r="J32" s="109" t="str">
        <f t="shared" si="7"/>
        <v/>
      </c>
      <c r="K32" s="109" t="str">
        <f t="shared" si="7"/>
        <v/>
      </c>
      <c r="L32" s="109" t="str">
        <f t="shared" si="7"/>
        <v/>
      </c>
      <c r="M32" s="109" t="str">
        <f t="shared" si="7"/>
        <v/>
      </c>
      <c r="N32" s="109" t="str">
        <f t="shared" si="7"/>
        <v/>
      </c>
      <c r="O32" s="127" t="str">
        <f t="shared" si="7"/>
        <v/>
      </c>
      <c r="P32" s="127" t="str">
        <f t="shared" si="7"/>
        <v/>
      </c>
      <c r="Q32" s="109" t="str">
        <f t="shared" si="7"/>
        <v/>
      </c>
      <c r="R32" s="109" t="str">
        <f t="shared" si="7"/>
        <v/>
      </c>
      <c r="S32" s="109" t="str">
        <f t="shared" si="7"/>
        <v/>
      </c>
      <c r="T32" s="109" t="str">
        <f t="shared" si="7"/>
        <v/>
      </c>
      <c r="U32" s="109" t="str">
        <f t="shared" si="7"/>
        <v/>
      </c>
      <c r="V32" s="127" t="str">
        <f t="shared" si="7"/>
        <v/>
      </c>
      <c r="W32" s="127" t="str">
        <f t="shared" si="7"/>
        <v/>
      </c>
      <c r="X32" s="109" t="str">
        <f t="shared" si="7"/>
        <v/>
      </c>
      <c r="Y32" s="109" t="str">
        <f t="shared" si="7"/>
        <v/>
      </c>
      <c r="Z32" s="109" t="str">
        <f t="shared" si="7"/>
        <v/>
      </c>
      <c r="AA32" s="109" t="str">
        <f t="shared" si="7"/>
        <v/>
      </c>
      <c r="AB32" s="109" t="str">
        <f t="shared" si="7"/>
        <v/>
      </c>
      <c r="AC32" s="127" t="str">
        <f t="shared" si="7"/>
        <v/>
      </c>
      <c r="AD32" s="127" t="str">
        <f t="shared" si="7"/>
        <v/>
      </c>
      <c r="AE32" s="109" t="str">
        <f t="shared" si="7"/>
        <v/>
      </c>
      <c r="AF32" s="109" t="str">
        <f t="shared" si="7"/>
        <v/>
      </c>
      <c r="AG32" s="109" t="str">
        <f t="shared" si="7"/>
        <v/>
      </c>
      <c r="AH32" s="109" t="str">
        <f t="shared" si="7"/>
        <v/>
      </c>
      <c r="AI32" s="109" t="str">
        <f t="shared" si="7"/>
        <v/>
      </c>
      <c r="AJ32" s="109" t="str">
        <f t="shared" si="7"/>
        <v/>
      </c>
    </row>
    <row r="33" spans="1:36" x14ac:dyDescent="0.3">
      <c r="A33" s="102">
        <v>41</v>
      </c>
      <c r="B33" s="107" t="str">
        <f>VLOOKUP($A33,Сотрудники!$A$3:$L$1206,2,0)</f>
        <v>Новиков Роман</v>
      </c>
      <c r="C33" s="107" t="str">
        <f>VLOOKUP($A33,Сотрудники!$A$3:$L$1206,8,0)</f>
        <v>Москва</v>
      </c>
      <c r="D33" s="109" t="str">
        <f t="shared" si="7"/>
        <v/>
      </c>
      <c r="E33" s="109" t="str">
        <f t="shared" si="7"/>
        <v/>
      </c>
      <c r="F33" s="109" t="str">
        <f t="shared" si="7"/>
        <v/>
      </c>
      <c r="G33" s="109" t="str">
        <f t="shared" si="7"/>
        <v/>
      </c>
      <c r="H33" s="127" t="str">
        <f t="shared" si="7"/>
        <v/>
      </c>
      <c r="I33" s="127" t="str">
        <f t="shared" si="7"/>
        <v/>
      </c>
      <c r="J33" s="109" t="str">
        <f t="shared" si="7"/>
        <v/>
      </c>
      <c r="K33" s="109" t="str">
        <f t="shared" si="7"/>
        <v/>
      </c>
      <c r="L33" s="109" t="str">
        <f t="shared" si="7"/>
        <v/>
      </c>
      <c r="M33" s="109" t="str">
        <f t="shared" si="7"/>
        <v/>
      </c>
      <c r="N33" s="109" t="str">
        <f t="shared" si="7"/>
        <v/>
      </c>
      <c r="O33" s="127" t="str">
        <f t="shared" si="7"/>
        <v/>
      </c>
      <c r="P33" s="127" t="str">
        <f t="shared" si="7"/>
        <v/>
      </c>
      <c r="Q33" s="109" t="str">
        <f t="shared" si="7"/>
        <v/>
      </c>
      <c r="R33" s="109" t="str">
        <f t="shared" si="7"/>
        <v/>
      </c>
      <c r="S33" s="109" t="str">
        <f t="shared" si="7"/>
        <v/>
      </c>
      <c r="T33" s="109" t="str">
        <f t="shared" si="7"/>
        <v/>
      </c>
      <c r="U33" s="109" t="str">
        <f t="shared" si="7"/>
        <v/>
      </c>
      <c r="V33" s="127" t="str">
        <f t="shared" si="7"/>
        <v/>
      </c>
      <c r="W33" s="127" t="str">
        <f t="shared" si="7"/>
        <v/>
      </c>
      <c r="X33" s="109" t="str">
        <f t="shared" si="7"/>
        <v/>
      </c>
      <c r="Y33" s="109" t="str">
        <f t="shared" si="7"/>
        <v/>
      </c>
      <c r="Z33" s="109" t="str">
        <f t="shared" si="7"/>
        <v/>
      </c>
      <c r="AA33" s="109" t="str">
        <f t="shared" si="7"/>
        <v/>
      </c>
      <c r="AB33" s="109" t="str">
        <f t="shared" si="7"/>
        <v/>
      </c>
      <c r="AC33" s="127" t="str">
        <f t="shared" si="7"/>
        <v/>
      </c>
      <c r="AD33" s="127" t="str">
        <f t="shared" si="7"/>
        <v/>
      </c>
      <c r="AE33" s="109" t="str">
        <f t="shared" si="7"/>
        <v/>
      </c>
      <c r="AF33" s="109" t="str">
        <f t="shared" si="7"/>
        <v/>
      </c>
      <c r="AG33" s="109" t="str">
        <f t="shared" si="7"/>
        <v/>
      </c>
      <c r="AH33" s="109" t="str">
        <f t="shared" si="7"/>
        <v/>
      </c>
      <c r="AI33" s="109" t="str">
        <f t="shared" si="7"/>
        <v/>
      </c>
      <c r="AJ33" s="109" t="str">
        <f t="shared" si="7"/>
        <v/>
      </c>
    </row>
    <row r="34" spans="1:36" x14ac:dyDescent="0.3">
      <c r="A34" s="102">
        <v>42</v>
      </c>
      <c r="B34" s="107" t="str">
        <f>VLOOKUP($A34,Сотрудники!$A$3:$L$1206,2,0)</f>
        <v>Газизова Вероника</v>
      </c>
      <c r="C34" s="107" t="str">
        <f>VLOOKUP($A34,Сотрудники!$A$3:$L$1206,8,0)</f>
        <v>Москва</v>
      </c>
      <c r="D34" s="109" t="str">
        <f t="shared" si="7"/>
        <v/>
      </c>
      <c r="E34" s="109" t="str">
        <f t="shared" si="7"/>
        <v/>
      </c>
      <c r="F34" s="109" t="str">
        <f t="shared" si="7"/>
        <v/>
      </c>
      <c r="G34" s="109" t="str">
        <f t="shared" si="7"/>
        <v/>
      </c>
      <c r="H34" s="127" t="str">
        <f t="shared" si="7"/>
        <v/>
      </c>
      <c r="I34" s="127" t="str">
        <f t="shared" si="7"/>
        <v/>
      </c>
      <c r="J34" s="109" t="str">
        <f t="shared" si="7"/>
        <v/>
      </c>
      <c r="K34" s="109" t="str">
        <f t="shared" si="7"/>
        <v/>
      </c>
      <c r="L34" s="109" t="str">
        <f t="shared" si="7"/>
        <v/>
      </c>
      <c r="M34" s="109" t="str">
        <f t="shared" si="7"/>
        <v/>
      </c>
      <c r="N34" s="109" t="str">
        <f t="shared" si="7"/>
        <v/>
      </c>
      <c r="O34" s="127" t="str">
        <f t="shared" si="7"/>
        <v/>
      </c>
      <c r="P34" s="127" t="str">
        <f t="shared" si="7"/>
        <v/>
      </c>
      <c r="Q34" s="109" t="str">
        <f t="shared" si="7"/>
        <v/>
      </c>
      <c r="R34" s="109" t="str">
        <f t="shared" si="7"/>
        <v/>
      </c>
      <c r="S34" s="109" t="str">
        <f t="shared" si="7"/>
        <v/>
      </c>
      <c r="T34" s="109" t="str">
        <f t="shared" si="7"/>
        <v/>
      </c>
      <c r="U34" s="109" t="str">
        <f t="shared" si="7"/>
        <v/>
      </c>
      <c r="V34" s="127" t="str">
        <f t="shared" si="7"/>
        <v/>
      </c>
      <c r="W34" s="127" t="str">
        <f t="shared" si="7"/>
        <v/>
      </c>
      <c r="X34" s="109" t="str">
        <f t="shared" si="7"/>
        <v/>
      </c>
      <c r="Y34" s="109" t="str">
        <f t="shared" si="7"/>
        <v/>
      </c>
      <c r="Z34" s="109" t="str">
        <f t="shared" si="7"/>
        <v/>
      </c>
      <c r="AA34" s="109" t="str">
        <f t="shared" si="7"/>
        <v/>
      </c>
      <c r="AB34" s="109" t="str">
        <f t="shared" ref="AB34:AJ34" si="8">IF(ISBLANK(AB121),"",IF(AB121=0,"Выходной",IF(AB121&lt;&gt;0,"Работал","")))</f>
        <v/>
      </c>
      <c r="AC34" s="127" t="str">
        <f t="shared" si="8"/>
        <v/>
      </c>
      <c r="AD34" s="127" t="str">
        <f t="shared" si="8"/>
        <v/>
      </c>
      <c r="AE34" s="109" t="str">
        <f t="shared" si="8"/>
        <v/>
      </c>
      <c r="AF34" s="109" t="str">
        <f t="shared" si="8"/>
        <v/>
      </c>
      <c r="AG34" s="109" t="str">
        <f t="shared" si="8"/>
        <v/>
      </c>
      <c r="AH34" s="109" t="str">
        <f t="shared" si="8"/>
        <v/>
      </c>
      <c r="AI34" s="109" t="str">
        <f t="shared" si="8"/>
        <v/>
      </c>
      <c r="AJ34" s="109" t="str">
        <f t="shared" si="8"/>
        <v/>
      </c>
    </row>
    <row r="35" spans="1:36" x14ac:dyDescent="0.3">
      <c r="A35" s="102">
        <v>43</v>
      </c>
      <c r="B35" s="107" t="str">
        <f>VLOOKUP($A35,Сотрудники!$A$3:$L$1206,2,0)</f>
        <v>Титова Наталия</v>
      </c>
      <c r="C35" s="107" t="str">
        <f>VLOOKUP($A35,Сотрудники!$A$3:$L$1206,8,0)</f>
        <v>Москва</v>
      </c>
      <c r="D35" s="109" t="str">
        <f t="shared" ref="D35:AJ42" si="9">IF(ISBLANK(D122),"",IF(D122=0,"Выходной",IF(D122&lt;&gt;0,"Работал","")))</f>
        <v/>
      </c>
      <c r="E35" s="109" t="str">
        <f t="shared" si="9"/>
        <v/>
      </c>
      <c r="F35" s="109" t="str">
        <f t="shared" si="9"/>
        <v/>
      </c>
      <c r="G35" s="109" t="str">
        <f t="shared" si="9"/>
        <v/>
      </c>
      <c r="H35" s="127" t="str">
        <f t="shared" si="9"/>
        <v/>
      </c>
      <c r="I35" s="127" t="str">
        <f t="shared" si="9"/>
        <v/>
      </c>
      <c r="J35" s="109" t="str">
        <f t="shared" si="9"/>
        <v/>
      </c>
      <c r="K35" s="109" t="str">
        <f t="shared" si="9"/>
        <v/>
      </c>
      <c r="L35" s="109" t="str">
        <f t="shared" si="9"/>
        <v/>
      </c>
      <c r="M35" s="109" t="str">
        <f t="shared" si="9"/>
        <v/>
      </c>
      <c r="N35" s="109" t="str">
        <f t="shared" si="9"/>
        <v/>
      </c>
      <c r="O35" s="127" t="str">
        <f t="shared" si="9"/>
        <v/>
      </c>
      <c r="P35" s="127" t="str">
        <f t="shared" si="9"/>
        <v/>
      </c>
      <c r="Q35" s="109" t="str">
        <f t="shared" si="9"/>
        <v/>
      </c>
      <c r="R35" s="109" t="str">
        <f t="shared" si="9"/>
        <v/>
      </c>
      <c r="S35" s="109" t="str">
        <f t="shared" si="9"/>
        <v/>
      </c>
      <c r="T35" s="109" t="str">
        <f t="shared" si="9"/>
        <v/>
      </c>
      <c r="U35" s="109" t="str">
        <f t="shared" si="9"/>
        <v/>
      </c>
      <c r="V35" s="127" t="str">
        <f t="shared" si="9"/>
        <v/>
      </c>
      <c r="W35" s="127" t="str">
        <f t="shared" si="9"/>
        <v/>
      </c>
      <c r="X35" s="109" t="str">
        <f t="shared" si="9"/>
        <v/>
      </c>
      <c r="Y35" s="109" t="str">
        <f t="shared" si="9"/>
        <v/>
      </c>
      <c r="Z35" s="109" t="str">
        <f t="shared" si="9"/>
        <v/>
      </c>
      <c r="AA35" s="109" t="str">
        <f t="shared" si="9"/>
        <v/>
      </c>
      <c r="AB35" s="109" t="str">
        <f t="shared" si="9"/>
        <v/>
      </c>
      <c r="AC35" s="127" t="str">
        <f t="shared" si="9"/>
        <v/>
      </c>
      <c r="AD35" s="127" t="str">
        <f t="shared" si="9"/>
        <v/>
      </c>
      <c r="AE35" s="109" t="str">
        <f t="shared" si="9"/>
        <v/>
      </c>
      <c r="AF35" s="109" t="str">
        <f t="shared" si="9"/>
        <v/>
      </c>
      <c r="AG35" s="109" t="str">
        <f t="shared" si="9"/>
        <v/>
      </c>
      <c r="AH35" s="109" t="str">
        <f t="shared" si="9"/>
        <v/>
      </c>
      <c r="AI35" s="109" t="str">
        <f t="shared" si="9"/>
        <v/>
      </c>
      <c r="AJ35" s="109" t="str">
        <f t="shared" si="9"/>
        <v/>
      </c>
    </row>
    <row r="36" spans="1:36" x14ac:dyDescent="0.3">
      <c r="A36" s="102">
        <v>44</v>
      </c>
      <c r="B36" s="107" t="str">
        <f>VLOOKUP($A36,Сотрудники!$A$3:$L$1206,2,0)</f>
        <v>Роман Иван</v>
      </c>
      <c r="C36" s="107" t="str">
        <f>VLOOKUP($A36,Сотрудники!$A$3:$L$1206,8,0)</f>
        <v>Москва</v>
      </c>
      <c r="D36" s="109" t="str">
        <f t="shared" si="9"/>
        <v/>
      </c>
      <c r="E36" s="109" t="str">
        <f t="shared" si="9"/>
        <v/>
      </c>
      <c r="F36" s="109" t="str">
        <f t="shared" si="9"/>
        <v/>
      </c>
      <c r="G36" s="109" t="str">
        <f t="shared" si="9"/>
        <v/>
      </c>
      <c r="H36" s="127" t="str">
        <f t="shared" si="9"/>
        <v/>
      </c>
      <c r="I36" s="127" t="str">
        <f t="shared" si="9"/>
        <v/>
      </c>
      <c r="J36" s="109" t="str">
        <f t="shared" si="9"/>
        <v/>
      </c>
      <c r="K36" s="109" t="str">
        <f t="shared" si="9"/>
        <v/>
      </c>
      <c r="L36" s="109" t="str">
        <f t="shared" si="9"/>
        <v/>
      </c>
      <c r="M36" s="109" t="str">
        <f t="shared" si="9"/>
        <v/>
      </c>
      <c r="N36" s="109" t="str">
        <f t="shared" si="9"/>
        <v/>
      </c>
      <c r="O36" s="127" t="str">
        <f t="shared" si="9"/>
        <v/>
      </c>
      <c r="P36" s="127" t="str">
        <f t="shared" si="9"/>
        <v/>
      </c>
      <c r="Q36" s="109" t="str">
        <f t="shared" si="9"/>
        <v/>
      </c>
      <c r="R36" s="109" t="str">
        <f t="shared" si="9"/>
        <v/>
      </c>
      <c r="S36" s="109" t="str">
        <f t="shared" si="9"/>
        <v/>
      </c>
      <c r="T36" s="109" t="str">
        <f t="shared" si="9"/>
        <v/>
      </c>
      <c r="U36" s="109" t="str">
        <f t="shared" si="9"/>
        <v/>
      </c>
      <c r="V36" s="127" t="str">
        <f t="shared" si="9"/>
        <v/>
      </c>
      <c r="W36" s="127" t="str">
        <f t="shared" si="9"/>
        <v/>
      </c>
      <c r="X36" s="109" t="str">
        <f t="shared" si="9"/>
        <v/>
      </c>
      <c r="Y36" s="109" t="str">
        <f t="shared" si="9"/>
        <v/>
      </c>
      <c r="Z36" s="109" t="str">
        <f t="shared" si="9"/>
        <v/>
      </c>
      <c r="AA36" s="109" t="str">
        <f t="shared" si="9"/>
        <v/>
      </c>
      <c r="AB36" s="109" t="str">
        <f t="shared" si="9"/>
        <v/>
      </c>
      <c r="AC36" s="127" t="str">
        <f t="shared" si="9"/>
        <v/>
      </c>
      <c r="AD36" s="127" t="str">
        <f t="shared" si="9"/>
        <v/>
      </c>
      <c r="AE36" s="109" t="str">
        <f t="shared" si="9"/>
        <v/>
      </c>
      <c r="AF36" s="109" t="str">
        <f t="shared" si="9"/>
        <v/>
      </c>
      <c r="AG36" s="109" t="str">
        <f t="shared" si="9"/>
        <v/>
      </c>
      <c r="AH36" s="109" t="str">
        <f t="shared" si="9"/>
        <v/>
      </c>
      <c r="AI36" s="109" t="str">
        <f t="shared" si="9"/>
        <v/>
      </c>
      <c r="AJ36" s="109" t="str">
        <f t="shared" si="9"/>
        <v/>
      </c>
    </row>
    <row r="37" spans="1:36" x14ac:dyDescent="0.3">
      <c r="A37" s="102">
        <v>45</v>
      </c>
      <c r="B37" s="107" t="str">
        <f>VLOOKUP($A37,Сотрудники!$A$3:$L$1206,2,0)</f>
        <v>Волошина Виктория</v>
      </c>
      <c r="C37" s="107" t="str">
        <f>VLOOKUP($A37,Сотрудники!$A$3:$L$1206,8,0)</f>
        <v>Москва</v>
      </c>
      <c r="D37" s="109" t="str">
        <f t="shared" si="9"/>
        <v/>
      </c>
      <c r="E37" s="109" t="str">
        <f t="shared" si="9"/>
        <v/>
      </c>
      <c r="F37" s="109" t="str">
        <f t="shared" si="9"/>
        <v/>
      </c>
      <c r="G37" s="109" t="str">
        <f t="shared" si="9"/>
        <v/>
      </c>
      <c r="H37" s="127" t="str">
        <f t="shared" si="9"/>
        <v/>
      </c>
      <c r="I37" s="127" t="str">
        <f t="shared" si="9"/>
        <v/>
      </c>
      <c r="J37" s="109" t="str">
        <f t="shared" si="9"/>
        <v/>
      </c>
      <c r="K37" s="109" t="str">
        <f t="shared" si="9"/>
        <v/>
      </c>
      <c r="L37" s="109" t="str">
        <f t="shared" si="9"/>
        <v/>
      </c>
      <c r="M37" s="109" t="str">
        <f t="shared" si="9"/>
        <v/>
      </c>
      <c r="N37" s="109" t="str">
        <f t="shared" si="9"/>
        <v/>
      </c>
      <c r="O37" s="127" t="str">
        <f t="shared" si="9"/>
        <v/>
      </c>
      <c r="P37" s="127" t="str">
        <f t="shared" si="9"/>
        <v/>
      </c>
      <c r="Q37" s="109" t="str">
        <f t="shared" si="9"/>
        <v/>
      </c>
      <c r="R37" s="109" t="str">
        <f t="shared" si="9"/>
        <v/>
      </c>
      <c r="S37" s="109" t="str">
        <f t="shared" si="9"/>
        <v/>
      </c>
      <c r="T37" s="109" t="str">
        <f t="shared" si="9"/>
        <v/>
      </c>
      <c r="U37" s="109" t="str">
        <f t="shared" si="9"/>
        <v/>
      </c>
      <c r="V37" s="127" t="str">
        <f t="shared" si="9"/>
        <v/>
      </c>
      <c r="W37" s="127" t="str">
        <f t="shared" si="9"/>
        <v/>
      </c>
      <c r="X37" s="109" t="str">
        <f t="shared" si="9"/>
        <v/>
      </c>
      <c r="Y37" s="109" t="str">
        <f t="shared" si="9"/>
        <v/>
      </c>
      <c r="Z37" s="109" t="str">
        <f t="shared" si="9"/>
        <v/>
      </c>
      <c r="AA37" s="109" t="str">
        <f t="shared" si="9"/>
        <v/>
      </c>
      <c r="AB37" s="109" t="str">
        <f t="shared" si="9"/>
        <v/>
      </c>
      <c r="AC37" s="127" t="str">
        <f t="shared" si="9"/>
        <v/>
      </c>
      <c r="AD37" s="127" t="str">
        <f t="shared" si="9"/>
        <v/>
      </c>
      <c r="AE37" s="109" t="str">
        <f t="shared" si="9"/>
        <v/>
      </c>
      <c r="AF37" s="109" t="str">
        <f t="shared" si="9"/>
        <v/>
      </c>
      <c r="AG37" s="109" t="str">
        <f t="shared" si="9"/>
        <v/>
      </c>
      <c r="AH37" s="109" t="str">
        <f t="shared" si="9"/>
        <v/>
      </c>
      <c r="AI37" s="109" t="str">
        <f t="shared" si="9"/>
        <v/>
      </c>
      <c r="AJ37" s="109" t="str">
        <f t="shared" si="9"/>
        <v/>
      </c>
    </row>
    <row r="38" spans="1:36" x14ac:dyDescent="0.3">
      <c r="A38" s="102">
        <v>46</v>
      </c>
      <c r="B38" s="107" t="str">
        <f>VLOOKUP($A38,Сотрудники!$A$3:$L$1206,2,0)</f>
        <v>Мельников Александр</v>
      </c>
      <c r="C38" s="107" t="str">
        <f>VLOOKUP($A38,Сотрудники!$A$3:$L$1206,8,0)</f>
        <v>Екатеринбург</v>
      </c>
      <c r="D38" s="109" t="str">
        <f t="shared" si="9"/>
        <v/>
      </c>
      <c r="E38" s="109" t="str">
        <f t="shared" si="9"/>
        <v/>
      </c>
      <c r="F38" s="109" t="str">
        <f t="shared" si="9"/>
        <v/>
      </c>
      <c r="G38" s="109" t="str">
        <f t="shared" si="9"/>
        <v/>
      </c>
      <c r="H38" s="127" t="str">
        <f t="shared" si="9"/>
        <v/>
      </c>
      <c r="I38" s="127" t="str">
        <f t="shared" si="9"/>
        <v/>
      </c>
      <c r="J38" s="109" t="str">
        <f t="shared" si="9"/>
        <v/>
      </c>
      <c r="K38" s="109" t="str">
        <f t="shared" si="9"/>
        <v/>
      </c>
      <c r="L38" s="109" t="str">
        <f t="shared" si="9"/>
        <v/>
      </c>
      <c r="M38" s="109" t="str">
        <f t="shared" si="9"/>
        <v/>
      </c>
      <c r="N38" s="109" t="str">
        <f t="shared" si="9"/>
        <v/>
      </c>
      <c r="O38" s="127" t="str">
        <f t="shared" si="9"/>
        <v/>
      </c>
      <c r="P38" s="127" t="str">
        <f t="shared" si="9"/>
        <v/>
      </c>
      <c r="Q38" s="109" t="str">
        <f t="shared" si="9"/>
        <v/>
      </c>
      <c r="R38" s="109" t="str">
        <f t="shared" si="9"/>
        <v/>
      </c>
      <c r="S38" s="109" t="str">
        <f t="shared" si="9"/>
        <v/>
      </c>
      <c r="T38" s="109" t="str">
        <f t="shared" si="9"/>
        <v/>
      </c>
      <c r="U38" s="109" t="str">
        <f t="shared" si="9"/>
        <v/>
      </c>
      <c r="V38" s="127" t="str">
        <f t="shared" si="9"/>
        <v/>
      </c>
      <c r="W38" s="127" t="str">
        <f t="shared" si="9"/>
        <v/>
      </c>
      <c r="X38" s="109" t="str">
        <f t="shared" si="9"/>
        <v/>
      </c>
      <c r="Y38" s="109" t="str">
        <f t="shared" si="9"/>
        <v/>
      </c>
      <c r="Z38" s="109" t="str">
        <f t="shared" si="9"/>
        <v/>
      </c>
      <c r="AA38" s="109" t="str">
        <f t="shared" si="9"/>
        <v/>
      </c>
      <c r="AB38" s="109" t="str">
        <f t="shared" si="9"/>
        <v/>
      </c>
      <c r="AC38" s="127" t="str">
        <f t="shared" si="9"/>
        <v/>
      </c>
      <c r="AD38" s="127" t="str">
        <f t="shared" si="9"/>
        <v/>
      </c>
      <c r="AE38" s="109" t="str">
        <f t="shared" si="9"/>
        <v/>
      </c>
      <c r="AF38" s="109" t="str">
        <f t="shared" si="9"/>
        <v/>
      </c>
      <c r="AG38" s="109" t="str">
        <f t="shared" si="9"/>
        <v/>
      </c>
      <c r="AH38" s="109" t="str">
        <f t="shared" si="9"/>
        <v/>
      </c>
      <c r="AI38" s="109" t="str">
        <f t="shared" si="9"/>
        <v/>
      </c>
      <c r="AJ38" s="109" t="str">
        <f t="shared" si="9"/>
        <v/>
      </c>
    </row>
    <row r="39" spans="1:36" x14ac:dyDescent="0.3">
      <c r="A39" s="102">
        <v>48</v>
      </c>
      <c r="B39" s="107" t="str">
        <f>VLOOKUP($A39,Сотрудники!$A$3:$L$1206,2,0)</f>
        <v>Ромашкин Никита</v>
      </c>
      <c r="C39" s="107" t="str">
        <f>VLOOKUP($A39,Сотрудники!$A$3:$L$1206,8,0)</f>
        <v>Барнаул</v>
      </c>
      <c r="D39" s="109" t="str">
        <f t="shared" si="9"/>
        <v/>
      </c>
      <c r="E39" s="109" t="str">
        <f t="shared" si="9"/>
        <v/>
      </c>
      <c r="F39" s="109" t="str">
        <f t="shared" si="9"/>
        <v/>
      </c>
      <c r="G39" s="109" t="str">
        <f t="shared" si="9"/>
        <v/>
      </c>
      <c r="H39" s="127" t="str">
        <f t="shared" si="9"/>
        <v/>
      </c>
      <c r="I39" s="127" t="str">
        <f t="shared" si="9"/>
        <v/>
      </c>
      <c r="J39" s="109" t="str">
        <f t="shared" si="9"/>
        <v/>
      </c>
      <c r="K39" s="109" t="str">
        <f t="shared" si="9"/>
        <v/>
      </c>
      <c r="L39" s="109" t="str">
        <f t="shared" si="9"/>
        <v/>
      </c>
      <c r="M39" s="109" t="str">
        <f t="shared" si="9"/>
        <v/>
      </c>
      <c r="N39" s="109" t="str">
        <f t="shared" si="9"/>
        <v/>
      </c>
      <c r="O39" s="127" t="str">
        <f t="shared" si="9"/>
        <v/>
      </c>
      <c r="P39" s="127" t="str">
        <f t="shared" si="9"/>
        <v/>
      </c>
      <c r="Q39" s="109" t="str">
        <f t="shared" si="9"/>
        <v/>
      </c>
      <c r="R39" s="109" t="str">
        <f t="shared" si="9"/>
        <v/>
      </c>
      <c r="S39" s="109" t="str">
        <f t="shared" si="9"/>
        <v/>
      </c>
      <c r="T39" s="109" t="str">
        <f t="shared" si="9"/>
        <v/>
      </c>
      <c r="U39" s="109" t="str">
        <f t="shared" si="9"/>
        <v/>
      </c>
      <c r="V39" s="127" t="str">
        <f t="shared" si="9"/>
        <v/>
      </c>
      <c r="W39" s="127" t="str">
        <f t="shared" si="9"/>
        <v/>
      </c>
      <c r="X39" s="109" t="str">
        <f t="shared" si="9"/>
        <v/>
      </c>
      <c r="Y39" s="109" t="str">
        <f t="shared" si="9"/>
        <v/>
      </c>
      <c r="Z39" s="109" t="str">
        <f t="shared" si="9"/>
        <v/>
      </c>
      <c r="AA39" s="109" t="str">
        <f t="shared" si="9"/>
        <v/>
      </c>
      <c r="AB39" s="109" t="str">
        <f t="shared" si="9"/>
        <v/>
      </c>
      <c r="AC39" s="127" t="str">
        <f t="shared" si="9"/>
        <v/>
      </c>
      <c r="AD39" s="127" t="str">
        <f t="shared" si="9"/>
        <v/>
      </c>
      <c r="AE39" s="109" t="str">
        <f t="shared" si="9"/>
        <v/>
      </c>
      <c r="AF39" s="109" t="str">
        <f t="shared" si="9"/>
        <v/>
      </c>
      <c r="AG39" s="109" t="str">
        <f t="shared" si="9"/>
        <v/>
      </c>
      <c r="AH39" s="109" t="str">
        <f t="shared" si="9"/>
        <v/>
      </c>
      <c r="AI39" s="109" t="str">
        <f t="shared" si="9"/>
        <v/>
      </c>
      <c r="AJ39" s="109" t="str">
        <f t="shared" si="9"/>
        <v/>
      </c>
    </row>
    <row r="40" spans="1:36" x14ac:dyDescent="0.3">
      <c r="A40" s="102">
        <v>50</v>
      </c>
      <c r="B40" s="107" t="str">
        <f>VLOOKUP($A40,Сотрудники!$A$3:$L$1206,2,0)</f>
        <v>Жарницкий Давид</v>
      </c>
      <c r="C40" s="107" t="str">
        <f>VLOOKUP($A40,Сотрудники!$A$3:$L$1206,8,0)</f>
        <v>СПБ</v>
      </c>
      <c r="D40" s="109" t="str">
        <f t="shared" si="9"/>
        <v/>
      </c>
      <c r="E40" s="109" t="str">
        <f t="shared" si="9"/>
        <v/>
      </c>
      <c r="F40" s="109" t="str">
        <f t="shared" si="9"/>
        <v/>
      </c>
      <c r="G40" s="109" t="str">
        <f t="shared" si="9"/>
        <v/>
      </c>
      <c r="H40" s="127" t="str">
        <f t="shared" si="9"/>
        <v/>
      </c>
      <c r="I40" s="127" t="str">
        <f t="shared" si="9"/>
        <v/>
      </c>
      <c r="J40" s="109" t="str">
        <f t="shared" si="9"/>
        <v/>
      </c>
      <c r="K40" s="109" t="str">
        <f t="shared" si="9"/>
        <v/>
      </c>
      <c r="L40" s="109" t="str">
        <f t="shared" si="9"/>
        <v/>
      </c>
      <c r="M40" s="109" t="str">
        <f t="shared" si="9"/>
        <v/>
      </c>
      <c r="N40" s="109" t="str">
        <f t="shared" si="9"/>
        <v/>
      </c>
      <c r="O40" s="127" t="str">
        <f t="shared" si="9"/>
        <v/>
      </c>
      <c r="P40" s="127" t="str">
        <f t="shared" si="9"/>
        <v/>
      </c>
      <c r="Q40" s="109" t="str">
        <f t="shared" si="9"/>
        <v/>
      </c>
      <c r="R40" s="109" t="str">
        <f t="shared" si="9"/>
        <v/>
      </c>
      <c r="S40" s="109" t="str">
        <f t="shared" si="9"/>
        <v/>
      </c>
      <c r="T40" s="109" t="str">
        <f t="shared" si="9"/>
        <v/>
      </c>
      <c r="U40" s="109" t="str">
        <f t="shared" si="9"/>
        <v/>
      </c>
      <c r="V40" s="127" t="str">
        <f t="shared" si="9"/>
        <v/>
      </c>
      <c r="W40" s="127" t="str">
        <f t="shared" si="9"/>
        <v/>
      </c>
      <c r="X40" s="109" t="str">
        <f t="shared" si="9"/>
        <v/>
      </c>
      <c r="Y40" s="109" t="str">
        <f t="shared" si="9"/>
        <v/>
      </c>
      <c r="Z40" s="109" t="str">
        <f t="shared" si="9"/>
        <v/>
      </c>
      <c r="AA40" s="109" t="str">
        <f t="shared" si="9"/>
        <v/>
      </c>
      <c r="AB40" s="109" t="str">
        <f t="shared" si="9"/>
        <v/>
      </c>
      <c r="AC40" s="127" t="str">
        <f t="shared" si="9"/>
        <v/>
      </c>
      <c r="AD40" s="127" t="str">
        <f t="shared" si="9"/>
        <v/>
      </c>
      <c r="AE40" s="109" t="str">
        <f t="shared" si="9"/>
        <v/>
      </c>
      <c r="AF40" s="109" t="str">
        <f t="shared" si="9"/>
        <v/>
      </c>
      <c r="AG40" s="109" t="str">
        <f t="shared" si="9"/>
        <v/>
      </c>
      <c r="AH40" s="109" t="str">
        <f t="shared" si="9"/>
        <v/>
      </c>
      <c r="AI40" s="109" t="str">
        <f t="shared" si="9"/>
        <v/>
      </c>
      <c r="AJ40" s="109" t="str">
        <f t="shared" si="9"/>
        <v/>
      </c>
    </row>
    <row r="41" spans="1:36" x14ac:dyDescent="0.3">
      <c r="A41" s="102">
        <v>51</v>
      </c>
      <c r="B41" s="107" t="str">
        <f>VLOOKUP($A41,Сотрудники!$A$3:$L$1206,2,0)</f>
        <v>Колмогорова Анна</v>
      </c>
      <c r="C41" s="107" t="str">
        <f>VLOOKUP($A41,Сотрудники!$A$3:$L$1206,8,0)</f>
        <v>Краснодар</v>
      </c>
      <c r="D41" s="109" t="str">
        <f t="shared" si="9"/>
        <v/>
      </c>
      <c r="E41" s="109" t="str">
        <f t="shared" si="9"/>
        <v/>
      </c>
      <c r="F41" s="109" t="str">
        <f t="shared" si="9"/>
        <v/>
      </c>
      <c r="G41" s="109" t="str">
        <f t="shared" si="9"/>
        <v/>
      </c>
      <c r="H41" s="127" t="str">
        <f t="shared" si="9"/>
        <v/>
      </c>
      <c r="I41" s="127" t="str">
        <f t="shared" si="9"/>
        <v/>
      </c>
      <c r="J41" s="109" t="str">
        <f t="shared" si="9"/>
        <v/>
      </c>
      <c r="K41" s="109" t="str">
        <f t="shared" si="9"/>
        <v/>
      </c>
      <c r="L41" s="109" t="str">
        <f t="shared" si="9"/>
        <v/>
      </c>
      <c r="M41" s="109" t="str">
        <f t="shared" si="9"/>
        <v/>
      </c>
      <c r="N41" s="109" t="str">
        <f t="shared" si="9"/>
        <v/>
      </c>
      <c r="O41" s="127" t="str">
        <f t="shared" si="9"/>
        <v/>
      </c>
      <c r="P41" s="127" t="str">
        <f t="shared" si="9"/>
        <v/>
      </c>
      <c r="Q41" s="109" t="str">
        <f t="shared" si="9"/>
        <v/>
      </c>
      <c r="R41" s="109" t="str">
        <f t="shared" si="9"/>
        <v/>
      </c>
      <c r="S41" s="109" t="str">
        <f t="shared" si="9"/>
        <v/>
      </c>
      <c r="T41" s="109" t="str">
        <f t="shared" si="9"/>
        <v/>
      </c>
      <c r="U41" s="109" t="str">
        <f t="shared" si="9"/>
        <v/>
      </c>
      <c r="V41" s="127" t="str">
        <f t="shared" si="9"/>
        <v/>
      </c>
      <c r="W41" s="127" t="str">
        <f t="shared" si="9"/>
        <v/>
      </c>
      <c r="X41" s="109" t="str">
        <f t="shared" si="9"/>
        <v/>
      </c>
      <c r="Y41" s="109" t="str">
        <f t="shared" si="9"/>
        <v/>
      </c>
      <c r="Z41" s="109" t="str">
        <f t="shared" si="9"/>
        <v/>
      </c>
      <c r="AA41" s="109" t="str">
        <f t="shared" si="9"/>
        <v/>
      </c>
      <c r="AB41" s="109" t="str">
        <f t="shared" si="9"/>
        <v/>
      </c>
      <c r="AC41" s="127" t="str">
        <f t="shared" si="9"/>
        <v/>
      </c>
      <c r="AD41" s="127" t="str">
        <f t="shared" si="9"/>
        <v/>
      </c>
      <c r="AE41" s="109" t="str">
        <f t="shared" si="9"/>
        <v/>
      </c>
      <c r="AF41" s="109" t="str">
        <f t="shared" si="9"/>
        <v/>
      </c>
      <c r="AG41" s="109" t="str">
        <f t="shared" si="9"/>
        <v/>
      </c>
      <c r="AH41" s="109" t="str">
        <f t="shared" si="9"/>
        <v/>
      </c>
      <c r="AI41" s="109"/>
      <c r="AJ41" s="109"/>
    </row>
    <row r="42" spans="1:36" x14ac:dyDescent="0.3">
      <c r="A42" s="102">
        <v>53</v>
      </c>
      <c r="B42" s="107" t="str">
        <f>VLOOKUP($A42,Сотрудники!$A$3:$L$1206,2,0)</f>
        <v>Скаржинский Тимур</v>
      </c>
      <c r="C42" s="107" t="str">
        <f>VLOOKUP($A42,Сотрудники!$A$3:$L$1206,8,0)</f>
        <v>Москва</v>
      </c>
      <c r="D42" s="109" t="str">
        <f t="shared" si="9"/>
        <v/>
      </c>
      <c r="E42" s="109" t="str">
        <f t="shared" si="9"/>
        <v/>
      </c>
      <c r="F42" s="109" t="str">
        <f t="shared" si="9"/>
        <v/>
      </c>
      <c r="G42" s="109" t="str">
        <f t="shared" si="9"/>
        <v/>
      </c>
      <c r="H42" s="127" t="str">
        <f t="shared" si="9"/>
        <v/>
      </c>
      <c r="I42" s="127" t="str">
        <f t="shared" si="9"/>
        <v/>
      </c>
      <c r="J42" s="109" t="str">
        <f t="shared" si="9"/>
        <v/>
      </c>
      <c r="K42" s="109" t="str">
        <f t="shared" si="9"/>
        <v/>
      </c>
      <c r="L42" s="109" t="str">
        <f t="shared" si="9"/>
        <v/>
      </c>
      <c r="M42" s="109" t="str">
        <f t="shared" si="9"/>
        <v/>
      </c>
      <c r="N42" s="109" t="str">
        <f t="shared" si="9"/>
        <v/>
      </c>
      <c r="O42" s="127" t="str">
        <f t="shared" si="9"/>
        <v/>
      </c>
      <c r="P42" s="127" t="str">
        <f t="shared" si="9"/>
        <v/>
      </c>
      <c r="Q42" s="109" t="str">
        <f t="shared" si="9"/>
        <v/>
      </c>
      <c r="R42" s="109" t="str">
        <f t="shared" si="9"/>
        <v/>
      </c>
      <c r="S42" s="109" t="str">
        <f t="shared" si="9"/>
        <v/>
      </c>
      <c r="T42" s="109" t="str">
        <f t="shared" si="9"/>
        <v/>
      </c>
      <c r="U42" s="109" t="str">
        <f t="shared" si="9"/>
        <v/>
      </c>
      <c r="V42" s="127" t="str">
        <f t="shared" si="9"/>
        <v/>
      </c>
      <c r="W42" s="127" t="str">
        <f t="shared" si="9"/>
        <v/>
      </c>
      <c r="X42" s="109" t="str">
        <f t="shared" si="9"/>
        <v/>
      </c>
      <c r="Y42" s="109" t="str">
        <f t="shared" si="9"/>
        <v/>
      </c>
      <c r="Z42" s="109" t="str">
        <f t="shared" si="9"/>
        <v/>
      </c>
      <c r="AA42" s="109" t="str">
        <f t="shared" si="9"/>
        <v/>
      </c>
      <c r="AB42" s="109" t="str">
        <f t="shared" si="9"/>
        <v/>
      </c>
      <c r="AC42" s="127" t="str">
        <f t="shared" si="9"/>
        <v/>
      </c>
      <c r="AD42" s="127" t="str">
        <f t="shared" ref="AD42:AJ42" si="10">IF(ISBLANK(AD129),"",IF(AD129=0,"Выходной",IF(AD129&lt;&gt;0,"Работал","")))</f>
        <v/>
      </c>
      <c r="AE42" s="109" t="str">
        <f t="shared" si="10"/>
        <v/>
      </c>
      <c r="AF42" s="109" t="str">
        <f t="shared" si="10"/>
        <v/>
      </c>
      <c r="AG42" s="109" t="str">
        <f t="shared" si="10"/>
        <v/>
      </c>
      <c r="AH42" s="109" t="str">
        <f t="shared" si="10"/>
        <v/>
      </c>
      <c r="AI42" s="109" t="str">
        <f t="shared" si="10"/>
        <v/>
      </c>
      <c r="AJ42" s="109" t="str">
        <f t="shared" si="10"/>
        <v/>
      </c>
    </row>
    <row r="43" spans="1:36" x14ac:dyDescent="0.3">
      <c r="A43" s="102">
        <v>54</v>
      </c>
      <c r="B43" s="107" t="str">
        <f>VLOOKUP($A43,Сотрудники!$A$3:$L$1206,2,0)</f>
        <v>Закрацкий Станислав</v>
      </c>
      <c r="C43" s="107" t="str">
        <f>VLOOKUP($A43,Сотрудники!$A$3:$L$1206,8,0)</f>
        <v>Москва</v>
      </c>
      <c r="D43" s="109" t="str">
        <f t="shared" ref="D43:AJ50" si="11">IF(ISBLANK(D130),"",IF(D130=0,"Выходной",IF(D130&lt;&gt;0,"Работал","")))</f>
        <v/>
      </c>
      <c r="E43" s="109" t="str">
        <f t="shared" si="11"/>
        <v/>
      </c>
      <c r="F43" s="109" t="str">
        <f t="shared" si="11"/>
        <v/>
      </c>
      <c r="G43" s="109" t="str">
        <f t="shared" si="11"/>
        <v/>
      </c>
      <c r="H43" s="127" t="str">
        <f t="shared" si="11"/>
        <v/>
      </c>
      <c r="I43" s="127" t="str">
        <f t="shared" si="11"/>
        <v/>
      </c>
      <c r="J43" s="109" t="str">
        <f t="shared" si="11"/>
        <v/>
      </c>
      <c r="K43" s="109" t="str">
        <f t="shared" si="11"/>
        <v/>
      </c>
      <c r="L43" s="109" t="str">
        <f t="shared" si="11"/>
        <v/>
      </c>
      <c r="M43" s="109" t="str">
        <f t="shared" si="11"/>
        <v/>
      </c>
      <c r="N43" s="109" t="str">
        <f t="shared" si="11"/>
        <v/>
      </c>
      <c r="O43" s="127" t="str">
        <f t="shared" si="11"/>
        <v/>
      </c>
      <c r="P43" s="127" t="str">
        <f t="shared" si="11"/>
        <v/>
      </c>
      <c r="Q43" s="109" t="str">
        <f t="shared" si="11"/>
        <v/>
      </c>
      <c r="R43" s="109" t="str">
        <f t="shared" si="11"/>
        <v/>
      </c>
      <c r="S43" s="109" t="str">
        <f t="shared" si="11"/>
        <v/>
      </c>
      <c r="T43" s="109" t="str">
        <f t="shared" si="11"/>
        <v/>
      </c>
      <c r="U43" s="109" t="str">
        <f t="shared" si="11"/>
        <v/>
      </c>
      <c r="V43" s="127" t="str">
        <f t="shared" si="11"/>
        <v/>
      </c>
      <c r="W43" s="127" t="str">
        <f t="shared" si="11"/>
        <v/>
      </c>
      <c r="X43" s="109" t="str">
        <f t="shared" si="11"/>
        <v/>
      </c>
      <c r="Y43" s="109" t="str">
        <f t="shared" si="11"/>
        <v/>
      </c>
      <c r="Z43" s="109" t="str">
        <f t="shared" si="11"/>
        <v/>
      </c>
      <c r="AA43" s="109" t="str">
        <f t="shared" si="11"/>
        <v/>
      </c>
      <c r="AB43" s="109" t="str">
        <f t="shared" si="11"/>
        <v/>
      </c>
      <c r="AC43" s="127" t="str">
        <f t="shared" si="11"/>
        <v/>
      </c>
      <c r="AD43" s="127" t="str">
        <f t="shared" si="11"/>
        <v/>
      </c>
      <c r="AE43" s="109" t="str">
        <f t="shared" si="11"/>
        <v/>
      </c>
      <c r="AF43" s="109" t="str">
        <f t="shared" si="11"/>
        <v/>
      </c>
      <c r="AG43" s="109" t="str">
        <f t="shared" si="11"/>
        <v/>
      </c>
      <c r="AH43" s="109" t="str">
        <f t="shared" si="11"/>
        <v/>
      </c>
      <c r="AI43" s="109" t="str">
        <f t="shared" si="11"/>
        <v/>
      </c>
      <c r="AJ43" s="109" t="str">
        <f t="shared" si="11"/>
        <v/>
      </c>
    </row>
    <row r="44" spans="1:36" x14ac:dyDescent="0.3">
      <c r="A44" s="102">
        <v>55</v>
      </c>
      <c r="B44" s="107" t="str">
        <f>VLOOKUP($A44,Сотрудники!$A$3:$L$1206,2,0)</f>
        <v>Секисов Константин</v>
      </c>
      <c r="C44" s="107" t="str">
        <f>VLOOKUP($A44,Сотрудники!$A$3:$L$1206,8,0)</f>
        <v>Курган</v>
      </c>
      <c r="D44" s="109" t="str">
        <f t="shared" si="11"/>
        <v/>
      </c>
      <c r="E44" s="109" t="str">
        <f t="shared" si="11"/>
        <v/>
      </c>
      <c r="F44" s="109" t="str">
        <f t="shared" si="11"/>
        <v/>
      </c>
      <c r="G44" s="109" t="str">
        <f t="shared" si="11"/>
        <v/>
      </c>
      <c r="H44" s="127" t="str">
        <f t="shared" si="11"/>
        <v/>
      </c>
      <c r="I44" s="127" t="str">
        <f t="shared" si="11"/>
        <v/>
      </c>
      <c r="J44" s="109" t="str">
        <f t="shared" si="11"/>
        <v/>
      </c>
      <c r="K44" s="109" t="str">
        <f t="shared" si="11"/>
        <v/>
      </c>
      <c r="L44" s="109" t="str">
        <f t="shared" si="11"/>
        <v/>
      </c>
      <c r="M44" s="109" t="str">
        <f t="shared" si="11"/>
        <v/>
      </c>
      <c r="N44" s="109" t="str">
        <f t="shared" si="11"/>
        <v/>
      </c>
      <c r="O44" s="127" t="str">
        <f t="shared" si="11"/>
        <v/>
      </c>
      <c r="P44" s="127" t="str">
        <f t="shared" si="11"/>
        <v/>
      </c>
      <c r="Q44" s="109" t="str">
        <f t="shared" si="11"/>
        <v/>
      </c>
      <c r="R44" s="109" t="str">
        <f t="shared" si="11"/>
        <v/>
      </c>
      <c r="S44" s="109" t="str">
        <f t="shared" si="11"/>
        <v/>
      </c>
      <c r="T44" s="109" t="str">
        <f t="shared" si="11"/>
        <v/>
      </c>
      <c r="U44" s="109" t="str">
        <f t="shared" si="11"/>
        <v/>
      </c>
      <c r="V44" s="127" t="str">
        <f t="shared" si="11"/>
        <v/>
      </c>
      <c r="W44" s="127" t="str">
        <f t="shared" si="11"/>
        <v/>
      </c>
      <c r="X44" s="109" t="str">
        <f t="shared" si="11"/>
        <v/>
      </c>
      <c r="Y44" s="109" t="str">
        <f t="shared" si="11"/>
        <v/>
      </c>
      <c r="Z44" s="109" t="str">
        <f t="shared" si="11"/>
        <v/>
      </c>
      <c r="AA44" s="109" t="str">
        <f t="shared" si="11"/>
        <v/>
      </c>
      <c r="AB44" s="109" t="str">
        <f t="shared" si="11"/>
        <v/>
      </c>
      <c r="AC44" s="127" t="str">
        <f t="shared" si="11"/>
        <v/>
      </c>
      <c r="AD44" s="127" t="str">
        <f t="shared" si="11"/>
        <v/>
      </c>
      <c r="AE44" s="109" t="str">
        <f t="shared" si="11"/>
        <v/>
      </c>
      <c r="AF44" s="109" t="str">
        <f t="shared" si="11"/>
        <v/>
      </c>
      <c r="AG44" s="109" t="str">
        <f t="shared" si="11"/>
        <v/>
      </c>
      <c r="AH44" s="109" t="str">
        <f t="shared" si="11"/>
        <v/>
      </c>
      <c r="AI44" s="109" t="str">
        <f t="shared" si="11"/>
        <v/>
      </c>
      <c r="AJ44" s="109" t="str">
        <f t="shared" si="11"/>
        <v/>
      </c>
    </row>
    <row r="45" spans="1:36" x14ac:dyDescent="0.3">
      <c r="A45" s="102">
        <v>56</v>
      </c>
      <c r="B45" s="107" t="str">
        <f>VLOOKUP($A45,Сотрудники!$A$3:$L$1206,2,0)</f>
        <v>Русинов Михаил</v>
      </c>
      <c r="C45" s="107" t="str">
        <f>VLOOKUP($A45,Сотрудники!$A$3:$L$1206,8,0)</f>
        <v>Москва</v>
      </c>
      <c r="D45" s="109" t="str">
        <f t="shared" si="11"/>
        <v/>
      </c>
      <c r="E45" s="109" t="str">
        <f t="shared" si="11"/>
        <v/>
      </c>
      <c r="F45" s="109" t="str">
        <f t="shared" si="11"/>
        <v/>
      </c>
      <c r="G45" s="109" t="str">
        <f t="shared" si="11"/>
        <v/>
      </c>
      <c r="H45" s="127" t="str">
        <f t="shared" si="11"/>
        <v/>
      </c>
      <c r="I45" s="127" t="str">
        <f t="shared" si="11"/>
        <v/>
      </c>
      <c r="J45" s="109" t="str">
        <f t="shared" si="11"/>
        <v/>
      </c>
      <c r="K45" s="109" t="str">
        <f t="shared" si="11"/>
        <v/>
      </c>
      <c r="L45" s="109" t="str">
        <f t="shared" si="11"/>
        <v/>
      </c>
      <c r="M45" s="109" t="str">
        <f t="shared" si="11"/>
        <v/>
      </c>
      <c r="N45" s="109" t="str">
        <f t="shared" si="11"/>
        <v/>
      </c>
      <c r="O45" s="127" t="str">
        <f t="shared" si="11"/>
        <v/>
      </c>
      <c r="P45" s="127" t="str">
        <f t="shared" si="11"/>
        <v/>
      </c>
      <c r="Q45" s="109" t="str">
        <f t="shared" si="11"/>
        <v/>
      </c>
      <c r="R45" s="109" t="str">
        <f t="shared" si="11"/>
        <v/>
      </c>
      <c r="S45" s="109" t="str">
        <f t="shared" si="11"/>
        <v/>
      </c>
      <c r="T45" s="109" t="str">
        <f t="shared" si="11"/>
        <v/>
      </c>
      <c r="U45" s="109" t="str">
        <f t="shared" si="11"/>
        <v/>
      </c>
      <c r="V45" s="127" t="str">
        <f t="shared" si="11"/>
        <v/>
      </c>
      <c r="W45" s="127" t="str">
        <f t="shared" si="11"/>
        <v/>
      </c>
      <c r="X45" s="109" t="str">
        <f t="shared" si="11"/>
        <v/>
      </c>
      <c r="Y45" s="109" t="str">
        <f t="shared" si="11"/>
        <v/>
      </c>
      <c r="Z45" s="109" t="str">
        <f t="shared" si="11"/>
        <v/>
      </c>
      <c r="AA45" s="109" t="str">
        <f t="shared" si="11"/>
        <v/>
      </c>
      <c r="AB45" s="109" t="str">
        <f t="shared" si="11"/>
        <v/>
      </c>
      <c r="AC45" s="127" t="str">
        <f t="shared" si="11"/>
        <v/>
      </c>
      <c r="AD45" s="127" t="str">
        <f t="shared" si="11"/>
        <v/>
      </c>
      <c r="AE45" s="109" t="str">
        <f t="shared" si="11"/>
        <v/>
      </c>
      <c r="AF45" s="109" t="str">
        <f t="shared" si="11"/>
        <v/>
      </c>
      <c r="AG45" s="109" t="str">
        <f t="shared" si="11"/>
        <v/>
      </c>
      <c r="AH45" s="109" t="str">
        <f t="shared" si="11"/>
        <v/>
      </c>
      <c r="AI45" s="109" t="str">
        <f t="shared" si="11"/>
        <v/>
      </c>
      <c r="AJ45" s="109" t="str">
        <f t="shared" si="11"/>
        <v/>
      </c>
    </row>
    <row r="46" spans="1:36" x14ac:dyDescent="0.3">
      <c r="A46" s="102">
        <v>57</v>
      </c>
      <c r="B46" s="107" t="str">
        <f>VLOOKUP($A46,Сотрудники!$A$3:$L$1206,2,0)</f>
        <v>Кузякина Ирина</v>
      </c>
      <c r="C46" s="107" t="str">
        <f>VLOOKUP($A46,Сотрудники!$A$3:$L$1206,8,0)</f>
        <v>Москва</v>
      </c>
      <c r="D46" s="109" t="str">
        <f t="shared" si="11"/>
        <v/>
      </c>
      <c r="E46" s="109" t="str">
        <f t="shared" si="11"/>
        <v/>
      </c>
      <c r="F46" s="109" t="str">
        <f t="shared" si="11"/>
        <v/>
      </c>
      <c r="G46" s="109" t="str">
        <f t="shared" si="11"/>
        <v/>
      </c>
      <c r="H46" s="127" t="str">
        <f t="shared" si="11"/>
        <v/>
      </c>
      <c r="I46" s="127" t="str">
        <f t="shared" si="11"/>
        <v/>
      </c>
      <c r="J46" s="109" t="str">
        <f t="shared" si="11"/>
        <v/>
      </c>
      <c r="K46" s="109" t="str">
        <f t="shared" si="11"/>
        <v/>
      </c>
      <c r="L46" s="109" t="str">
        <f t="shared" si="11"/>
        <v/>
      </c>
      <c r="M46" s="109" t="str">
        <f t="shared" si="11"/>
        <v/>
      </c>
      <c r="N46" s="109" t="str">
        <f t="shared" si="11"/>
        <v/>
      </c>
      <c r="O46" s="127" t="str">
        <f t="shared" si="11"/>
        <v/>
      </c>
      <c r="P46" s="127" t="str">
        <f t="shared" si="11"/>
        <v/>
      </c>
      <c r="Q46" s="109" t="str">
        <f t="shared" si="11"/>
        <v/>
      </c>
      <c r="R46" s="109" t="str">
        <f t="shared" si="11"/>
        <v/>
      </c>
      <c r="S46" s="109" t="str">
        <f t="shared" si="11"/>
        <v/>
      </c>
      <c r="T46" s="109" t="str">
        <f t="shared" si="11"/>
        <v/>
      </c>
      <c r="U46" s="109" t="str">
        <f t="shared" si="11"/>
        <v/>
      </c>
      <c r="V46" s="127" t="str">
        <f t="shared" si="11"/>
        <v/>
      </c>
      <c r="W46" s="127" t="str">
        <f t="shared" si="11"/>
        <v/>
      </c>
      <c r="X46" s="109" t="str">
        <f t="shared" si="11"/>
        <v/>
      </c>
      <c r="Y46" s="109" t="str">
        <f t="shared" si="11"/>
        <v/>
      </c>
      <c r="Z46" s="109" t="str">
        <f t="shared" si="11"/>
        <v/>
      </c>
      <c r="AA46" s="109" t="str">
        <f t="shared" si="11"/>
        <v/>
      </c>
      <c r="AB46" s="109" t="str">
        <f t="shared" si="11"/>
        <v/>
      </c>
      <c r="AC46" s="127" t="str">
        <f t="shared" si="11"/>
        <v/>
      </c>
      <c r="AD46" s="127" t="str">
        <f t="shared" si="11"/>
        <v/>
      </c>
      <c r="AE46" s="109" t="str">
        <f t="shared" si="11"/>
        <v/>
      </c>
      <c r="AF46" s="109" t="str">
        <f t="shared" si="11"/>
        <v/>
      </c>
      <c r="AG46" s="109" t="str">
        <f t="shared" si="11"/>
        <v/>
      </c>
      <c r="AH46" s="109" t="str">
        <f t="shared" si="11"/>
        <v/>
      </c>
      <c r="AI46" s="109" t="str">
        <f t="shared" si="11"/>
        <v/>
      </c>
      <c r="AJ46" s="109" t="str">
        <f t="shared" si="11"/>
        <v/>
      </c>
    </row>
    <row r="47" spans="1:36" x14ac:dyDescent="0.3">
      <c r="A47" s="102">
        <v>58</v>
      </c>
      <c r="B47" s="107" t="str">
        <f>VLOOKUP($A47,Сотрудники!$A$3:$L$1206,2,0)</f>
        <v>Нгуен Дмитрий</v>
      </c>
      <c r="C47" s="107" t="str">
        <f>VLOOKUP($A47,Сотрудники!$A$3:$L$1206,8,0)</f>
        <v>СПБ</v>
      </c>
      <c r="D47" s="109" t="str">
        <f t="shared" si="11"/>
        <v/>
      </c>
      <c r="E47" s="109" t="str">
        <f t="shared" si="11"/>
        <v/>
      </c>
      <c r="F47" s="109" t="str">
        <f t="shared" si="11"/>
        <v/>
      </c>
      <c r="G47" s="109" t="str">
        <f t="shared" si="11"/>
        <v/>
      </c>
      <c r="H47" s="127" t="str">
        <f t="shared" si="11"/>
        <v/>
      </c>
      <c r="I47" s="127" t="str">
        <f t="shared" si="11"/>
        <v/>
      </c>
      <c r="J47" s="109" t="str">
        <f t="shared" si="11"/>
        <v/>
      </c>
      <c r="K47" s="109" t="str">
        <f t="shared" si="11"/>
        <v/>
      </c>
      <c r="L47" s="109" t="str">
        <f t="shared" si="11"/>
        <v/>
      </c>
      <c r="M47" s="109" t="str">
        <f t="shared" si="11"/>
        <v/>
      </c>
      <c r="N47" s="109" t="str">
        <f t="shared" si="11"/>
        <v/>
      </c>
      <c r="O47" s="127" t="str">
        <f t="shared" si="11"/>
        <v/>
      </c>
      <c r="P47" s="127" t="str">
        <f t="shared" si="11"/>
        <v/>
      </c>
      <c r="Q47" s="109" t="str">
        <f t="shared" si="11"/>
        <v/>
      </c>
      <c r="R47" s="109" t="str">
        <f t="shared" si="11"/>
        <v/>
      </c>
      <c r="S47" s="109" t="str">
        <f t="shared" si="11"/>
        <v/>
      </c>
      <c r="T47" s="109" t="str">
        <f t="shared" si="11"/>
        <v/>
      </c>
      <c r="U47" s="109" t="str">
        <f t="shared" si="11"/>
        <v/>
      </c>
      <c r="V47" s="127" t="str">
        <f t="shared" si="11"/>
        <v/>
      </c>
      <c r="W47" s="127" t="str">
        <f t="shared" si="11"/>
        <v/>
      </c>
      <c r="X47" s="109" t="str">
        <f t="shared" si="11"/>
        <v/>
      </c>
      <c r="Y47" s="109" t="str">
        <f t="shared" si="11"/>
        <v/>
      </c>
      <c r="Z47" s="109" t="str">
        <f t="shared" si="11"/>
        <v/>
      </c>
      <c r="AA47" s="109" t="str">
        <f t="shared" si="11"/>
        <v/>
      </c>
      <c r="AB47" s="109" t="str">
        <f t="shared" si="11"/>
        <v/>
      </c>
      <c r="AC47" s="127" t="str">
        <f t="shared" si="11"/>
        <v/>
      </c>
      <c r="AD47" s="127" t="str">
        <f t="shared" si="11"/>
        <v/>
      </c>
      <c r="AE47" s="109" t="str">
        <f t="shared" si="11"/>
        <v/>
      </c>
      <c r="AF47" s="109" t="str">
        <f t="shared" si="11"/>
        <v/>
      </c>
      <c r="AG47" s="109" t="str">
        <f t="shared" si="11"/>
        <v/>
      </c>
      <c r="AH47" s="109" t="str">
        <f t="shared" si="11"/>
        <v/>
      </c>
      <c r="AI47" s="109" t="str">
        <f t="shared" si="11"/>
        <v/>
      </c>
      <c r="AJ47" s="109" t="str">
        <f t="shared" si="11"/>
        <v/>
      </c>
    </row>
    <row r="48" spans="1:36" x14ac:dyDescent="0.3">
      <c r="A48" s="102">
        <v>59</v>
      </c>
      <c r="B48" s="107" t="str">
        <f>VLOOKUP($A48,Сотрудники!$A$3:$L$1206,2,0)</f>
        <v>Зырянов Николай</v>
      </c>
      <c r="C48" s="107" t="str">
        <f>VLOOKUP($A48,Сотрудники!$A$3:$L$1206,8,0)</f>
        <v>СПБ</v>
      </c>
      <c r="D48" s="109" t="str">
        <f t="shared" si="11"/>
        <v/>
      </c>
      <c r="E48" s="109" t="str">
        <f t="shared" si="11"/>
        <v/>
      </c>
      <c r="F48" s="109" t="str">
        <f t="shared" si="11"/>
        <v/>
      </c>
      <c r="G48" s="109" t="str">
        <f t="shared" si="11"/>
        <v/>
      </c>
      <c r="H48" s="127" t="str">
        <f t="shared" si="11"/>
        <v/>
      </c>
      <c r="I48" s="127" t="str">
        <f t="shared" si="11"/>
        <v/>
      </c>
      <c r="J48" s="109" t="str">
        <f t="shared" si="11"/>
        <v/>
      </c>
      <c r="K48" s="109" t="str">
        <f t="shared" si="11"/>
        <v/>
      </c>
      <c r="L48" s="109" t="str">
        <f t="shared" si="11"/>
        <v/>
      </c>
      <c r="M48" s="109" t="str">
        <f t="shared" si="11"/>
        <v/>
      </c>
      <c r="N48" s="109" t="str">
        <f t="shared" si="11"/>
        <v/>
      </c>
      <c r="O48" s="127" t="str">
        <f t="shared" si="11"/>
        <v/>
      </c>
      <c r="P48" s="127" t="str">
        <f t="shared" si="11"/>
        <v/>
      </c>
      <c r="Q48" s="109" t="str">
        <f t="shared" si="11"/>
        <v/>
      </c>
      <c r="R48" s="109" t="str">
        <f t="shared" si="11"/>
        <v/>
      </c>
      <c r="S48" s="109" t="str">
        <f t="shared" si="11"/>
        <v/>
      </c>
      <c r="T48" s="109" t="str">
        <f t="shared" si="11"/>
        <v/>
      </c>
      <c r="U48" s="109" t="str">
        <f t="shared" si="11"/>
        <v/>
      </c>
      <c r="V48" s="127" t="str">
        <f t="shared" si="11"/>
        <v/>
      </c>
      <c r="W48" s="127" t="str">
        <f t="shared" si="11"/>
        <v/>
      </c>
      <c r="X48" s="109" t="str">
        <f t="shared" si="11"/>
        <v/>
      </c>
      <c r="Y48" s="109" t="str">
        <f t="shared" si="11"/>
        <v/>
      </c>
      <c r="Z48" s="109" t="str">
        <f t="shared" si="11"/>
        <v/>
      </c>
      <c r="AA48" s="109" t="str">
        <f t="shared" si="11"/>
        <v/>
      </c>
      <c r="AB48" s="109" t="str">
        <f t="shared" si="11"/>
        <v/>
      </c>
      <c r="AC48" s="127" t="str">
        <f t="shared" si="11"/>
        <v/>
      </c>
      <c r="AD48" s="127" t="str">
        <f t="shared" si="11"/>
        <v/>
      </c>
      <c r="AE48" s="109" t="str">
        <f t="shared" si="11"/>
        <v/>
      </c>
      <c r="AF48" s="109" t="str">
        <f t="shared" si="11"/>
        <v/>
      </c>
      <c r="AG48" s="109" t="str">
        <f t="shared" si="11"/>
        <v/>
      </c>
      <c r="AH48" s="109" t="str">
        <f t="shared" si="11"/>
        <v/>
      </c>
      <c r="AI48" s="109" t="str">
        <f t="shared" si="11"/>
        <v/>
      </c>
      <c r="AJ48" s="109" t="str">
        <f t="shared" si="11"/>
        <v/>
      </c>
    </row>
    <row r="49" spans="1:36" x14ac:dyDescent="0.3">
      <c r="A49" s="102">
        <v>60</v>
      </c>
      <c r="B49" s="107" t="str">
        <f>VLOOKUP($A49,Сотрудники!$A$3:$L$1206,2,0)</f>
        <v>Гнусов Алексей</v>
      </c>
      <c r="C49" s="107" t="str">
        <f>VLOOKUP($A49,Сотрудники!$A$3:$L$1206,8,0)</f>
        <v>Москва</v>
      </c>
      <c r="D49" s="109" t="str">
        <f t="shared" si="11"/>
        <v/>
      </c>
      <c r="E49" s="109" t="str">
        <f t="shared" si="11"/>
        <v/>
      </c>
      <c r="F49" s="109" t="str">
        <f t="shared" si="11"/>
        <v/>
      </c>
      <c r="G49" s="109" t="str">
        <f t="shared" si="11"/>
        <v/>
      </c>
      <c r="H49" s="127" t="str">
        <f t="shared" si="11"/>
        <v/>
      </c>
      <c r="I49" s="127" t="str">
        <f t="shared" si="11"/>
        <v/>
      </c>
      <c r="J49" s="109" t="str">
        <f t="shared" si="11"/>
        <v/>
      </c>
      <c r="K49" s="109" t="str">
        <f t="shared" si="11"/>
        <v/>
      </c>
      <c r="L49" s="109" t="str">
        <f t="shared" si="11"/>
        <v/>
      </c>
      <c r="M49" s="109" t="str">
        <f t="shared" si="11"/>
        <v/>
      </c>
      <c r="N49" s="109" t="str">
        <f t="shared" si="11"/>
        <v/>
      </c>
      <c r="O49" s="127" t="str">
        <f t="shared" si="11"/>
        <v/>
      </c>
      <c r="P49" s="127" t="str">
        <f t="shared" si="11"/>
        <v/>
      </c>
      <c r="Q49" s="109" t="str">
        <f t="shared" si="11"/>
        <v/>
      </c>
      <c r="R49" s="109" t="str">
        <f t="shared" si="11"/>
        <v/>
      </c>
      <c r="S49" s="109" t="str">
        <f t="shared" si="11"/>
        <v/>
      </c>
      <c r="T49" s="109" t="str">
        <f t="shared" si="11"/>
        <v/>
      </c>
      <c r="U49" s="109" t="str">
        <f t="shared" si="11"/>
        <v/>
      </c>
      <c r="V49" s="127" t="str">
        <f t="shared" si="11"/>
        <v/>
      </c>
      <c r="W49" s="127" t="str">
        <f t="shared" si="11"/>
        <v/>
      </c>
      <c r="X49" s="109" t="str">
        <f t="shared" si="11"/>
        <v/>
      </c>
      <c r="Y49" s="109" t="str">
        <f t="shared" si="11"/>
        <v/>
      </c>
      <c r="Z49" s="109" t="str">
        <f t="shared" si="11"/>
        <v/>
      </c>
      <c r="AA49" s="109" t="str">
        <f t="shared" si="11"/>
        <v/>
      </c>
      <c r="AB49" s="109" t="str">
        <f t="shared" si="11"/>
        <v/>
      </c>
      <c r="AC49" s="127" t="str">
        <f t="shared" si="11"/>
        <v/>
      </c>
      <c r="AD49" s="127" t="str">
        <f t="shared" si="11"/>
        <v/>
      </c>
      <c r="AE49" s="109" t="str">
        <f t="shared" si="11"/>
        <v/>
      </c>
      <c r="AF49" s="109" t="str">
        <f t="shared" si="11"/>
        <v/>
      </c>
      <c r="AG49" s="109" t="str">
        <f t="shared" si="11"/>
        <v/>
      </c>
      <c r="AH49" s="109" t="str">
        <f t="shared" si="11"/>
        <v/>
      </c>
      <c r="AI49" s="109" t="str">
        <f t="shared" si="11"/>
        <v/>
      </c>
      <c r="AJ49" s="109" t="str">
        <f t="shared" si="11"/>
        <v/>
      </c>
    </row>
    <row r="50" spans="1:36" x14ac:dyDescent="0.3">
      <c r="A50" s="102">
        <v>61</v>
      </c>
      <c r="B50" s="107" t="str">
        <f>VLOOKUP($A50,Сотрудники!$A$3:$L$1206,2,0)</f>
        <v>Ушаков Сергей</v>
      </c>
      <c r="C50" s="107" t="str">
        <f>VLOOKUP($A50,Сотрудники!$A$3:$L$1206,8,0)</f>
        <v>Москва</v>
      </c>
      <c r="D50" s="109" t="str">
        <f t="shared" si="11"/>
        <v/>
      </c>
      <c r="E50" s="109" t="str">
        <f t="shared" si="11"/>
        <v/>
      </c>
      <c r="F50" s="109" t="str">
        <f t="shared" si="11"/>
        <v/>
      </c>
      <c r="G50" s="109" t="str">
        <f t="shared" si="11"/>
        <v/>
      </c>
      <c r="H50" s="127" t="str">
        <f t="shared" si="11"/>
        <v/>
      </c>
      <c r="I50" s="127" t="str">
        <f t="shared" si="11"/>
        <v/>
      </c>
      <c r="J50" s="109" t="str">
        <f t="shared" si="11"/>
        <v/>
      </c>
      <c r="K50" s="109" t="str">
        <f t="shared" si="11"/>
        <v/>
      </c>
      <c r="L50" s="109" t="str">
        <f t="shared" si="11"/>
        <v/>
      </c>
      <c r="M50" s="109" t="str">
        <f t="shared" si="11"/>
        <v/>
      </c>
      <c r="N50" s="109" t="str">
        <f t="shared" si="11"/>
        <v/>
      </c>
      <c r="O50" s="127" t="str">
        <f t="shared" si="11"/>
        <v/>
      </c>
      <c r="P50" s="127" t="str">
        <f t="shared" si="11"/>
        <v/>
      </c>
      <c r="Q50" s="109" t="str">
        <f t="shared" si="11"/>
        <v/>
      </c>
      <c r="R50" s="109" t="str">
        <f t="shared" si="11"/>
        <v/>
      </c>
      <c r="S50" s="109" t="str">
        <f t="shared" si="11"/>
        <v/>
      </c>
      <c r="T50" s="109" t="str">
        <f t="shared" si="11"/>
        <v/>
      </c>
      <c r="U50" s="109" t="str">
        <f t="shared" si="11"/>
        <v/>
      </c>
      <c r="V50" s="127" t="str">
        <f t="shared" si="11"/>
        <v/>
      </c>
      <c r="W50" s="127" t="str">
        <f t="shared" si="11"/>
        <v/>
      </c>
      <c r="X50" s="109" t="str">
        <f t="shared" si="11"/>
        <v/>
      </c>
      <c r="Y50" s="109" t="str">
        <f t="shared" si="11"/>
        <v/>
      </c>
      <c r="Z50" s="109" t="str">
        <f t="shared" si="11"/>
        <v/>
      </c>
      <c r="AA50" s="109" t="str">
        <f t="shared" si="11"/>
        <v/>
      </c>
      <c r="AB50" s="109" t="str">
        <f t="shared" ref="D50:AJ58" si="12">IF(ISBLANK(AB137),"",IF(AB137=0,"Выходной",IF(AB137&lt;&gt;0,"Работал","")))</f>
        <v/>
      </c>
      <c r="AC50" s="127" t="str">
        <f t="shared" si="12"/>
        <v/>
      </c>
      <c r="AD50" s="127" t="str">
        <f t="shared" si="12"/>
        <v/>
      </c>
      <c r="AE50" s="109" t="str">
        <f t="shared" si="12"/>
        <v/>
      </c>
      <c r="AF50" s="109" t="str">
        <f t="shared" si="12"/>
        <v/>
      </c>
      <c r="AG50" s="109" t="str">
        <f t="shared" si="12"/>
        <v/>
      </c>
      <c r="AH50" s="109" t="str">
        <f t="shared" si="12"/>
        <v/>
      </c>
      <c r="AI50" s="109" t="str">
        <f t="shared" si="12"/>
        <v/>
      </c>
      <c r="AJ50" s="109" t="str">
        <f t="shared" si="12"/>
        <v/>
      </c>
    </row>
    <row r="51" spans="1:36" x14ac:dyDescent="0.3">
      <c r="A51" s="102">
        <v>62</v>
      </c>
      <c r="B51" s="107" t="str">
        <f>VLOOKUP($A51,Сотрудники!$A$3:$L$1206,2,0)</f>
        <v>Горьков Алексей</v>
      </c>
      <c r="C51" s="107" t="str">
        <f>VLOOKUP($A51,Сотрудники!$A$3:$L$1206,8,0)</f>
        <v>Москва</v>
      </c>
      <c r="D51" s="109" t="str">
        <f t="shared" si="12"/>
        <v/>
      </c>
      <c r="E51" s="109" t="str">
        <f t="shared" si="12"/>
        <v/>
      </c>
      <c r="F51" s="109" t="str">
        <f t="shared" si="12"/>
        <v/>
      </c>
      <c r="G51" s="109" t="str">
        <f t="shared" si="12"/>
        <v/>
      </c>
      <c r="H51" s="127" t="str">
        <f t="shared" si="12"/>
        <v/>
      </c>
      <c r="I51" s="127" t="str">
        <f t="shared" si="12"/>
        <v/>
      </c>
      <c r="J51" s="109" t="str">
        <f t="shared" si="12"/>
        <v/>
      </c>
      <c r="K51" s="109" t="str">
        <f t="shared" si="12"/>
        <v/>
      </c>
      <c r="L51" s="109" t="str">
        <f t="shared" si="12"/>
        <v/>
      </c>
      <c r="M51" s="109" t="str">
        <f t="shared" si="12"/>
        <v/>
      </c>
      <c r="N51" s="109" t="str">
        <f t="shared" si="12"/>
        <v/>
      </c>
      <c r="O51" s="127" t="str">
        <f t="shared" si="12"/>
        <v/>
      </c>
      <c r="P51" s="127" t="str">
        <f t="shared" si="12"/>
        <v/>
      </c>
      <c r="Q51" s="109" t="str">
        <f t="shared" si="12"/>
        <v/>
      </c>
      <c r="R51" s="109" t="str">
        <f t="shared" si="12"/>
        <v/>
      </c>
      <c r="S51" s="109" t="str">
        <f t="shared" si="12"/>
        <v/>
      </c>
      <c r="T51" s="109" t="str">
        <f t="shared" si="12"/>
        <v/>
      </c>
      <c r="U51" s="109" t="str">
        <f t="shared" si="12"/>
        <v/>
      </c>
      <c r="V51" s="127" t="str">
        <f t="shared" si="12"/>
        <v/>
      </c>
      <c r="W51" s="127" t="str">
        <f t="shared" si="12"/>
        <v/>
      </c>
      <c r="X51" s="109" t="str">
        <f t="shared" si="12"/>
        <v/>
      </c>
      <c r="Y51" s="109" t="str">
        <f t="shared" si="12"/>
        <v/>
      </c>
      <c r="Z51" s="109" t="str">
        <f t="shared" si="12"/>
        <v/>
      </c>
      <c r="AA51" s="109" t="str">
        <f t="shared" si="12"/>
        <v/>
      </c>
      <c r="AB51" s="109" t="str">
        <f t="shared" si="12"/>
        <v/>
      </c>
      <c r="AC51" s="127" t="str">
        <f t="shared" si="12"/>
        <v/>
      </c>
      <c r="AD51" s="127" t="str">
        <f t="shared" si="12"/>
        <v/>
      </c>
      <c r="AE51" s="109" t="str">
        <f t="shared" si="12"/>
        <v/>
      </c>
      <c r="AF51" s="109" t="str">
        <f t="shared" si="12"/>
        <v/>
      </c>
      <c r="AG51" s="109" t="str">
        <f t="shared" si="12"/>
        <v/>
      </c>
      <c r="AH51" s="109" t="str">
        <f t="shared" si="12"/>
        <v/>
      </c>
      <c r="AI51" s="109" t="str">
        <f t="shared" si="12"/>
        <v/>
      </c>
      <c r="AJ51" s="109" t="str">
        <f t="shared" si="12"/>
        <v/>
      </c>
    </row>
    <row r="52" spans="1:36" x14ac:dyDescent="0.3">
      <c r="A52" s="102">
        <v>63</v>
      </c>
      <c r="B52" s="107" t="str">
        <f>VLOOKUP($A52,Сотрудники!$A$3:$L$1206,2,0)</f>
        <v>Ненякина Анастасия</v>
      </c>
      <c r="C52" s="107" t="str">
        <f>VLOOKUP($A52,Сотрудники!$A$3:$L$1206,8,0)</f>
        <v>Москва</v>
      </c>
      <c r="D52" s="109" t="str">
        <f t="shared" si="12"/>
        <v/>
      </c>
      <c r="E52" s="109" t="str">
        <f t="shared" si="12"/>
        <v/>
      </c>
      <c r="F52" s="109" t="str">
        <f t="shared" si="12"/>
        <v/>
      </c>
      <c r="G52" s="109" t="str">
        <f t="shared" si="12"/>
        <v/>
      </c>
      <c r="H52" s="127" t="str">
        <f t="shared" si="12"/>
        <v/>
      </c>
      <c r="I52" s="127" t="str">
        <f t="shared" si="12"/>
        <v/>
      </c>
      <c r="J52" s="109" t="str">
        <f t="shared" si="12"/>
        <v/>
      </c>
      <c r="K52" s="109" t="str">
        <f t="shared" si="12"/>
        <v/>
      </c>
      <c r="L52" s="109" t="str">
        <f t="shared" si="12"/>
        <v/>
      </c>
      <c r="M52" s="109" t="str">
        <f t="shared" si="12"/>
        <v/>
      </c>
      <c r="N52" s="109" t="str">
        <f t="shared" si="12"/>
        <v/>
      </c>
      <c r="O52" s="127" t="str">
        <f t="shared" si="12"/>
        <v/>
      </c>
      <c r="P52" s="127" t="str">
        <f t="shared" si="12"/>
        <v/>
      </c>
      <c r="Q52" s="109" t="str">
        <f t="shared" si="12"/>
        <v/>
      </c>
      <c r="R52" s="109" t="str">
        <f t="shared" si="12"/>
        <v/>
      </c>
      <c r="S52" s="109" t="str">
        <f t="shared" si="12"/>
        <v/>
      </c>
      <c r="T52" s="109" t="str">
        <f t="shared" si="12"/>
        <v/>
      </c>
      <c r="U52" s="109" t="str">
        <f t="shared" si="12"/>
        <v/>
      </c>
      <c r="V52" s="127" t="str">
        <f t="shared" si="12"/>
        <v/>
      </c>
      <c r="W52" s="127" t="str">
        <f t="shared" si="12"/>
        <v/>
      </c>
      <c r="X52" s="109" t="str">
        <f t="shared" si="12"/>
        <v/>
      </c>
      <c r="Y52" s="109" t="str">
        <f t="shared" si="12"/>
        <v/>
      </c>
      <c r="Z52" s="109" t="str">
        <f t="shared" si="12"/>
        <v/>
      </c>
      <c r="AA52" s="109" t="str">
        <f t="shared" si="12"/>
        <v/>
      </c>
      <c r="AB52" s="109" t="str">
        <f t="shared" si="12"/>
        <v/>
      </c>
      <c r="AC52" s="127" t="str">
        <f t="shared" si="12"/>
        <v/>
      </c>
      <c r="AD52" s="127" t="str">
        <f t="shared" si="12"/>
        <v/>
      </c>
      <c r="AE52" s="109" t="str">
        <f t="shared" si="12"/>
        <v/>
      </c>
      <c r="AF52" s="109" t="str">
        <f t="shared" si="12"/>
        <v/>
      </c>
      <c r="AG52" s="109" t="str">
        <f t="shared" si="12"/>
        <v/>
      </c>
      <c r="AH52" s="109" t="str">
        <f t="shared" si="12"/>
        <v/>
      </c>
      <c r="AI52" s="109" t="str">
        <f t="shared" si="12"/>
        <v/>
      </c>
      <c r="AJ52" s="109" t="str">
        <f t="shared" si="12"/>
        <v/>
      </c>
    </row>
    <row r="53" spans="1:36" x14ac:dyDescent="0.3">
      <c r="A53" s="102">
        <v>83</v>
      </c>
      <c r="B53" s="107" t="str">
        <f>VLOOKUP($A53,Сотрудники!$A$3:$L$1206,2,0)</f>
        <v>Жердева Екатерина</v>
      </c>
      <c r="C53" s="107" t="str">
        <f>VLOOKUP($A53,Сотрудники!$A$3:$L$1206,8,0)</f>
        <v>Архангельск</v>
      </c>
      <c r="D53" s="109" t="str">
        <f t="shared" si="12"/>
        <v/>
      </c>
      <c r="E53" s="109" t="str">
        <f t="shared" si="12"/>
        <v/>
      </c>
      <c r="F53" s="109" t="str">
        <f t="shared" si="12"/>
        <v/>
      </c>
      <c r="G53" s="109" t="str">
        <f t="shared" si="12"/>
        <v/>
      </c>
      <c r="H53" s="127" t="str">
        <f t="shared" si="12"/>
        <v/>
      </c>
      <c r="I53" s="127" t="str">
        <f t="shared" si="12"/>
        <v/>
      </c>
      <c r="J53" s="109" t="str">
        <f t="shared" si="12"/>
        <v/>
      </c>
      <c r="K53" s="109" t="str">
        <f t="shared" si="12"/>
        <v/>
      </c>
      <c r="L53" s="109" t="str">
        <f t="shared" si="12"/>
        <v/>
      </c>
      <c r="M53" s="109" t="str">
        <f t="shared" si="12"/>
        <v/>
      </c>
      <c r="N53" s="109" t="str">
        <f t="shared" si="12"/>
        <v/>
      </c>
      <c r="O53" s="127" t="str">
        <f t="shared" si="12"/>
        <v/>
      </c>
      <c r="P53" s="127" t="str">
        <f t="shared" si="12"/>
        <v/>
      </c>
      <c r="Q53" s="109" t="str">
        <f t="shared" si="12"/>
        <v/>
      </c>
      <c r="R53" s="109" t="str">
        <f t="shared" si="12"/>
        <v/>
      </c>
      <c r="S53" s="109" t="str">
        <f t="shared" si="12"/>
        <v/>
      </c>
      <c r="T53" s="109" t="str">
        <f t="shared" si="12"/>
        <v/>
      </c>
      <c r="U53" s="109" t="str">
        <f t="shared" si="12"/>
        <v/>
      </c>
      <c r="V53" s="127" t="str">
        <f t="shared" si="12"/>
        <v/>
      </c>
      <c r="W53" s="127" t="str">
        <f t="shared" si="12"/>
        <v/>
      </c>
      <c r="X53" s="109" t="str">
        <f t="shared" si="12"/>
        <v/>
      </c>
      <c r="Y53" s="109" t="str">
        <f t="shared" si="12"/>
        <v/>
      </c>
      <c r="Z53" s="109" t="str">
        <f t="shared" si="12"/>
        <v/>
      </c>
      <c r="AA53" s="109" t="str">
        <f t="shared" si="12"/>
        <v/>
      </c>
      <c r="AB53" s="109" t="str">
        <f t="shared" si="12"/>
        <v/>
      </c>
      <c r="AC53" s="127" t="str">
        <f t="shared" si="12"/>
        <v/>
      </c>
      <c r="AD53" s="127" t="str">
        <f t="shared" si="12"/>
        <v/>
      </c>
      <c r="AE53" s="109" t="str">
        <f t="shared" si="12"/>
        <v/>
      </c>
      <c r="AF53" s="109" t="str">
        <f t="shared" si="12"/>
        <v/>
      </c>
      <c r="AG53" s="109" t="str">
        <f t="shared" si="12"/>
        <v/>
      </c>
      <c r="AH53" s="109" t="str">
        <f t="shared" si="12"/>
        <v/>
      </c>
      <c r="AI53" s="109"/>
      <c r="AJ53" s="109"/>
    </row>
    <row r="54" spans="1:36" x14ac:dyDescent="0.3">
      <c r="A54" s="102">
        <v>64</v>
      </c>
      <c r="B54" s="107" t="str">
        <f>VLOOKUP($A54,Сотрудники!$A$3:$L$1206,2,0)</f>
        <v>Павлов Роман</v>
      </c>
      <c r="C54" s="107" t="str">
        <f>VLOOKUP($A54,Сотрудники!$A$3:$L$1206,8,0)</f>
        <v>Москва</v>
      </c>
      <c r="D54" s="109" t="str">
        <f t="shared" si="12"/>
        <v/>
      </c>
      <c r="E54" s="109" t="str">
        <f t="shared" si="12"/>
        <v/>
      </c>
      <c r="F54" s="109" t="str">
        <f t="shared" si="12"/>
        <v/>
      </c>
      <c r="G54" s="109" t="str">
        <f t="shared" si="12"/>
        <v/>
      </c>
      <c r="H54" s="127" t="str">
        <f t="shared" si="12"/>
        <v/>
      </c>
      <c r="I54" s="127" t="str">
        <f t="shared" si="12"/>
        <v/>
      </c>
      <c r="J54" s="109" t="str">
        <f t="shared" si="12"/>
        <v/>
      </c>
      <c r="K54" s="109" t="str">
        <f t="shared" si="12"/>
        <v/>
      </c>
      <c r="L54" s="109" t="str">
        <f t="shared" si="12"/>
        <v/>
      </c>
      <c r="M54" s="109" t="str">
        <f t="shared" si="12"/>
        <v/>
      </c>
      <c r="N54" s="109" t="str">
        <f t="shared" si="12"/>
        <v/>
      </c>
      <c r="O54" s="127" t="str">
        <f t="shared" si="12"/>
        <v/>
      </c>
      <c r="P54" s="127" t="str">
        <f t="shared" si="12"/>
        <v/>
      </c>
      <c r="Q54" s="109" t="str">
        <f t="shared" si="12"/>
        <v/>
      </c>
      <c r="R54" s="109" t="str">
        <f t="shared" si="12"/>
        <v/>
      </c>
      <c r="S54" s="109" t="str">
        <f t="shared" si="12"/>
        <v/>
      </c>
      <c r="T54" s="109" t="str">
        <f t="shared" si="12"/>
        <v/>
      </c>
      <c r="U54" s="109" t="str">
        <f t="shared" si="12"/>
        <v/>
      </c>
      <c r="V54" s="127" t="str">
        <f t="shared" si="12"/>
        <v/>
      </c>
      <c r="W54" s="127" t="str">
        <f t="shared" si="12"/>
        <v/>
      </c>
      <c r="X54" s="109" t="str">
        <f t="shared" si="12"/>
        <v/>
      </c>
      <c r="Y54" s="109" t="str">
        <f t="shared" si="12"/>
        <v/>
      </c>
      <c r="Z54" s="109" t="str">
        <f t="shared" si="12"/>
        <v/>
      </c>
      <c r="AA54" s="109" t="str">
        <f t="shared" si="12"/>
        <v/>
      </c>
      <c r="AB54" s="109" t="str">
        <f t="shared" si="12"/>
        <v/>
      </c>
      <c r="AC54" s="127" t="str">
        <f t="shared" si="12"/>
        <v/>
      </c>
      <c r="AD54" s="127" t="str">
        <f t="shared" si="12"/>
        <v/>
      </c>
      <c r="AE54" s="109" t="str">
        <f t="shared" si="12"/>
        <v/>
      </c>
      <c r="AF54" s="109" t="str">
        <f t="shared" si="12"/>
        <v/>
      </c>
      <c r="AG54" s="109" t="str">
        <f t="shared" si="12"/>
        <v/>
      </c>
      <c r="AH54" s="109" t="str">
        <f t="shared" si="12"/>
        <v/>
      </c>
      <c r="AI54" s="109"/>
      <c r="AJ54" s="109"/>
    </row>
    <row r="55" spans="1:36" x14ac:dyDescent="0.3">
      <c r="A55" s="102">
        <v>66</v>
      </c>
      <c r="B55" s="107" t="str">
        <f>VLOOKUP($A55,Сотрудники!$A$3:$L$1206,2,0)</f>
        <v>Лукьянов Станислав</v>
      </c>
      <c r="C55" s="107" t="str">
        <f>VLOOKUP($A55,Сотрудники!$A$3:$L$1206,8,0)</f>
        <v>Екатеринбург</v>
      </c>
      <c r="D55" s="109" t="str">
        <f t="shared" si="12"/>
        <v/>
      </c>
      <c r="E55" s="109" t="str">
        <f t="shared" si="12"/>
        <v/>
      </c>
      <c r="F55" s="109" t="str">
        <f t="shared" si="12"/>
        <v/>
      </c>
      <c r="G55" s="109" t="str">
        <f t="shared" si="12"/>
        <v/>
      </c>
      <c r="H55" s="127" t="str">
        <f t="shared" si="12"/>
        <v/>
      </c>
      <c r="I55" s="127" t="str">
        <f t="shared" si="12"/>
        <v/>
      </c>
      <c r="J55" s="109" t="str">
        <f t="shared" si="12"/>
        <v/>
      </c>
      <c r="K55" s="109" t="str">
        <f t="shared" si="12"/>
        <v/>
      </c>
      <c r="L55" s="109" t="str">
        <f t="shared" si="12"/>
        <v/>
      </c>
      <c r="M55" s="109" t="str">
        <f t="shared" si="12"/>
        <v/>
      </c>
      <c r="N55" s="109" t="str">
        <f t="shared" si="12"/>
        <v/>
      </c>
      <c r="O55" s="127" t="str">
        <f t="shared" si="12"/>
        <v/>
      </c>
      <c r="P55" s="127" t="str">
        <f t="shared" si="12"/>
        <v/>
      </c>
      <c r="Q55" s="109" t="str">
        <f t="shared" si="12"/>
        <v/>
      </c>
      <c r="R55" s="109" t="str">
        <f t="shared" si="12"/>
        <v/>
      </c>
      <c r="S55" s="109" t="str">
        <f t="shared" si="12"/>
        <v/>
      </c>
      <c r="T55" s="109" t="str">
        <f t="shared" si="12"/>
        <v/>
      </c>
      <c r="U55" s="109" t="str">
        <f t="shared" si="12"/>
        <v/>
      </c>
      <c r="V55" s="127" t="str">
        <f t="shared" si="12"/>
        <v/>
      </c>
      <c r="W55" s="127" t="str">
        <f t="shared" si="12"/>
        <v/>
      </c>
      <c r="X55" s="109" t="str">
        <f t="shared" si="12"/>
        <v/>
      </c>
      <c r="Y55" s="109" t="str">
        <f t="shared" si="12"/>
        <v/>
      </c>
      <c r="Z55" s="109" t="str">
        <f t="shared" si="12"/>
        <v/>
      </c>
      <c r="AA55" s="109" t="str">
        <f t="shared" si="12"/>
        <v/>
      </c>
      <c r="AB55" s="109" t="str">
        <f t="shared" si="12"/>
        <v/>
      </c>
      <c r="AC55" s="127" t="str">
        <f t="shared" si="12"/>
        <v/>
      </c>
      <c r="AD55" s="127" t="str">
        <f t="shared" si="12"/>
        <v/>
      </c>
      <c r="AE55" s="109" t="str">
        <f t="shared" si="12"/>
        <v/>
      </c>
      <c r="AF55" s="109" t="str">
        <f t="shared" si="12"/>
        <v/>
      </c>
      <c r="AG55" s="109" t="str">
        <f t="shared" si="12"/>
        <v/>
      </c>
      <c r="AH55" s="109" t="str">
        <f t="shared" si="12"/>
        <v/>
      </c>
      <c r="AI55" s="109"/>
      <c r="AJ55" s="109"/>
    </row>
    <row r="56" spans="1:36" x14ac:dyDescent="0.3">
      <c r="A56" s="102">
        <v>67</v>
      </c>
      <c r="B56" s="107" t="str">
        <f>VLOOKUP($A56,Сотрудники!$A$3:$L$1206,2,0)</f>
        <v>Киле Егор</v>
      </c>
      <c r="C56" s="107" t="str">
        <f>VLOOKUP($A56,Сотрудники!$A$3:$L$1206,8,0)</f>
        <v>СПБ</v>
      </c>
      <c r="D56" s="109" t="str">
        <f t="shared" si="12"/>
        <v/>
      </c>
      <c r="E56" s="109" t="str">
        <f t="shared" si="12"/>
        <v/>
      </c>
      <c r="F56" s="109" t="str">
        <f t="shared" si="12"/>
        <v/>
      </c>
      <c r="G56" s="109" t="str">
        <f t="shared" si="12"/>
        <v/>
      </c>
      <c r="H56" s="127" t="str">
        <f t="shared" si="12"/>
        <v/>
      </c>
      <c r="I56" s="127" t="str">
        <f t="shared" si="12"/>
        <v/>
      </c>
      <c r="J56" s="109" t="str">
        <f t="shared" si="12"/>
        <v/>
      </c>
      <c r="K56" s="109" t="str">
        <f t="shared" si="12"/>
        <v/>
      </c>
      <c r="L56" s="109" t="str">
        <f t="shared" si="12"/>
        <v/>
      </c>
      <c r="M56" s="109" t="str">
        <f t="shared" si="12"/>
        <v/>
      </c>
      <c r="N56" s="109" t="str">
        <f t="shared" si="12"/>
        <v/>
      </c>
      <c r="O56" s="127" t="str">
        <f t="shared" si="12"/>
        <v/>
      </c>
      <c r="P56" s="127" t="str">
        <f t="shared" si="12"/>
        <v/>
      </c>
      <c r="Q56" s="109" t="str">
        <f t="shared" si="12"/>
        <v/>
      </c>
      <c r="R56" s="109" t="str">
        <f t="shared" si="12"/>
        <v/>
      </c>
      <c r="S56" s="109" t="str">
        <f t="shared" si="12"/>
        <v/>
      </c>
      <c r="T56" s="109" t="str">
        <f t="shared" si="12"/>
        <v/>
      </c>
      <c r="U56" s="109" t="str">
        <f t="shared" si="12"/>
        <v/>
      </c>
      <c r="V56" s="127" t="str">
        <f t="shared" si="12"/>
        <v/>
      </c>
      <c r="W56" s="127" t="str">
        <f t="shared" si="12"/>
        <v/>
      </c>
      <c r="X56" s="109" t="str">
        <f t="shared" si="12"/>
        <v/>
      </c>
      <c r="Y56" s="109" t="str">
        <f t="shared" si="12"/>
        <v/>
      </c>
      <c r="Z56" s="109" t="str">
        <f t="shared" si="12"/>
        <v/>
      </c>
      <c r="AA56" s="109" t="str">
        <f t="shared" si="12"/>
        <v/>
      </c>
      <c r="AB56" s="109" t="str">
        <f t="shared" si="12"/>
        <v/>
      </c>
      <c r="AC56" s="127" t="str">
        <f t="shared" si="12"/>
        <v/>
      </c>
      <c r="AD56" s="127" t="str">
        <f t="shared" si="12"/>
        <v/>
      </c>
      <c r="AE56" s="109" t="str">
        <f t="shared" si="12"/>
        <v/>
      </c>
      <c r="AF56" s="109" t="str">
        <f t="shared" si="12"/>
        <v/>
      </c>
      <c r="AG56" s="109" t="str">
        <f t="shared" si="12"/>
        <v/>
      </c>
      <c r="AH56" s="109" t="str">
        <f t="shared" si="12"/>
        <v/>
      </c>
      <c r="AI56" s="109"/>
      <c r="AJ56" s="109"/>
    </row>
    <row r="57" spans="1:36" x14ac:dyDescent="0.3">
      <c r="A57" s="102">
        <v>69</v>
      </c>
      <c r="B57" s="107" t="str">
        <f>VLOOKUP($A57,Сотрудники!$A$3:$L$1206,2,0)</f>
        <v>Егоров Валерий</v>
      </c>
      <c r="C57" s="107" t="str">
        <f>VLOOKUP($A57,Сотрудники!$A$3:$L$1206,8,0)</f>
        <v>Рязань</v>
      </c>
      <c r="D57" s="109" t="str">
        <f t="shared" si="12"/>
        <v/>
      </c>
      <c r="E57" s="109" t="str">
        <f t="shared" si="12"/>
        <v/>
      </c>
      <c r="F57" s="109" t="str">
        <f t="shared" si="12"/>
        <v/>
      </c>
      <c r="G57" s="109" t="str">
        <f t="shared" si="12"/>
        <v/>
      </c>
      <c r="H57" s="127" t="str">
        <f t="shared" si="12"/>
        <v/>
      </c>
      <c r="I57" s="127" t="str">
        <f t="shared" si="12"/>
        <v/>
      </c>
      <c r="J57" s="109" t="str">
        <f t="shared" si="12"/>
        <v/>
      </c>
      <c r="K57" s="109" t="str">
        <f t="shared" si="12"/>
        <v/>
      </c>
      <c r="L57" s="109" t="str">
        <f t="shared" si="12"/>
        <v/>
      </c>
      <c r="M57" s="109" t="str">
        <f t="shared" si="12"/>
        <v/>
      </c>
      <c r="N57" s="109" t="str">
        <f t="shared" si="12"/>
        <v/>
      </c>
      <c r="O57" s="127" t="str">
        <f t="shared" si="12"/>
        <v/>
      </c>
      <c r="P57" s="127" t="str">
        <f t="shared" si="12"/>
        <v/>
      </c>
      <c r="Q57" s="109" t="str">
        <f t="shared" si="12"/>
        <v/>
      </c>
      <c r="R57" s="109" t="str">
        <f t="shared" si="12"/>
        <v/>
      </c>
      <c r="S57" s="109" t="str">
        <f t="shared" si="12"/>
        <v/>
      </c>
      <c r="T57" s="109" t="str">
        <f t="shared" si="12"/>
        <v/>
      </c>
      <c r="U57" s="109" t="str">
        <f t="shared" si="12"/>
        <v/>
      </c>
      <c r="V57" s="127" t="str">
        <f t="shared" si="12"/>
        <v/>
      </c>
      <c r="W57" s="127" t="str">
        <f t="shared" si="12"/>
        <v/>
      </c>
      <c r="X57" s="109" t="str">
        <f t="shared" si="12"/>
        <v/>
      </c>
      <c r="Y57" s="109" t="str">
        <f t="shared" si="12"/>
        <v/>
      </c>
      <c r="Z57" s="109" t="str">
        <f t="shared" si="12"/>
        <v/>
      </c>
      <c r="AA57" s="109" t="str">
        <f t="shared" si="12"/>
        <v/>
      </c>
      <c r="AB57" s="109" t="str">
        <f t="shared" si="12"/>
        <v/>
      </c>
      <c r="AC57" s="127" t="str">
        <f t="shared" si="12"/>
        <v/>
      </c>
      <c r="AD57" s="127" t="str">
        <f t="shared" si="12"/>
        <v/>
      </c>
      <c r="AE57" s="109" t="str">
        <f t="shared" si="12"/>
        <v/>
      </c>
      <c r="AF57" s="109" t="str">
        <f t="shared" si="12"/>
        <v/>
      </c>
      <c r="AG57" s="109" t="str">
        <f t="shared" si="12"/>
        <v/>
      </c>
      <c r="AH57" s="109" t="str">
        <f t="shared" si="12"/>
        <v/>
      </c>
      <c r="AI57" s="109"/>
      <c r="AJ57" s="109"/>
    </row>
    <row r="58" spans="1:36" x14ac:dyDescent="0.3">
      <c r="A58" s="102">
        <v>70</v>
      </c>
      <c r="B58" s="107" t="str">
        <f>VLOOKUP($A58,Сотрудники!$A$3:$L$1206,2,0)</f>
        <v>Балагушкин Артем</v>
      </c>
      <c r="C58" s="107" t="str">
        <f>VLOOKUP($A58,Сотрудники!$A$3:$L$1206,8,0)</f>
        <v>Москва</v>
      </c>
      <c r="D58" s="109" t="str">
        <f t="shared" si="12"/>
        <v/>
      </c>
      <c r="E58" s="109" t="str">
        <f t="shared" si="12"/>
        <v/>
      </c>
      <c r="F58" s="109" t="str">
        <f t="shared" si="12"/>
        <v/>
      </c>
      <c r="G58" s="109" t="str">
        <f t="shared" si="12"/>
        <v/>
      </c>
      <c r="H58" s="127" t="str">
        <f t="shared" si="12"/>
        <v/>
      </c>
      <c r="I58" s="127" t="str">
        <f t="shared" si="12"/>
        <v/>
      </c>
      <c r="J58" s="109" t="str">
        <f t="shared" si="12"/>
        <v/>
      </c>
      <c r="K58" s="109" t="str">
        <f t="shared" si="12"/>
        <v/>
      </c>
      <c r="L58" s="109" t="str">
        <f t="shared" si="12"/>
        <v/>
      </c>
      <c r="M58" s="109" t="str">
        <f t="shared" si="12"/>
        <v/>
      </c>
      <c r="N58" s="109" t="str">
        <f t="shared" si="12"/>
        <v/>
      </c>
      <c r="O58" s="127" t="str">
        <f t="shared" si="12"/>
        <v/>
      </c>
      <c r="P58" s="127" t="str">
        <f t="shared" si="12"/>
        <v/>
      </c>
      <c r="Q58" s="109" t="str">
        <f t="shared" si="12"/>
        <v/>
      </c>
      <c r="R58" s="109" t="str">
        <f t="shared" si="12"/>
        <v/>
      </c>
      <c r="S58" s="109" t="str">
        <f t="shared" si="12"/>
        <v/>
      </c>
      <c r="T58" s="109" t="str">
        <f t="shared" si="12"/>
        <v/>
      </c>
      <c r="U58" s="109" t="str">
        <f t="shared" si="12"/>
        <v/>
      </c>
      <c r="V58" s="127" t="str">
        <f t="shared" si="12"/>
        <v/>
      </c>
      <c r="W58" s="127" t="str">
        <f t="shared" si="12"/>
        <v/>
      </c>
      <c r="X58" s="109" t="str">
        <f t="shared" si="12"/>
        <v/>
      </c>
      <c r="Y58" s="109" t="str">
        <f t="shared" si="12"/>
        <v/>
      </c>
      <c r="Z58" s="109" t="str">
        <f t="shared" si="12"/>
        <v/>
      </c>
      <c r="AA58" s="109" t="str">
        <f t="shared" si="12"/>
        <v/>
      </c>
      <c r="AB58" s="109" t="str">
        <f t="shared" si="12"/>
        <v/>
      </c>
      <c r="AC58" s="127" t="str">
        <f t="shared" ref="Z58:AH73" si="13">IF(ISBLANK(AC145),"",IF(AC145=0,"Выходной",IF(AC145&lt;&gt;0,"Работал","")))</f>
        <v/>
      </c>
      <c r="AD58" s="127" t="str">
        <f t="shared" si="13"/>
        <v/>
      </c>
      <c r="AE58" s="109" t="str">
        <f t="shared" si="13"/>
        <v/>
      </c>
      <c r="AF58" s="109" t="str">
        <f t="shared" si="13"/>
        <v/>
      </c>
      <c r="AG58" s="109" t="str">
        <f t="shared" si="13"/>
        <v/>
      </c>
      <c r="AH58" s="109" t="str">
        <f t="shared" si="13"/>
        <v/>
      </c>
      <c r="AI58" s="109"/>
      <c r="AJ58" s="109"/>
    </row>
    <row r="59" spans="1:36" x14ac:dyDescent="0.3">
      <c r="A59" s="102">
        <v>71</v>
      </c>
      <c r="B59" s="107" t="str">
        <f>VLOOKUP($A59,Сотрудники!$A$3:$L$1206,2,0)</f>
        <v>Чермашенцев Илья</v>
      </c>
      <c r="C59" s="107" t="str">
        <f>VLOOKUP($A59,Сотрудники!$A$3:$L$1206,8,0)</f>
        <v>Москва</v>
      </c>
      <c r="D59" s="109" t="str">
        <f t="shared" ref="D59:Y70" si="14">IF(ISBLANK(D146),"",IF(D146=0,"Выходной",IF(D146&lt;&gt;0,"Работал","")))</f>
        <v/>
      </c>
      <c r="E59" s="109" t="str">
        <f t="shared" si="14"/>
        <v/>
      </c>
      <c r="F59" s="109" t="str">
        <f t="shared" si="14"/>
        <v/>
      </c>
      <c r="G59" s="109" t="str">
        <f t="shared" si="14"/>
        <v/>
      </c>
      <c r="H59" s="127" t="str">
        <f t="shared" si="14"/>
        <v/>
      </c>
      <c r="I59" s="127" t="str">
        <f t="shared" si="14"/>
        <v/>
      </c>
      <c r="J59" s="109" t="str">
        <f t="shared" si="14"/>
        <v/>
      </c>
      <c r="K59" s="109" t="str">
        <f t="shared" si="14"/>
        <v/>
      </c>
      <c r="L59" s="109" t="str">
        <f t="shared" si="14"/>
        <v/>
      </c>
      <c r="M59" s="109" t="str">
        <f t="shared" si="14"/>
        <v/>
      </c>
      <c r="N59" s="109" t="str">
        <f t="shared" si="14"/>
        <v/>
      </c>
      <c r="O59" s="127" t="str">
        <f t="shared" si="14"/>
        <v/>
      </c>
      <c r="P59" s="127" t="str">
        <f t="shared" si="14"/>
        <v/>
      </c>
      <c r="Q59" s="109" t="str">
        <f t="shared" si="14"/>
        <v/>
      </c>
      <c r="R59" s="109" t="str">
        <f t="shared" si="14"/>
        <v/>
      </c>
      <c r="S59" s="109" t="str">
        <f t="shared" si="14"/>
        <v/>
      </c>
      <c r="T59" s="109" t="str">
        <f t="shared" si="14"/>
        <v/>
      </c>
      <c r="U59" s="109" t="str">
        <f t="shared" si="14"/>
        <v/>
      </c>
      <c r="V59" s="127" t="str">
        <f t="shared" si="14"/>
        <v/>
      </c>
      <c r="W59" s="127" t="str">
        <f t="shared" si="14"/>
        <v/>
      </c>
      <c r="X59" s="109" t="str">
        <f t="shared" si="14"/>
        <v/>
      </c>
      <c r="Y59" s="109" t="str">
        <f t="shared" si="14"/>
        <v/>
      </c>
      <c r="Z59" s="109" t="str">
        <f t="shared" si="13"/>
        <v/>
      </c>
      <c r="AA59" s="109" t="str">
        <f t="shared" si="13"/>
        <v/>
      </c>
      <c r="AB59" s="109" t="str">
        <f t="shared" si="13"/>
        <v/>
      </c>
      <c r="AC59" s="127" t="str">
        <f t="shared" si="13"/>
        <v/>
      </c>
      <c r="AD59" s="127" t="str">
        <f t="shared" si="13"/>
        <v/>
      </c>
      <c r="AE59" s="109" t="str">
        <f t="shared" si="13"/>
        <v/>
      </c>
      <c r="AF59" s="109" t="str">
        <f t="shared" si="13"/>
        <v/>
      </c>
      <c r="AG59" s="109" t="str">
        <f t="shared" si="13"/>
        <v/>
      </c>
      <c r="AH59" s="109" t="str">
        <f t="shared" si="13"/>
        <v/>
      </c>
      <c r="AI59" s="109"/>
      <c r="AJ59" s="109"/>
    </row>
    <row r="60" spans="1:36" x14ac:dyDescent="0.3">
      <c r="A60" s="102">
        <v>73</v>
      </c>
      <c r="B60" s="107" t="str">
        <f>VLOOKUP($A60,Сотрудники!$A$3:$L$1206,2,0)</f>
        <v>Шарапов Артем</v>
      </c>
      <c r="C60" s="107" t="str">
        <f>VLOOKUP($A60,Сотрудники!$A$3:$L$1206,8,0)</f>
        <v>Барнаул</v>
      </c>
      <c r="D60" s="109" t="str">
        <f t="shared" si="14"/>
        <v/>
      </c>
      <c r="E60" s="109" t="str">
        <f t="shared" si="14"/>
        <v/>
      </c>
      <c r="F60" s="109" t="str">
        <f t="shared" si="14"/>
        <v/>
      </c>
      <c r="G60" s="109" t="str">
        <f t="shared" si="14"/>
        <v/>
      </c>
      <c r="H60" s="127" t="str">
        <f t="shared" si="14"/>
        <v/>
      </c>
      <c r="I60" s="127" t="str">
        <f t="shared" si="14"/>
        <v/>
      </c>
      <c r="J60" s="109" t="str">
        <f t="shared" si="14"/>
        <v/>
      </c>
      <c r="K60" s="109" t="str">
        <f t="shared" si="14"/>
        <v/>
      </c>
      <c r="L60" s="109" t="str">
        <f t="shared" si="14"/>
        <v/>
      </c>
      <c r="M60" s="109" t="str">
        <f t="shared" si="14"/>
        <v/>
      </c>
      <c r="N60" s="109" t="str">
        <f t="shared" si="14"/>
        <v/>
      </c>
      <c r="O60" s="127" t="str">
        <f t="shared" si="14"/>
        <v/>
      </c>
      <c r="P60" s="127" t="str">
        <f t="shared" si="14"/>
        <v/>
      </c>
      <c r="Q60" s="109" t="str">
        <f t="shared" si="14"/>
        <v/>
      </c>
      <c r="R60" s="109" t="str">
        <f t="shared" si="14"/>
        <v/>
      </c>
      <c r="S60" s="109" t="str">
        <f t="shared" si="14"/>
        <v/>
      </c>
      <c r="T60" s="109" t="str">
        <f t="shared" si="14"/>
        <v/>
      </c>
      <c r="U60" s="109" t="str">
        <f t="shared" si="14"/>
        <v/>
      </c>
      <c r="V60" s="127" t="str">
        <f t="shared" si="14"/>
        <v/>
      </c>
      <c r="W60" s="127" t="str">
        <f t="shared" si="14"/>
        <v/>
      </c>
      <c r="X60" s="109" t="str">
        <f t="shared" si="14"/>
        <v/>
      </c>
      <c r="Y60" s="109" t="str">
        <f t="shared" si="14"/>
        <v/>
      </c>
      <c r="Z60" s="109" t="str">
        <f t="shared" si="13"/>
        <v/>
      </c>
      <c r="AA60" s="109" t="str">
        <f t="shared" si="13"/>
        <v/>
      </c>
      <c r="AB60" s="109" t="str">
        <f t="shared" si="13"/>
        <v/>
      </c>
      <c r="AC60" s="127" t="str">
        <f t="shared" si="13"/>
        <v/>
      </c>
      <c r="AD60" s="127" t="str">
        <f t="shared" si="13"/>
        <v/>
      </c>
      <c r="AE60" s="109" t="str">
        <f t="shared" si="13"/>
        <v/>
      </c>
      <c r="AF60" s="109" t="str">
        <f t="shared" si="13"/>
        <v/>
      </c>
      <c r="AG60" s="109" t="str">
        <f t="shared" si="13"/>
        <v/>
      </c>
      <c r="AH60" s="109" t="str">
        <f t="shared" si="13"/>
        <v/>
      </c>
      <c r="AI60" s="109"/>
      <c r="AJ60" s="109"/>
    </row>
    <row r="61" spans="1:36" x14ac:dyDescent="0.3">
      <c r="A61" s="102">
        <v>74</v>
      </c>
      <c r="B61" s="107" t="str">
        <f>VLOOKUP($A61,Сотрудники!$A$3:$L$1206,2,0)</f>
        <v>Родионов Всеволод</v>
      </c>
      <c r="C61" s="107" t="str">
        <f>VLOOKUP($A61,Сотрудники!$A$3:$L$1206,8,0)</f>
        <v>Москва</v>
      </c>
      <c r="D61" s="109" t="str">
        <f t="shared" si="14"/>
        <v/>
      </c>
      <c r="E61" s="109" t="str">
        <f t="shared" si="14"/>
        <v/>
      </c>
      <c r="F61" s="109" t="str">
        <f t="shared" si="14"/>
        <v/>
      </c>
      <c r="G61" s="109" t="str">
        <f t="shared" si="14"/>
        <v/>
      </c>
      <c r="H61" s="127" t="str">
        <f t="shared" si="14"/>
        <v/>
      </c>
      <c r="I61" s="127" t="str">
        <f t="shared" si="14"/>
        <v/>
      </c>
      <c r="J61" s="109" t="str">
        <f t="shared" si="14"/>
        <v/>
      </c>
      <c r="K61" s="109" t="str">
        <f t="shared" si="14"/>
        <v/>
      </c>
      <c r="L61" s="109" t="str">
        <f t="shared" si="14"/>
        <v/>
      </c>
      <c r="M61" s="109" t="str">
        <f t="shared" si="14"/>
        <v/>
      </c>
      <c r="N61" s="109" t="str">
        <f t="shared" si="14"/>
        <v/>
      </c>
      <c r="O61" s="127" t="str">
        <f t="shared" si="14"/>
        <v/>
      </c>
      <c r="P61" s="127" t="str">
        <f t="shared" si="14"/>
        <v/>
      </c>
      <c r="Q61" s="109" t="str">
        <f t="shared" si="14"/>
        <v/>
      </c>
      <c r="R61" s="109" t="str">
        <f t="shared" si="14"/>
        <v/>
      </c>
      <c r="S61" s="109" t="str">
        <f t="shared" si="14"/>
        <v/>
      </c>
      <c r="T61" s="109" t="str">
        <f t="shared" si="14"/>
        <v/>
      </c>
      <c r="U61" s="109" t="str">
        <f t="shared" si="14"/>
        <v/>
      </c>
      <c r="V61" s="127" t="str">
        <f t="shared" si="14"/>
        <v/>
      </c>
      <c r="W61" s="127" t="str">
        <f t="shared" si="14"/>
        <v/>
      </c>
      <c r="X61" s="109" t="str">
        <f t="shared" si="14"/>
        <v/>
      </c>
      <c r="Y61" s="109" t="str">
        <f t="shared" si="14"/>
        <v/>
      </c>
      <c r="Z61" s="109" t="str">
        <f t="shared" si="13"/>
        <v/>
      </c>
      <c r="AA61" s="109" t="str">
        <f t="shared" si="13"/>
        <v/>
      </c>
      <c r="AB61" s="109" t="str">
        <f t="shared" si="13"/>
        <v/>
      </c>
      <c r="AC61" s="127" t="str">
        <f t="shared" si="13"/>
        <v/>
      </c>
      <c r="AD61" s="127" t="str">
        <f t="shared" si="13"/>
        <v/>
      </c>
      <c r="AE61" s="109" t="str">
        <f t="shared" si="13"/>
        <v/>
      </c>
      <c r="AF61" s="109" t="str">
        <f t="shared" si="13"/>
        <v/>
      </c>
      <c r="AG61" s="109" t="str">
        <f t="shared" si="13"/>
        <v/>
      </c>
      <c r="AH61" s="109" t="str">
        <f t="shared" si="13"/>
        <v/>
      </c>
      <c r="AI61" s="109"/>
      <c r="AJ61" s="109"/>
    </row>
    <row r="62" spans="1:36" x14ac:dyDescent="0.3">
      <c r="A62" s="102">
        <v>75</v>
      </c>
      <c r="B62" s="107" t="str">
        <f>VLOOKUP($A62,Сотрудники!$A$3:$L$1206,2,0)</f>
        <v>Лашкуль Александра</v>
      </c>
      <c r="C62" s="107" t="str">
        <f>VLOOKUP($A62,Сотрудники!$A$3:$L$1206,8,0)</f>
        <v>СПБ</v>
      </c>
      <c r="D62" s="109" t="str">
        <f t="shared" si="14"/>
        <v/>
      </c>
      <c r="E62" s="109" t="str">
        <f t="shared" si="14"/>
        <v/>
      </c>
      <c r="F62" s="109" t="str">
        <f t="shared" si="14"/>
        <v/>
      </c>
      <c r="G62" s="109" t="str">
        <f t="shared" si="14"/>
        <v/>
      </c>
      <c r="H62" s="127" t="str">
        <f t="shared" si="14"/>
        <v/>
      </c>
      <c r="I62" s="127" t="str">
        <f t="shared" si="14"/>
        <v/>
      </c>
      <c r="J62" s="109" t="str">
        <f t="shared" si="14"/>
        <v/>
      </c>
      <c r="K62" s="109" t="str">
        <f t="shared" si="14"/>
        <v/>
      </c>
      <c r="L62" s="109" t="str">
        <f t="shared" si="14"/>
        <v/>
      </c>
      <c r="M62" s="109" t="str">
        <f t="shared" si="14"/>
        <v/>
      </c>
      <c r="N62" s="109" t="str">
        <f t="shared" si="14"/>
        <v/>
      </c>
      <c r="O62" s="127" t="str">
        <f t="shared" si="14"/>
        <v/>
      </c>
      <c r="P62" s="127" t="str">
        <f t="shared" si="14"/>
        <v/>
      </c>
      <c r="Q62" s="109" t="str">
        <f t="shared" si="14"/>
        <v/>
      </c>
      <c r="R62" s="109" t="str">
        <f t="shared" si="14"/>
        <v/>
      </c>
      <c r="S62" s="109" t="str">
        <f t="shared" si="14"/>
        <v/>
      </c>
      <c r="T62" s="109" t="str">
        <f t="shared" si="14"/>
        <v/>
      </c>
      <c r="U62" s="109" t="str">
        <f t="shared" si="14"/>
        <v/>
      </c>
      <c r="V62" s="127" t="str">
        <f t="shared" si="14"/>
        <v/>
      </c>
      <c r="W62" s="127" t="str">
        <f t="shared" si="14"/>
        <v/>
      </c>
      <c r="X62" s="109" t="str">
        <f t="shared" si="14"/>
        <v/>
      </c>
      <c r="Y62" s="109" t="str">
        <f t="shared" si="14"/>
        <v/>
      </c>
      <c r="Z62" s="109" t="str">
        <f t="shared" si="13"/>
        <v/>
      </c>
      <c r="AA62" s="109" t="str">
        <f t="shared" si="13"/>
        <v/>
      </c>
      <c r="AB62" s="109" t="str">
        <f t="shared" si="13"/>
        <v/>
      </c>
      <c r="AC62" s="127" t="str">
        <f t="shared" si="13"/>
        <v/>
      </c>
      <c r="AD62" s="127" t="str">
        <f t="shared" si="13"/>
        <v/>
      </c>
      <c r="AE62" s="109" t="str">
        <f t="shared" si="13"/>
        <v/>
      </c>
      <c r="AF62" s="109" t="str">
        <f t="shared" si="13"/>
        <v/>
      </c>
      <c r="AG62" s="109" t="str">
        <f t="shared" si="13"/>
        <v/>
      </c>
      <c r="AH62" s="109" t="str">
        <f t="shared" si="13"/>
        <v/>
      </c>
      <c r="AI62" s="109"/>
      <c r="AJ62" s="109"/>
    </row>
    <row r="63" spans="1:36" x14ac:dyDescent="0.3">
      <c r="A63" s="102">
        <v>76</v>
      </c>
      <c r="B63" s="107" t="str">
        <f>VLOOKUP($A63,Сотрудники!$A$3:$L$1206,2,0)</f>
        <v>Мокрова Анастасия</v>
      </c>
      <c r="C63" s="107" t="str">
        <f>VLOOKUP($A63,Сотрудники!$A$3:$L$1206,8,0)</f>
        <v>СПБ</v>
      </c>
      <c r="D63" s="109" t="str">
        <f t="shared" si="14"/>
        <v/>
      </c>
      <c r="E63" s="109" t="str">
        <f t="shared" si="14"/>
        <v/>
      </c>
      <c r="F63" s="109" t="str">
        <f t="shared" si="14"/>
        <v/>
      </c>
      <c r="G63" s="109" t="str">
        <f t="shared" si="14"/>
        <v/>
      </c>
      <c r="H63" s="127" t="str">
        <f t="shared" si="14"/>
        <v/>
      </c>
      <c r="I63" s="127" t="str">
        <f t="shared" si="14"/>
        <v/>
      </c>
      <c r="J63" s="109" t="str">
        <f t="shared" si="14"/>
        <v/>
      </c>
      <c r="K63" s="109" t="str">
        <f t="shared" si="14"/>
        <v/>
      </c>
      <c r="L63" s="109" t="str">
        <f t="shared" si="14"/>
        <v/>
      </c>
      <c r="M63" s="109" t="str">
        <f t="shared" si="14"/>
        <v/>
      </c>
      <c r="N63" s="109" t="str">
        <f t="shared" si="14"/>
        <v/>
      </c>
      <c r="O63" s="127" t="str">
        <f t="shared" si="14"/>
        <v/>
      </c>
      <c r="P63" s="127" t="str">
        <f t="shared" si="14"/>
        <v/>
      </c>
      <c r="Q63" s="109" t="str">
        <f t="shared" si="14"/>
        <v/>
      </c>
      <c r="R63" s="109" t="str">
        <f t="shared" si="14"/>
        <v/>
      </c>
      <c r="S63" s="109" t="str">
        <f t="shared" si="14"/>
        <v/>
      </c>
      <c r="T63" s="109" t="str">
        <f t="shared" si="14"/>
        <v/>
      </c>
      <c r="U63" s="109" t="str">
        <f t="shared" si="14"/>
        <v/>
      </c>
      <c r="V63" s="127" t="str">
        <f t="shared" si="14"/>
        <v/>
      </c>
      <c r="W63" s="127" t="str">
        <f t="shared" si="14"/>
        <v/>
      </c>
      <c r="X63" s="109" t="str">
        <f t="shared" si="14"/>
        <v/>
      </c>
      <c r="Y63" s="109" t="str">
        <f t="shared" si="14"/>
        <v/>
      </c>
      <c r="Z63" s="109" t="str">
        <f t="shared" si="13"/>
        <v/>
      </c>
      <c r="AA63" s="109" t="str">
        <f t="shared" si="13"/>
        <v/>
      </c>
      <c r="AB63" s="109" t="str">
        <f t="shared" si="13"/>
        <v/>
      </c>
      <c r="AC63" s="127" t="str">
        <f t="shared" si="13"/>
        <v/>
      </c>
      <c r="AD63" s="127" t="str">
        <f t="shared" si="13"/>
        <v/>
      </c>
      <c r="AE63" s="109" t="str">
        <f t="shared" si="13"/>
        <v/>
      </c>
      <c r="AF63" s="109" t="str">
        <f t="shared" si="13"/>
        <v/>
      </c>
      <c r="AG63" s="109" t="str">
        <f t="shared" si="13"/>
        <v/>
      </c>
      <c r="AH63" s="109" t="str">
        <f t="shared" si="13"/>
        <v/>
      </c>
      <c r="AI63" s="109"/>
      <c r="AJ63" s="109"/>
    </row>
    <row r="64" spans="1:36" x14ac:dyDescent="0.3">
      <c r="A64" s="102">
        <v>77</v>
      </c>
      <c r="B64" s="107" t="str">
        <f>VLOOKUP($A64,Сотрудники!$A$3:$L$1206,2,0)</f>
        <v>Волотов Илья</v>
      </c>
      <c r="C64" s="107" t="str">
        <f>VLOOKUP($A64,Сотрудники!$A$3:$L$1206,8,0)</f>
        <v>Москва</v>
      </c>
      <c r="D64" s="109" t="str">
        <f t="shared" si="14"/>
        <v/>
      </c>
      <c r="E64" s="109" t="str">
        <f t="shared" si="14"/>
        <v/>
      </c>
      <c r="F64" s="109" t="str">
        <f t="shared" si="14"/>
        <v/>
      </c>
      <c r="G64" s="109" t="str">
        <f t="shared" si="14"/>
        <v/>
      </c>
      <c r="H64" s="127" t="str">
        <f t="shared" si="14"/>
        <v/>
      </c>
      <c r="I64" s="127" t="str">
        <f t="shared" si="14"/>
        <v/>
      </c>
      <c r="J64" s="109" t="str">
        <f t="shared" si="14"/>
        <v/>
      </c>
      <c r="K64" s="109" t="str">
        <f t="shared" si="14"/>
        <v/>
      </c>
      <c r="L64" s="109" t="str">
        <f t="shared" si="14"/>
        <v/>
      </c>
      <c r="M64" s="109" t="str">
        <f t="shared" si="14"/>
        <v/>
      </c>
      <c r="N64" s="109" t="str">
        <f t="shared" si="14"/>
        <v/>
      </c>
      <c r="O64" s="127" t="str">
        <f t="shared" si="14"/>
        <v/>
      </c>
      <c r="P64" s="127" t="str">
        <f t="shared" si="14"/>
        <v/>
      </c>
      <c r="Q64" s="109" t="str">
        <f t="shared" si="14"/>
        <v/>
      </c>
      <c r="R64" s="109" t="str">
        <f t="shared" si="14"/>
        <v/>
      </c>
      <c r="S64" s="109" t="str">
        <f t="shared" si="14"/>
        <v/>
      </c>
      <c r="T64" s="109" t="str">
        <f t="shared" si="14"/>
        <v/>
      </c>
      <c r="U64" s="109" t="str">
        <f t="shared" si="14"/>
        <v/>
      </c>
      <c r="V64" s="127" t="str">
        <f t="shared" si="14"/>
        <v/>
      </c>
      <c r="W64" s="127" t="str">
        <f t="shared" si="14"/>
        <v/>
      </c>
      <c r="X64" s="109" t="str">
        <f t="shared" si="14"/>
        <v/>
      </c>
      <c r="Y64" s="109" t="str">
        <f t="shared" si="14"/>
        <v/>
      </c>
      <c r="Z64" s="109" t="str">
        <f t="shared" si="13"/>
        <v/>
      </c>
      <c r="AA64" s="109" t="str">
        <f t="shared" si="13"/>
        <v/>
      </c>
      <c r="AB64" s="109" t="str">
        <f t="shared" si="13"/>
        <v/>
      </c>
      <c r="AC64" s="127" t="str">
        <f t="shared" si="13"/>
        <v/>
      </c>
      <c r="AD64" s="127" t="str">
        <f t="shared" si="13"/>
        <v/>
      </c>
      <c r="AE64" s="109" t="str">
        <f t="shared" si="13"/>
        <v/>
      </c>
      <c r="AF64" s="109" t="str">
        <f t="shared" si="13"/>
        <v/>
      </c>
      <c r="AG64" s="109" t="str">
        <f t="shared" si="13"/>
        <v/>
      </c>
      <c r="AH64" s="109" t="str">
        <f t="shared" si="13"/>
        <v/>
      </c>
      <c r="AI64" s="109"/>
      <c r="AJ64" s="109"/>
    </row>
    <row r="65" spans="1:36" x14ac:dyDescent="0.3">
      <c r="A65" s="102">
        <v>78</v>
      </c>
      <c r="B65" s="107" t="str">
        <f>VLOOKUP($A65,Сотрудники!$A$3:$L$1206,2,0)</f>
        <v>Гаврилова Екатерина</v>
      </c>
      <c r="C65" s="107" t="str">
        <f>VLOOKUP($A65,Сотрудники!$A$3:$L$1206,8,0)</f>
        <v>Чебоксары</v>
      </c>
      <c r="D65" s="109" t="str">
        <f t="shared" si="14"/>
        <v/>
      </c>
      <c r="E65" s="109" t="str">
        <f t="shared" si="14"/>
        <v/>
      </c>
      <c r="F65" s="109" t="str">
        <f t="shared" si="14"/>
        <v/>
      </c>
      <c r="G65" s="109" t="str">
        <f t="shared" si="14"/>
        <v/>
      </c>
      <c r="H65" s="127" t="str">
        <f t="shared" si="14"/>
        <v/>
      </c>
      <c r="I65" s="127" t="str">
        <f t="shared" si="14"/>
        <v/>
      </c>
      <c r="J65" s="109" t="str">
        <f t="shared" si="14"/>
        <v/>
      </c>
      <c r="K65" s="109" t="str">
        <f t="shared" si="14"/>
        <v/>
      </c>
      <c r="L65" s="109" t="str">
        <f t="shared" si="14"/>
        <v/>
      </c>
      <c r="M65" s="109" t="str">
        <f t="shared" si="14"/>
        <v/>
      </c>
      <c r="N65" s="109" t="str">
        <f t="shared" si="14"/>
        <v/>
      </c>
      <c r="O65" s="127" t="str">
        <f t="shared" si="14"/>
        <v/>
      </c>
      <c r="P65" s="127" t="str">
        <f t="shared" si="14"/>
        <v/>
      </c>
      <c r="Q65" s="109" t="str">
        <f t="shared" si="14"/>
        <v/>
      </c>
      <c r="R65" s="109" t="str">
        <f t="shared" si="14"/>
        <v/>
      </c>
      <c r="S65" s="109" t="str">
        <f t="shared" si="14"/>
        <v/>
      </c>
      <c r="T65" s="109" t="str">
        <f t="shared" si="14"/>
        <v/>
      </c>
      <c r="U65" s="109" t="str">
        <f t="shared" si="14"/>
        <v/>
      </c>
      <c r="V65" s="127" t="str">
        <f t="shared" si="14"/>
        <v/>
      </c>
      <c r="W65" s="127" t="str">
        <f t="shared" si="14"/>
        <v/>
      </c>
      <c r="X65" s="109" t="str">
        <f t="shared" si="14"/>
        <v/>
      </c>
      <c r="Y65" s="109" t="str">
        <f t="shared" si="14"/>
        <v/>
      </c>
      <c r="Z65" s="109" t="str">
        <f t="shared" si="13"/>
        <v/>
      </c>
      <c r="AA65" s="109" t="str">
        <f t="shared" si="13"/>
        <v/>
      </c>
      <c r="AB65" s="109" t="str">
        <f t="shared" si="13"/>
        <v/>
      </c>
      <c r="AC65" s="127" t="str">
        <f t="shared" si="13"/>
        <v/>
      </c>
      <c r="AD65" s="127" t="str">
        <f t="shared" si="13"/>
        <v/>
      </c>
      <c r="AE65" s="109" t="str">
        <f t="shared" si="13"/>
        <v/>
      </c>
      <c r="AF65" s="109" t="str">
        <f t="shared" si="13"/>
        <v/>
      </c>
      <c r="AG65" s="109" t="str">
        <f t="shared" si="13"/>
        <v/>
      </c>
      <c r="AH65" s="109" t="str">
        <f t="shared" si="13"/>
        <v/>
      </c>
      <c r="AI65" s="109"/>
      <c r="AJ65" s="109"/>
    </row>
    <row r="66" spans="1:36" x14ac:dyDescent="0.3">
      <c r="A66" s="102">
        <v>79</v>
      </c>
      <c r="B66" s="107" t="str">
        <f>VLOOKUP($A66,Сотрудники!$A$3:$L$1206,2,0)</f>
        <v>Шакиров Вадим</v>
      </c>
      <c r="C66" s="107" t="str">
        <f>VLOOKUP($A66,Сотрудники!$A$3:$L$1206,8,0)</f>
        <v>Иннополис</v>
      </c>
      <c r="D66" s="109" t="str">
        <f t="shared" si="14"/>
        <v/>
      </c>
      <c r="E66" s="109" t="str">
        <f t="shared" si="14"/>
        <v/>
      </c>
      <c r="F66" s="109" t="str">
        <f t="shared" si="14"/>
        <v/>
      </c>
      <c r="G66" s="109" t="str">
        <f t="shared" si="14"/>
        <v/>
      </c>
      <c r="H66" s="127" t="str">
        <f t="shared" si="14"/>
        <v/>
      </c>
      <c r="I66" s="127" t="str">
        <f t="shared" si="14"/>
        <v/>
      </c>
      <c r="J66" s="109" t="str">
        <f t="shared" si="14"/>
        <v/>
      </c>
      <c r="K66" s="109" t="str">
        <f t="shared" si="14"/>
        <v/>
      </c>
      <c r="L66" s="109" t="str">
        <f t="shared" si="14"/>
        <v/>
      </c>
      <c r="M66" s="109" t="str">
        <f t="shared" si="14"/>
        <v/>
      </c>
      <c r="N66" s="109" t="str">
        <f t="shared" si="14"/>
        <v/>
      </c>
      <c r="O66" s="127" t="str">
        <f t="shared" si="14"/>
        <v/>
      </c>
      <c r="P66" s="127" t="str">
        <f t="shared" si="14"/>
        <v/>
      </c>
      <c r="Q66" s="109" t="str">
        <f t="shared" si="14"/>
        <v/>
      </c>
      <c r="R66" s="109" t="str">
        <f t="shared" si="14"/>
        <v/>
      </c>
      <c r="S66" s="109" t="str">
        <f t="shared" si="14"/>
        <v/>
      </c>
      <c r="T66" s="109" t="str">
        <f t="shared" si="14"/>
        <v/>
      </c>
      <c r="U66" s="109" t="str">
        <f t="shared" si="14"/>
        <v/>
      </c>
      <c r="V66" s="127" t="str">
        <f t="shared" si="14"/>
        <v/>
      </c>
      <c r="W66" s="127" t="str">
        <f t="shared" si="14"/>
        <v/>
      </c>
      <c r="X66" s="109" t="str">
        <f t="shared" si="14"/>
        <v/>
      </c>
      <c r="Y66" s="109" t="str">
        <f t="shared" si="14"/>
        <v/>
      </c>
      <c r="Z66" s="109" t="str">
        <f t="shared" si="13"/>
        <v/>
      </c>
      <c r="AA66" s="109" t="str">
        <f t="shared" si="13"/>
        <v/>
      </c>
      <c r="AB66" s="109" t="str">
        <f t="shared" si="13"/>
        <v/>
      </c>
      <c r="AC66" s="127" t="str">
        <f t="shared" si="13"/>
        <v/>
      </c>
      <c r="AD66" s="127" t="str">
        <f t="shared" si="13"/>
        <v/>
      </c>
      <c r="AE66" s="109" t="str">
        <f t="shared" si="13"/>
        <v/>
      </c>
      <c r="AF66" s="109" t="str">
        <f t="shared" si="13"/>
        <v/>
      </c>
      <c r="AG66" s="109" t="str">
        <f t="shared" si="13"/>
        <v/>
      </c>
      <c r="AH66" s="109" t="str">
        <f t="shared" si="13"/>
        <v/>
      </c>
      <c r="AI66" s="109"/>
      <c r="AJ66" s="109"/>
    </row>
    <row r="67" spans="1:36" x14ac:dyDescent="0.3">
      <c r="A67" s="102">
        <v>80</v>
      </c>
      <c r="B67" s="107" t="str">
        <f>VLOOKUP($A67,Сотрудники!$A$3:$L$1206,2,0)</f>
        <v>Павлов Никита</v>
      </c>
      <c r="C67" s="107" t="str">
        <f>VLOOKUP($A67,Сотрудники!$A$3:$L$1206,8,0)</f>
        <v>Москва</v>
      </c>
      <c r="D67" s="109" t="str">
        <f t="shared" si="14"/>
        <v/>
      </c>
      <c r="E67" s="109" t="str">
        <f t="shared" si="14"/>
        <v/>
      </c>
      <c r="F67" s="109" t="str">
        <f t="shared" si="14"/>
        <v/>
      </c>
      <c r="G67" s="109" t="str">
        <f t="shared" si="14"/>
        <v/>
      </c>
      <c r="H67" s="127" t="str">
        <f t="shared" si="14"/>
        <v/>
      </c>
      <c r="I67" s="127" t="str">
        <f t="shared" si="14"/>
        <v/>
      </c>
      <c r="J67" s="109" t="str">
        <f t="shared" si="14"/>
        <v/>
      </c>
      <c r="K67" s="109" t="str">
        <f t="shared" si="14"/>
        <v/>
      </c>
      <c r="L67" s="109" t="str">
        <f t="shared" si="14"/>
        <v/>
      </c>
      <c r="M67" s="109" t="str">
        <f t="shared" si="14"/>
        <v/>
      </c>
      <c r="N67" s="109" t="str">
        <f t="shared" si="14"/>
        <v/>
      </c>
      <c r="O67" s="127" t="str">
        <f t="shared" si="14"/>
        <v/>
      </c>
      <c r="P67" s="127" t="str">
        <f t="shared" si="14"/>
        <v/>
      </c>
      <c r="Q67" s="109" t="str">
        <f t="shared" si="14"/>
        <v/>
      </c>
      <c r="R67" s="109" t="str">
        <f t="shared" si="14"/>
        <v/>
      </c>
      <c r="S67" s="109" t="str">
        <f t="shared" si="14"/>
        <v/>
      </c>
      <c r="T67" s="109" t="str">
        <f t="shared" si="14"/>
        <v/>
      </c>
      <c r="U67" s="109" t="str">
        <f t="shared" si="14"/>
        <v/>
      </c>
      <c r="V67" s="127" t="str">
        <f t="shared" si="14"/>
        <v/>
      </c>
      <c r="W67" s="127" t="str">
        <f t="shared" si="14"/>
        <v/>
      </c>
      <c r="X67" s="109" t="str">
        <f t="shared" si="14"/>
        <v/>
      </c>
      <c r="Y67" s="109" t="str">
        <f t="shared" si="14"/>
        <v/>
      </c>
      <c r="Z67" s="109" t="str">
        <f t="shared" si="13"/>
        <v/>
      </c>
      <c r="AA67" s="109" t="str">
        <f t="shared" si="13"/>
        <v/>
      </c>
      <c r="AB67" s="109" t="str">
        <f t="shared" si="13"/>
        <v/>
      </c>
      <c r="AC67" s="127" t="str">
        <f t="shared" si="13"/>
        <v/>
      </c>
      <c r="AD67" s="127" t="str">
        <f t="shared" si="13"/>
        <v/>
      </c>
      <c r="AE67" s="109" t="str">
        <f t="shared" si="13"/>
        <v/>
      </c>
      <c r="AF67" s="109" t="str">
        <f t="shared" si="13"/>
        <v/>
      </c>
      <c r="AG67" s="109" t="str">
        <f t="shared" si="13"/>
        <v/>
      </c>
      <c r="AH67" s="109" t="str">
        <f t="shared" si="13"/>
        <v/>
      </c>
      <c r="AI67" s="109"/>
      <c r="AJ67" s="109"/>
    </row>
    <row r="68" spans="1:36" x14ac:dyDescent="0.3">
      <c r="A68" s="102">
        <v>81</v>
      </c>
      <c r="B68" s="107" t="str">
        <f>VLOOKUP($A68,Сотрудники!$A$3:$L$1206,2,0)</f>
        <v>Александрова Кристина</v>
      </c>
      <c r="C68" s="107" t="str">
        <f>VLOOKUP($A68,Сотрудники!$A$3:$L$1206,8,0)</f>
        <v>Москва</v>
      </c>
      <c r="D68" s="109" t="str">
        <f t="shared" si="14"/>
        <v/>
      </c>
      <c r="E68" s="109" t="str">
        <f t="shared" si="14"/>
        <v/>
      </c>
      <c r="F68" s="109" t="str">
        <f t="shared" si="14"/>
        <v/>
      </c>
      <c r="G68" s="109" t="str">
        <f t="shared" si="14"/>
        <v/>
      </c>
      <c r="H68" s="127" t="str">
        <f t="shared" si="14"/>
        <v/>
      </c>
      <c r="I68" s="127" t="str">
        <f t="shared" si="14"/>
        <v/>
      </c>
      <c r="J68" s="109" t="str">
        <f t="shared" si="14"/>
        <v/>
      </c>
      <c r="K68" s="109" t="str">
        <f t="shared" si="14"/>
        <v/>
      </c>
      <c r="L68" s="109" t="str">
        <f t="shared" si="14"/>
        <v/>
      </c>
      <c r="M68" s="109" t="str">
        <f t="shared" si="14"/>
        <v/>
      </c>
      <c r="N68" s="109" t="str">
        <f t="shared" si="14"/>
        <v/>
      </c>
      <c r="O68" s="127" t="str">
        <f t="shared" si="14"/>
        <v/>
      </c>
      <c r="P68" s="127" t="str">
        <f t="shared" si="14"/>
        <v/>
      </c>
      <c r="Q68" s="109" t="str">
        <f t="shared" si="14"/>
        <v/>
      </c>
      <c r="R68" s="109" t="str">
        <f t="shared" si="14"/>
        <v/>
      </c>
      <c r="S68" s="109" t="str">
        <f t="shared" si="14"/>
        <v/>
      </c>
      <c r="T68" s="109" t="str">
        <f t="shared" si="14"/>
        <v/>
      </c>
      <c r="U68" s="109" t="str">
        <f t="shared" si="14"/>
        <v/>
      </c>
      <c r="V68" s="127" t="str">
        <f t="shared" si="14"/>
        <v/>
      </c>
      <c r="W68" s="127" t="str">
        <f t="shared" si="14"/>
        <v/>
      </c>
      <c r="X68" s="109" t="str">
        <f t="shared" si="14"/>
        <v/>
      </c>
      <c r="Y68" s="109" t="str">
        <f t="shared" si="14"/>
        <v/>
      </c>
      <c r="Z68" s="109" t="str">
        <f t="shared" si="13"/>
        <v/>
      </c>
      <c r="AA68" s="109" t="str">
        <f t="shared" si="13"/>
        <v/>
      </c>
      <c r="AB68" s="109" t="str">
        <f t="shared" si="13"/>
        <v/>
      </c>
      <c r="AC68" s="127" t="str">
        <f t="shared" si="13"/>
        <v/>
      </c>
      <c r="AD68" s="127" t="str">
        <f t="shared" si="13"/>
        <v/>
      </c>
      <c r="AE68" s="109" t="str">
        <f t="shared" si="13"/>
        <v/>
      </c>
      <c r="AF68" s="109" t="str">
        <f t="shared" si="13"/>
        <v/>
      </c>
      <c r="AG68" s="109" t="str">
        <f t="shared" si="13"/>
        <v/>
      </c>
      <c r="AH68" s="109" t="str">
        <f t="shared" si="13"/>
        <v/>
      </c>
      <c r="AI68" s="109"/>
      <c r="AJ68" s="109"/>
    </row>
    <row r="69" spans="1:36" x14ac:dyDescent="0.3">
      <c r="A69" s="102">
        <v>82</v>
      </c>
      <c r="B69" s="107" t="str">
        <f>VLOOKUP($A69,Сотрудники!$A$3:$L$1206,2,0)</f>
        <v>Крапивин Сергей</v>
      </c>
      <c r="C69" s="107" t="str">
        <f>VLOOKUP($A69,Сотрудники!$A$3:$L$1206,8,0)</f>
        <v>Краснодар</v>
      </c>
      <c r="D69" s="109" t="str">
        <f t="shared" si="14"/>
        <v/>
      </c>
      <c r="E69" s="109" t="str">
        <f t="shared" si="14"/>
        <v/>
      </c>
      <c r="F69" s="109" t="str">
        <f t="shared" si="14"/>
        <v/>
      </c>
      <c r="G69" s="109" t="str">
        <f t="shared" si="14"/>
        <v/>
      </c>
      <c r="H69" s="127" t="str">
        <f t="shared" si="14"/>
        <v/>
      </c>
      <c r="I69" s="127" t="str">
        <f t="shared" si="14"/>
        <v/>
      </c>
      <c r="J69" s="109" t="str">
        <f t="shared" si="14"/>
        <v/>
      </c>
      <c r="K69" s="109" t="str">
        <f t="shared" si="14"/>
        <v/>
      </c>
      <c r="L69" s="109" t="str">
        <f t="shared" si="14"/>
        <v/>
      </c>
      <c r="M69" s="109" t="str">
        <f t="shared" si="14"/>
        <v/>
      </c>
      <c r="N69" s="109" t="str">
        <f t="shared" si="14"/>
        <v/>
      </c>
      <c r="O69" s="127" t="str">
        <f t="shared" si="14"/>
        <v/>
      </c>
      <c r="P69" s="127" t="str">
        <f t="shared" si="14"/>
        <v/>
      </c>
      <c r="Q69" s="109" t="str">
        <f t="shared" si="14"/>
        <v/>
      </c>
      <c r="R69" s="109" t="str">
        <f t="shared" si="14"/>
        <v/>
      </c>
      <c r="S69" s="109" t="str">
        <f t="shared" si="14"/>
        <v/>
      </c>
      <c r="T69" s="109" t="str">
        <f t="shared" si="14"/>
        <v/>
      </c>
      <c r="U69" s="109" t="str">
        <f t="shared" si="14"/>
        <v/>
      </c>
      <c r="V69" s="127" t="str">
        <f t="shared" si="14"/>
        <v/>
      </c>
      <c r="W69" s="127" t="str">
        <f t="shared" si="14"/>
        <v/>
      </c>
      <c r="X69" s="109" t="str">
        <f t="shared" si="14"/>
        <v/>
      </c>
      <c r="Y69" s="109" t="str">
        <f t="shared" si="14"/>
        <v/>
      </c>
      <c r="Z69" s="109" t="str">
        <f t="shared" si="13"/>
        <v/>
      </c>
      <c r="AA69" s="109" t="str">
        <f t="shared" si="13"/>
        <v/>
      </c>
      <c r="AB69" s="109" t="str">
        <f t="shared" si="13"/>
        <v/>
      </c>
      <c r="AC69" s="127" t="str">
        <f t="shared" si="13"/>
        <v/>
      </c>
      <c r="AD69" s="127" t="str">
        <f t="shared" si="13"/>
        <v/>
      </c>
      <c r="AE69" s="109" t="str">
        <f t="shared" si="13"/>
        <v/>
      </c>
      <c r="AF69" s="109" t="str">
        <f t="shared" si="13"/>
        <v/>
      </c>
      <c r="AG69" s="109" t="str">
        <f t="shared" si="13"/>
        <v/>
      </c>
      <c r="AH69" s="109" t="str">
        <f t="shared" si="13"/>
        <v/>
      </c>
      <c r="AI69" s="109"/>
      <c r="AJ69" s="109"/>
    </row>
    <row r="70" spans="1:36" x14ac:dyDescent="0.3">
      <c r="A70" s="102">
        <v>84</v>
      </c>
      <c r="B70" s="107" t="str">
        <f>VLOOKUP($A70,Сотрудники!$A$3:$L$1206,2,0)</f>
        <v>Сабиров Артур</v>
      </c>
      <c r="C70" s="107" t="str">
        <f>VLOOKUP($A70,Сотрудники!$A$3:$L$1206,8,0)</f>
        <v>Казань</v>
      </c>
      <c r="D70" s="109" t="str">
        <f t="shared" si="14"/>
        <v/>
      </c>
      <c r="E70" s="109" t="str">
        <f t="shared" si="14"/>
        <v/>
      </c>
      <c r="F70" s="109" t="str">
        <f t="shared" si="14"/>
        <v/>
      </c>
      <c r="G70" s="109" t="str">
        <f t="shared" si="14"/>
        <v/>
      </c>
      <c r="H70" s="127" t="str">
        <f t="shared" si="14"/>
        <v/>
      </c>
      <c r="I70" s="127" t="str">
        <f t="shared" si="14"/>
        <v/>
      </c>
      <c r="J70" s="109" t="str">
        <f t="shared" si="14"/>
        <v/>
      </c>
      <c r="K70" s="109" t="str">
        <f t="shared" si="14"/>
        <v/>
      </c>
      <c r="L70" s="109" t="str">
        <f t="shared" si="14"/>
        <v/>
      </c>
      <c r="M70" s="109" t="str">
        <f t="shared" si="14"/>
        <v/>
      </c>
      <c r="N70" s="109" t="str">
        <f t="shared" si="14"/>
        <v/>
      </c>
      <c r="O70" s="127" t="str">
        <f t="shared" si="14"/>
        <v/>
      </c>
      <c r="P70" s="127" t="str">
        <f t="shared" si="14"/>
        <v/>
      </c>
      <c r="Q70" s="109" t="str">
        <f t="shared" ref="D70:AF80" si="15">IF(ISBLANK(Q157),"",IF(Q157=0,"Выходной",IF(Q157&lt;&gt;0,"Работал","")))</f>
        <v/>
      </c>
      <c r="R70" s="109" t="str">
        <f t="shared" si="15"/>
        <v/>
      </c>
      <c r="S70" s="109" t="str">
        <f t="shared" si="15"/>
        <v/>
      </c>
      <c r="T70" s="109" t="str">
        <f t="shared" si="15"/>
        <v/>
      </c>
      <c r="U70" s="109" t="str">
        <f t="shared" si="15"/>
        <v/>
      </c>
      <c r="V70" s="127" t="str">
        <f t="shared" si="15"/>
        <v/>
      </c>
      <c r="W70" s="127" t="str">
        <f t="shared" si="15"/>
        <v/>
      </c>
      <c r="X70" s="109" t="str">
        <f t="shared" si="15"/>
        <v/>
      </c>
      <c r="Y70" s="109" t="str">
        <f t="shared" si="15"/>
        <v/>
      </c>
      <c r="Z70" s="109" t="str">
        <f t="shared" si="13"/>
        <v/>
      </c>
      <c r="AA70" s="109" t="str">
        <f t="shared" si="13"/>
        <v/>
      </c>
      <c r="AB70" s="109" t="str">
        <f t="shared" si="13"/>
        <v/>
      </c>
      <c r="AC70" s="127" t="str">
        <f t="shared" si="13"/>
        <v/>
      </c>
      <c r="AD70" s="127" t="str">
        <f t="shared" si="13"/>
        <v/>
      </c>
      <c r="AE70" s="109" t="str">
        <f t="shared" si="13"/>
        <v/>
      </c>
      <c r="AF70" s="109" t="str">
        <f t="shared" si="13"/>
        <v/>
      </c>
      <c r="AG70" s="109" t="str">
        <f t="shared" si="13"/>
        <v/>
      </c>
      <c r="AH70" s="109" t="str">
        <f t="shared" si="13"/>
        <v/>
      </c>
      <c r="AI70" s="109"/>
      <c r="AJ70" s="109"/>
    </row>
    <row r="71" spans="1:36" x14ac:dyDescent="0.3">
      <c r="A71" s="102">
        <v>85</v>
      </c>
      <c r="B71" s="107" t="str">
        <f>VLOOKUP($A71,Сотрудники!$A$3:$L$1206,2,0)</f>
        <v>Рудаков Сергей</v>
      </c>
      <c r="C71" s="107" t="str">
        <f>VLOOKUP($A71,Сотрудники!$A$3:$L$1206,8,0)</f>
        <v>Москва</v>
      </c>
      <c r="D71" s="109" t="str">
        <f t="shared" si="15"/>
        <v/>
      </c>
      <c r="E71" s="109" t="str">
        <f t="shared" si="15"/>
        <v/>
      </c>
      <c r="F71" s="109" t="str">
        <f t="shared" si="15"/>
        <v/>
      </c>
      <c r="G71" s="109" t="str">
        <f t="shared" si="15"/>
        <v/>
      </c>
      <c r="H71" s="127" t="str">
        <f t="shared" si="15"/>
        <v/>
      </c>
      <c r="I71" s="127" t="str">
        <f t="shared" si="15"/>
        <v/>
      </c>
      <c r="J71" s="109" t="str">
        <f t="shared" si="15"/>
        <v/>
      </c>
      <c r="K71" s="109" t="str">
        <f t="shared" si="15"/>
        <v/>
      </c>
      <c r="L71" s="109" t="str">
        <f t="shared" si="15"/>
        <v/>
      </c>
      <c r="M71" s="109" t="str">
        <f t="shared" si="15"/>
        <v/>
      </c>
      <c r="N71" s="109" t="str">
        <f t="shared" si="15"/>
        <v/>
      </c>
      <c r="O71" s="127" t="str">
        <f t="shared" si="15"/>
        <v/>
      </c>
      <c r="P71" s="127" t="str">
        <f t="shared" si="15"/>
        <v/>
      </c>
      <c r="Q71" s="109" t="str">
        <f t="shared" si="15"/>
        <v/>
      </c>
      <c r="R71" s="109" t="str">
        <f t="shared" si="15"/>
        <v/>
      </c>
      <c r="S71" s="109" t="str">
        <f t="shared" si="15"/>
        <v/>
      </c>
      <c r="T71" s="109" t="str">
        <f t="shared" si="15"/>
        <v/>
      </c>
      <c r="U71" s="109" t="str">
        <f t="shared" si="15"/>
        <v/>
      </c>
      <c r="V71" s="127" t="str">
        <f t="shared" si="15"/>
        <v/>
      </c>
      <c r="W71" s="127" t="str">
        <f t="shared" si="15"/>
        <v/>
      </c>
      <c r="X71" s="109" t="str">
        <f t="shared" si="15"/>
        <v/>
      </c>
      <c r="Y71" s="109" t="str">
        <f t="shared" si="15"/>
        <v/>
      </c>
      <c r="Z71" s="109" t="str">
        <f t="shared" si="13"/>
        <v/>
      </c>
      <c r="AA71" s="109" t="str">
        <f t="shared" si="13"/>
        <v/>
      </c>
      <c r="AB71" s="109" t="str">
        <f t="shared" si="13"/>
        <v/>
      </c>
      <c r="AC71" s="127" t="str">
        <f t="shared" si="13"/>
        <v/>
      </c>
      <c r="AD71" s="127" t="str">
        <f t="shared" si="13"/>
        <v/>
      </c>
      <c r="AE71" s="109" t="str">
        <f t="shared" si="13"/>
        <v/>
      </c>
      <c r="AF71" s="109" t="str">
        <f t="shared" si="13"/>
        <v/>
      </c>
      <c r="AG71" s="109" t="str">
        <f t="shared" si="13"/>
        <v/>
      </c>
      <c r="AH71" s="109" t="str">
        <f t="shared" si="13"/>
        <v/>
      </c>
      <c r="AI71" s="109"/>
      <c r="AJ71" s="109"/>
    </row>
    <row r="72" spans="1:36" x14ac:dyDescent="0.3">
      <c r="A72" s="102">
        <v>86</v>
      </c>
      <c r="B72" s="107" t="str">
        <f>VLOOKUP($A72,Сотрудники!$A$3:$L$1206,2,0)</f>
        <v>Михеев Дмитрий</v>
      </c>
      <c r="C72" s="107" t="str">
        <f>VLOOKUP($A72,Сотрудники!$A$3:$L$1206,8,0)</f>
        <v>СПБ</v>
      </c>
      <c r="D72" s="109" t="str">
        <f t="shared" si="15"/>
        <v/>
      </c>
      <c r="E72" s="109" t="str">
        <f t="shared" si="15"/>
        <v/>
      </c>
      <c r="F72" s="109" t="str">
        <f t="shared" si="15"/>
        <v/>
      </c>
      <c r="G72" s="109" t="str">
        <f t="shared" si="15"/>
        <v/>
      </c>
      <c r="H72" s="127" t="str">
        <f t="shared" si="15"/>
        <v/>
      </c>
      <c r="I72" s="127" t="str">
        <f t="shared" si="15"/>
        <v/>
      </c>
      <c r="J72" s="109" t="str">
        <f t="shared" si="15"/>
        <v/>
      </c>
      <c r="K72" s="109" t="str">
        <f t="shared" si="15"/>
        <v/>
      </c>
      <c r="L72" s="109" t="str">
        <f t="shared" si="15"/>
        <v/>
      </c>
      <c r="M72" s="109" t="str">
        <f t="shared" si="15"/>
        <v/>
      </c>
      <c r="N72" s="109" t="str">
        <f t="shared" si="15"/>
        <v/>
      </c>
      <c r="O72" s="127" t="str">
        <f t="shared" si="15"/>
        <v/>
      </c>
      <c r="P72" s="127" t="str">
        <f t="shared" si="15"/>
        <v/>
      </c>
      <c r="Q72" s="109" t="str">
        <f t="shared" si="15"/>
        <v/>
      </c>
      <c r="R72" s="109" t="str">
        <f t="shared" si="15"/>
        <v/>
      </c>
      <c r="S72" s="109" t="str">
        <f t="shared" si="15"/>
        <v/>
      </c>
      <c r="T72" s="109" t="str">
        <f t="shared" si="15"/>
        <v/>
      </c>
      <c r="U72" s="109" t="str">
        <f t="shared" si="15"/>
        <v/>
      </c>
      <c r="V72" s="127" t="str">
        <f t="shared" si="15"/>
        <v/>
      </c>
      <c r="W72" s="127" t="str">
        <f t="shared" si="15"/>
        <v/>
      </c>
      <c r="X72" s="109" t="str">
        <f t="shared" si="15"/>
        <v/>
      </c>
      <c r="Y72" s="109" t="str">
        <f t="shared" si="15"/>
        <v/>
      </c>
      <c r="Z72" s="109" t="str">
        <f t="shared" si="13"/>
        <v/>
      </c>
      <c r="AA72" s="109" t="str">
        <f t="shared" si="13"/>
        <v/>
      </c>
      <c r="AB72" s="109" t="str">
        <f t="shared" si="13"/>
        <v/>
      </c>
      <c r="AC72" s="127" t="str">
        <f t="shared" si="13"/>
        <v/>
      </c>
      <c r="AD72" s="127" t="str">
        <f t="shared" si="13"/>
        <v/>
      </c>
      <c r="AE72" s="109" t="str">
        <f t="shared" si="13"/>
        <v/>
      </c>
      <c r="AF72" s="109" t="str">
        <f t="shared" si="13"/>
        <v/>
      </c>
      <c r="AG72" s="109" t="str">
        <f t="shared" si="13"/>
        <v/>
      </c>
      <c r="AH72" s="109" t="str">
        <f t="shared" si="13"/>
        <v/>
      </c>
      <c r="AI72" s="109"/>
      <c r="AJ72" s="109"/>
    </row>
    <row r="73" spans="1:36" x14ac:dyDescent="0.3">
      <c r="A73" s="102">
        <v>87</v>
      </c>
      <c r="B73" s="107" t="str">
        <f>VLOOKUP($A73,Сотрудники!$A$3:$L$1206,2,0)</f>
        <v>Борисова Алёна</v>
      </c>
      <c r="C73" s="107" t="str">
        <f>VLOOKUP($A73,Сотрудники!$A$3:$L$1206,8,0)</f>
        <v>Екатеринбург</v>
      </c>
      <c r="D73" s="109" t="str">
        <f t="shared" si="15"/>
        <v/>
      </c>
      <c r="E73" s="109" t="str">
        <f t="shared" si="15"/>
        <v/>
      </c>
      <c r="F73" s="109" t="str">
        <f t="shared" si="15"/>
        <v/>
      </c>
      <c r="G73" s="109" t="str">
        <f t="shared" si="15"/>
        <v/>
      </c>
      <c r="H73" s="127" t="str">
        <f t="shared" si="15"/>
        <v/>
      </c>
      <c r="I73" s="127" t="str">
        <f t="shared" si="15"/>
        <v/>
      </c>
      <c r="J73" s="109" t="str">
        <f t="shared" si="15"/>
        <v/>
      </c>
      <c r="K73" s="109" t="str">
        <f t="shared" si="15"/>
        <v/>
      </c>
      <c r="L73" s="109" t="str">
        <f t="shared" si="15"/>
        <v/>
      </c>
      <c r="M73" s="109" t="str">
        <f t="shared" si="15"/>
        <v/>
      </c>
      <c r="N73" s="109" t="str">
        <f t="shared" si="15"/>
        <v/>
      </c>
      <c r="O73" s="127" t="str">
        <f t="shared" si="15"/>
        <v/>
      </c>
      <c r="P73" s="127" t="str">
        <f t="shared" si="15"/>
        <v/>
      </c>
      <c r="Q73" s="109" t="str">
        <f t="shared" si="15"/>
        <v/>
      </c>
      <c r="R73" s="109" t="str">
        <f t="shared" si="15"/>
        <v/>
      </c>
      <c r="S73" s="109" t="str">
        <f t="shared" si="15"/>
        <v/>
      </c>
      <c r="T73" s="109" t="str">
        <f t="shared" si="15"/>
        <v/>
      </c>
      <c r="U73" s="109" t="str">
        <f t="shared" si="15"/>
        <v/>
      </c>
      <c r="V73" s="127" t="str">
        <f t="shared" si="15"/>
        <v/>
      </c>
      <c r="W73" s="127" t="str">
        <f t="shared" si="15"/>
        <v/>
      </c>
      <c r="X73" s="109" t="str">
        <f t="shared" si="15"/>
        <v/>
      </c>
      <c r="Y73" s="109" t="str">
        <f t="shared" si="15"/>
        <v/>
      </c>
      <c r="Z73" s="109" t="str">
        <f t="shared" si="13"/>
        <v/>
      </c>
      <c r="AA73" s="109" t="str">
        <f t="shared" si="13"/>
        <v/>
      </c>
      <c r="AB73" s="109" t="str">
        <f t="shared" si="13"/>
        <v/>
      </c>
      <c r="AC73" s="127" t="str">
        <f t="shared" si="13"/>
        <v/>
      </c>
      <c r="AD73" s="127" t="str">
        <f t="shared" si="13"/>
        <v/>
      </c>
      <c r="AE73" s="109" t="str">
        <f t="shared" si="13"/>
        <v/>
      </c>
      <c r="AF73" s="109" t="str">
        <f t="shared" si="13"/>
        <v/>
      </c>
      <c r="AG73" s="109" t="str">
        <f t="shared" si="13"/>
        <v/>
      </c>
      <c r="AH73" s="109" t="str">
        <f t="shared" si="13"/>
        <v/>
      </c>
      <c r="AI73" s="109"/>
      <c r="AJ73" s="109"/>
    </row>
    <row r="74" spans="1:36" x14ac:dyDescent="0.3">
      <c r="A74" s="102">
        <v>88</v>
      </c>
      <c r="B74" s="107" t="str">
        <f>VLOOKUP($A74,Сотрудники!$A$3:$L$1206,2,0)</f>
        <v>Коурова Мария</v>
      </c>
      <c r="C74" s="107" t="str">
        <f>VLOOKUP($A74,Сотрудники!$A$3:$L$1206,8,0)</f>
        <v>Екатеринбург</v>
      </c>
      <c r="D74" s="109" t="str">
        <f t="shared" si="15"/>
        <v/>
      </c>
      <c r="E74" s="109" t="str">
        <f t="shared" si="15"/>
        <v/>
      </c>
      <c r="F74" s="109" t="str">
        <f t="shared" si="15"/>
        <v/>
      </c>
      <c r="G74" s="109" t="str">
        <f t="shared" si="15"/>
        <v/>
      </c>
      <c r="H74" s="127" t="str">
        <f t="shared" si="15"/>
        <v/>
      </c>
      <c r="I74" s="127" t="str">
        <f t="shared" si="15"/>
        <v/>
      </c>
      <c r="J74" s="109" t="str">
        <f t="shared" si="15"/>
        <v/>
      </c>
      <c r="K74" s="109" t="str">
        <f t="shared" si="15"/>
        <v/>
      </c>
      <c r="L74" s="109" t="str">
        <f t="shared" si="15"/>
        <v/>
      </c>
      <c r="M74" s="109" t="str">
        <f t="shared" si="15"/>
        <v/>
      </c>
      <c r="N74" s="109" t="str">
        <f t="shared" si="15"/>
        <v/>
      </c>
      <c r="O74" s="127" t="str">
        <f t="shared" si="15"/>
        <v/>
      </c>
      <c r="P74" s="127" t="str">
        <f t="shared" si="15"/>
        <v/>
      </c>
      <c r="Q74" s="109" t="str">
        <f t="shared" si="15"/>
        <v/>
      </c>
      <c r="R74" s="109" t="str">
        <f t="shared" si="15"/>
        <v/>
      </c>
      <c r="S74" s="109" t="str">
        <f t="shared" si="15"/>
        <v/>
      </c>
      <c r="T74" s="109" t="str">
        <f t="shared" si="15"/>
        <v/>
      </c>
      <c r="U74" s="109" t="str">
        <f t="shared" si="15"/>
        <v/>
      </c>
      <c r="V74" s="127" t="str">
        <f t="shared" si="15"/>
        <v/>
      </c>
      <c r="W74" s="127" t="str">
        <f t="shared" si="15"/>
        <v/>
      </c>
      <c r="X74" s="109" t="str">
        <f t="shared" si="15"/>
        <v/>
      </c>
      <c r="Y74" s="109" t="str">
        <f t="shared" si="15"/>
        <v/>
      </c>
      <c r="Z74" s="109" t="str">
        <f t="shared" si="15"/>
        <v/>
      </c>
      <c r="AA74" s="109" t="str">
        <f t="shared" si="15"/>
        <v/>
      </c>
      <c r="AB74" s="109" t="str">
        <f t="shared" si="15"/>
        <v/>
      </c>
      <c r="AC74" s="127" t="str">
        <f t="shared" si="15"/>
        <v/>
      </c>
      <c r="AD74" s="127" t="str">
        <f t="shared" si="15"/>
        <v/>
      </c>
      <c r="AE74" s="109" t="str">
        <f t="shared" si="15"/>
        <v/>
      </c>
      <c r="AF74" s="109" t="str">
        <f t="shared" si="15"/>
        <v/>
      </c>
      <c r="AG74" s="109" t="str">
        <f t="shared" ref="AG74:AH86" si="16">IF(ISBLANK(AG161),"",IF(AG161=0,"Выходной",IF(AG161&lt;&gt;0,"Работал","")))</f>
        <v/>
      </c>
      <c r="AH74" s="109" t="str">
        <f t="shared" si="16"/>
        <v/>
      </c>
      <c r="AI74" s="109"/>
      <c r="AJ74" s="109"/>
    </row>
    <row r="75" spans="1:36" x14ac:dyDescent="0.3">
      <c r="A75" s="102">
        <v>89</v>
      </c>
      <c r="B75" s="107" t="str">
        <f>VLOOKUP($A75,Сотрудники!$A$3:$L$1206,2,0)</f>
        <v>Рамазанов Виталий</v>
      </c>
      <c r="C75" s="107" t="str">
        <f>VLOOKUP($A75,Сотрудники!$A$3:$L$1206,8,0)</f>
        <v>Москва</v>
      </c>
      <c r="D75" s="109" t="str">
        <f t="shared" si="15"/>
        <v/>
      </c>
      <c r="E75" s="109" t="str">
        <f t="shared" si="15"/>
        <v/>
      </c>
      <c r="F75" s="109" t="str">
        <f t="shared" si="15"/>
        <v/>
      </c>
      <c r="G75" s="109" t="str">
        <f t="shared" si="15"/>
        <v/>
      </c>
      <c r="H75" s="127" t="str">
        <f t="shared" si="15"/>
        <v/>
      </c>
      <c r="I75" s="127" t="str">
        <f t="shared" si="15"/>
        <v/>
      </c>
      <c r="J75" s="109" t="str">
        <f t="shared" si="15"/>
        <v/>
      </c>
      <c r="K75" s="109" t="str">
        <f t="shared" si="15"/>
        <v/>
      </c>
      <c r="L75" s="109" t="str">
        <f t="shared" si="15"/>
        <v/>
      </c>
      <c r="M75" s="109" t="str">
        <f t="shared" si="15"/>
        <v/>
      </c>
      <c r="N75" s="109" t="str">
        <f t="shared" si="15"/>
        <v/>
      </c>
      <c r="O75" s="127" t="str">
        <f t="shared" si="15"/>
        <v/>
      </c>
      <c r="P75" s="127" t="str">
        <f t="shared" si="15"/>
        <v/>
      </c>
      <c r="Q75" s="109" t="str">
        <f t="shared" si="15"/>
        <v/>
      </c>
      <c r="R75" s="109" t="str">
        <f t="shared" si="15"/>
        <v/>
      </c>
      <c r="S75" s="109" t="str">
        <f t="shared" si="15"/>
        <v/>
      </c>
      <c r="T75" s="109" t="str">
        <f t="shared" si="15"/>
        <v/>
      </c>
      <c r="U75" s="109" t="str">
        <f t="shared" si="15"/>
        <v/>
      </c>
      <c r="V75" s="127" t="str">
        <f t="shared" si="15"/>
        <v/>
      </c>
      <c r="W75" s="127" t="str">
        <f t="shared" si="15"/>
        <v/>
      </c>
      <c r="X75" s="109" t="str">
        <f t="shared" si="15"/>
        <v/>
      </c>
      <c r="Y75" s="109" t="str">
        <f t="shared" si="15"/>
        <v/>
      </c>
      <c r="Z75" s="109" t="str">
        <f t="shared" si="15"/>
        <v/>
      </c>
      <c r="AA75" s="109" t="str">
        <f t="shared" si="15"/>
        <v/>
      </c>
      <c r="AB75" s="109" t="str">
        <f t="shared" si="15"/>
        <v/>
      </c>
      <c r="AC75" s="127" t="str">
        <f t="shared" si="15"/>
        <v/>
      </c>
      <c r="AD75" s="127" t="str">
        <f t="shared" si="15"/>
        <v/>
      </c>
      <c r="AE75" s="109" t="str">
        <f t="shared" si="15"/>
        <v/>
      </c>
      <c r="AF75" s="109" t="str">
        <f t="shared" si="15"/>
        <v/>
      </c>
      <c r="AG75" s="109" t="str">
        <f t="shared" si="16"/>
        <v/>
      </c>
      <c r="AH75" s="109" t="str">
        <f t="shared" si="16"/>
        <v/>
      </c>
      <c r="AI75" s="109"/>
      <c r="AJ75" s="109"/>
    </row>
    <row r="76" spans="1:36" x14ac:dyDescent="0.3">
      <c r="A76" s="102">
        <v>90</v>
      </c>
      <c r="B76" s="107" t="str">
        <f>VLOOKUP($A76,Сотрудники!$A$3:$L$1206,2,0)</f>
        <v>Майорова Дарья</v>
      </c>
      <c r="C76" s="107" t="str">
        <f>VLOOKUP($A76,Сотрудники!$A$3:$L$1206,8,0)</f>
        <v>Ульяновск</v>
      </c>
      <c r="D76" s="109" t="str">
        <f t="shared" si="15"/>
        <v/>
      </c>
      <c r="E76" s="109" t="str">
        <f t="shared" si="15"/>
        <v/>
      </c>
      <c r="F76" s="109" t="str">
        <f t="shared" si="15"/>
        <v/>
      </c>
      <c r="G76" s="109" t="str">
        <f t="shared" si="15"/>
        <v/>
      </c>
      <c r="H76" s="127" t="str">
        <f t="shared" si="15"/>
        <v/>
      </c>
      <c r="I76" s="127" t="str">
        <f t="shared" si="15"/>
        <v/>
      </c>
      <c r="J76" s="109" t="str">
        <f t="shared" si="15"/>
        <v/>
      </c>
      <c r="K76" s="109" t="str">
        <f t="shared" si="15"/>
        <v/>
      </c>
      <c r="L76" s="109" t="str">
        <f t="shared" si="15"/>
        <v/>
      </c>
      <c r="M76" s="109" t="str">
        <f t="shared" si="15"/>
        <v/>
      </c>
      <c r="N76" s="109" t="str">
        <f t="shared" si="15"/>
        <v/>
      </c>
      <c r="O76" s="127" t="str">
        <f t="shared" si="15"/>
        <v/>
      </c>
      <c r="P76" s="127" t="str">
        <f t="shared" si="15"/>
        <v/>
      </c>
      <c r="Q76" s="109" t="str">
        <f t="shared" si="15"/>
        <v/>
      </c>
      <c r="R76" s="109" t="str">
        <f t="shared" si="15"/>
        <v/>
      </c>
      <c r="S76" s="109" t="str">
        <f t="shared" si="15"/>
        <v/>
      </c>
      <c r="T76" s="109" t="str">
        <f t="shared" si="15"/>
        <v/>
      </c>
      <c r="U76" s="109" t="str">
        <f t="shared" si="15"/>
        <v/>
      </c>
      <c r="V76" s="127" t="str">
        <f t="shared" si="15"/>
        <v/>
      </c>
      <c r="W76" s="127" t="str">
        <f t="shared" si="15"/>
        <v/>
      </c>
      <c r="X76" s="109" t="str">
        <f t="shared" si="15"/>
        <v/>
      </c>
      <c r="Y76" s="109" t="str">
        <f t="shared" si="15"/>
        <v/>
      </c>
      <c r="Z76" s="109" t="str">
        <f t="shared" si="15"/>
        <v/>
      </c>
      <c r="AA76" s="109" t="str">
        <f t="shared" si="15"/>
        <v/>
      </c>
      <c r="AB76" s="109" t="str">
        <f t="shared" si="15"/>
        <v/>
      </c>
      <c r="AC76" s="127" t="str">
        <f t="shared" si="15"/>
        <v/>
      </c>
      <c r="AD76" s="127" t="str">
        <f t="shared" si="15"/>
        <v/>
      </c>
      <c r="AE76" s="109" t="str">
        <f t="shared" si="15"/>
        <v/>
      </c>
      <c r="AF76" s="109" t="str">
        <f t="shared" si="15"/>
        <v/>
      </c>
      <c r="AG76" s="109" t="str">
        <f t="shared" si="16"/>
        <v/>
      </c>
      <c r="AH76" s="109" t="str">
        <f t="shared" si="16"/>
        <v/>
      </c>
      <c r="AI76" s="109"/>
      <c r="AJ76" s="109"/>
    </row>
    <row r="77" spans="1:36" x14ac:dyDescent="0.3">
      <c r="A77" s="102">
        <v>91</v>
      </c>
      <c r="B77" s="107" t="str">
        <f>VLOOKUP($A77,Сотрудники!$A$3:$L$1206,2,0)</f>
        <v>Макаров Владимир</v>
      </c>
      <c r="C77" s="107" t="str">
        <f>VLOOKUP($A77,Сотрудники!$A$3:$L$1206,8,0)</f>
        <v>Екатеринбург</v>
      </c>
      <c r="D77" s="109" t="str">
        <f t="shared" si="15"/>
        <v/>
      </c>
      <c r="E77" s="109" t="str">
        <f t="shared" si="15"/>
        <v/>
      </c>
      <c r="F77" s="109" t="str">
        <f t="shared" si="15"/>
        <v/>
      </c>
      <c r="G77" s="109" t="str">
        <f t="shared" si="15"/>
        <v/>
      </c>
      <c r="H77" s="127" t="str">
        <f t="shared" si="15"/>
        <v/>
      </c>
      <c r="I77" s="127" t="str">
        <f t="shared" si="15"/>
        <v/>
      </c>
      <c r="J77" s="109" t="str">
        <f t="shared" si="15"/>
        <v/>
      </c>
      <c r="K77" s="109" t="str">
        <f t="shared" si="15"/>
        <v/>
      </c>
      <c r="L77" s="109" t="str">
        <f t="shared" si="15"/>
        <v/>
      </c>
      <c r="M77" s="109" t="str">
        <f t="shared" si="15"/>
        <v/>
      </c>
      <c r="N77" s="109" t="str">
        <f t="shared" si="15"/>
        <v/>
      </c>
      <c r="O77" s="127" t="str">
        <f t="shared" si="15"/>
        <v/>
      </c>
      <c r="P77" s="127" t="str">
        <f t="shared" si="15"/>
        <v/>
      </c>
      <c r="Q77" s="109" t="str">
        <f t="shared" si="15"/>
        <v/>
      </c>
      <c r="R77" s="109" t="str">
        <f t="shared" si="15"/>
        <v/>
      </c>
      <c r="S77" s="109" t="str">
        <f t="shared" si="15"/>
        <v/>
      </c>
      <c r="T77" s="109" t="str">
        <f t="shared" si="15"/>
        <v/>
      </c>
      <c r="U77" s="109" t="str">
        <f t="shared" si="15"/>
        <v/>
      </c>
      <c r="V77" s="127" t="str">
        <f t="shared" si="15"/>
        <v/>
      </c>
      <c r="W77" s="127" t="str">
        <f t="shared" si="15"/>
        <v/>
      </c>
      <c r="X77" s="109" t="str">
        <f t="shared" si="15"/>
        <v/>
      </c>
      <c r="Y77" s="109" t="str">
        <f t="shared" si="15"/>
        <v/>
      </c>
      <c r="Z77" s="109" t="str">
        <f t="shared" si="15"/>
        <v/>
      </c>
      <c r="AA77" s="109" t="str">
        <f t="shared" si="15"/>
        <v/>
      </c>
      <c r="AB77" s="109" t="str">
        <f t="shared" si="15"/>
        <v/>
      </c>
      <c r="AC77" s="127" t="str">
        <f t="shared" si="15"/>
        <v/>
      </c>
      <c r="AD77" s="127" t="str">
        <f t="shared" si="15"/>
        <v/>
      </c>
      <c r="AE77" s="109" t="str">
        <f t="shared" si="15"/>
        <v/>
      </c>
      <c r="AF77" s="109" t="str">
        <f t="shared" si="15"/>
        <v/>
      </c>
      <c r="AG77" s="109" t="str">
        <f t="shared" si="16"/>
        <v/>
      </c>
      <c r="AH77" s="109" t="str">
        <f t="shared" si="16"/>
        <v/>
      </c>
      <c r="AI77" s="109"/>
      <c r="AJ77" s="109"/>
    </row>
    <row r="78" spans="1:36" x14ac:dyDescent="0.3">
      <c r="A78" s="102">
        <v>92</v>
      </c>
      <c r="B78" s="107" t="str">
        <f>VLOOKUP($A78,Сотрудники!$A$3:$L$1206,2,0)</f>
        <v>Митрофанов Кирилл</v>
      </c>
      <c r="C78" s="107" t="str">
        <f>VLOOKUP($A78,Сотрудники!$A$3:$L$1206,8,0)</f>
        <v>Рязань</v>
      </c>
      <c r="D78" s="109" t="str">
        <f t="shared" si="15"/>
        <v/>
      </c>
      <c r="E78" s="109" t="str">
        <f t="shared" si="15"/>
        <v/>
      </c>
      <c r="F78" s="109" t="str">
        <f t="shared" si="15"/>
        <v/>
      </c>
      <c r="G78" s="109" t="str">
        <f t="shared" si="15"/>
        <v/>
      </c>
      <c r="H78" s="127" t="str">
        <f t="shared" si="15"/>
        <v/>
      </c>
      <c r="I78" s="127" t="str">
        <f t="shared" si="15"/>
        <v/>
      </c>
      <c r="J78" s="109" t="str">
        <f t="shared" si="15"/>
        <v/>
      </c>
      <c r="K78" s="109" t="str">
        <f t="shared" si="15"/>
        <v/>
      </c>
      <c r="L78" s="109" t="str">
        <f t="shared" si="15"/>
        <v/>
      </c>
      <c r="M78" s="109" t="str">
        <f t="shared" si="15"/>
        <v/>
      </c>
      <c r="N78" s="109" t="str">
        <f t="shared" si="15"/>
        <v/>
      </c>
      <c r="O78" s="127" t="str">
        <f t="shared" si="15"/>
        <v/>
      </c>
      <c r="P78" s="127" t="str">
        <f t="shared" si="15"/>
        <v/>
      </c>
      <c r="Q78" s="109" t="str">
        <f t="shared" si="15"/>
        <v/>
      </c>
      <c r="R78" s="109" t="str">
        <f t="shared" si="15"/>
        <v/>
      </c>
      <c r="S78" s="109" t="str">
        <f t="shared" si="15"/>
        <v/>
      </c>
      <c r="T78" s="109" t="str">
        <f t="shared" si="15"/>
        <v/>
      </c>
      <c r="U78" s="109" t="str">
        <f t="shared" si="15"/>
        <v/>
      </c>
      <c r="V78" s="127" t="str">
        <f t="shared" si="15"/>
        <v/>
      </c>
      <c r="W78" s="127" t="str">
        <f t="shared" si="15"/>
        <v/>
      </c>
      <c r="X78" s="109" t="str">
        <f t="shared" si="15"/>
        <v/>
      </c>
      <c r="Y78" s="109" t="str">
        <f t="shared" si="15"/>
        <v/>
      </c>
      <c r="Z78" s="109" t="str">
        <f t="shared" si="15"/>
        <v/>
      </c>
      <c r="AA78" s="109" t="str">
        <f t="shared" si="15"/>
        <v/>
      </c>
      <c r="AB78" s="109" t="str">
        <f t="shared" si="15"/>
        <v/>
      </c>
      <c r="AC78" s="127" t="str">
        <f t="shared" si="15"/>
        <v/>
      </c>
      <c r="AD78" s="127" t="str">
        <f t="shared" si="15"/>
        <v/>
      </c>
      <c r="AE78" s="109" t="str">
        <f t="shared" si="15"/>
        <v/>
      </c>
      <c r="AF78" s="109" t="str">
        <f t="shared" si="15"/>
        <v/>
      </c>
      <c r="AG78" s="109" t="str">
        <f t="shared" si="16"/>
        <v/>
      </c>
      <c r="AH78" s="109" t="str">
        <f t="shared" si="16"/>
        <v/>
      </c>
      <c r="AI78" s="109"/>
      <c r="AJ78" s="109"/>
    </row>
    <row r="79" spans="1:36" x14ac:dyDescent="0.3">
      <c r="A79" s="102">
        <v>93</v>
      </c>
      <c r="B79" s="107" t="str">
        <f>VLOOKUP($A79,Сотрудники!$A$3:$L$1206,2,0)</f>
        <v>Шурков Дмитрий</v>
      </c>
      <c r="C79" s="107" t="str">
        <f>VLOOKUP($A79,Сотрудники!$A$3:$L$1206,8,0)</f>
        <v>Калининград</v>
      </c>
      <c r="D79" s="109" t="str">
        <f t="shared" si="15"/>
        <v/>
      </c>
      <c r="E79" s="109" t="str">
        <f t="shared" si="15"/>
        <v/>
      </c>
      <c r="F79" s="109" t="str">
        <f t="shared" si="15"/>
        <v/>
      </c>
      <c r="G79" s="109" t="str">
        <f t="shared" si="15"/>
        <v/>
      </c>
      <c r="H79" s="127" t="str">
        <f t="shared" si="15"/>
        <v/>
      </c>
      <c r="I79" s="127" t="str">
        <f t="shared" si="15"/>
        <v/>
      </c>
      <c r="J79" s="109" t="str">
        <f t="shared" si="15"/>
        <v/>
      </c>
      <c r="K79" s="109" t="str">
        <f t="shared" si="15"/>
        <v/>
      </c>
      <c r="L79" s="109" t="str">
        <f t="shared" si="15"/>
        <v/>
      </c>
      <c r="M79" s="109" t="str">
        <f t="shared" si="15"/>
        <v/>
      </c>
      <c r="N79" s="109" t="str">
        <f t="shared" si="15"/>
        <v/>
      </c>
      <c r="O79" s="127" t="str">
        <f t="shared" si="15"/>
        <v/>
      </c>
      <c r="P79" s="127" t="str">
        <f t="shared" si="15"/>
        <v/>
      </c>
      <c r="Q79" s="109" t="str">
        <f t="shared" si="15"/>
        <v/>
      </c>
      <c r="R79" s="109" t="str">
        <f t="shared" si="15"/>
        <v/>
      </c>
      <c r="S79" s="109" t="str">
        <f t="shared" si="15"/>
        <v/>
      </c>
      <c r="T79" s="109" t="str">
        <f t="shared" si="15"/>
        <v/>
      </c>
      <c r="U79" s="109" t="str">
        <f t="shared" si="15"/>
        <v/>
      </c>
      <c r="V79" s="127" t="str">
        <f t="shared" si="15"/>
        <v/>
      </c>
      <c r="W79" s="127" t="str">
        <f t="shared" si="15"/>
        <v/>
      </c>
      <c r="X79" s="109" t="str">
        <f t="shared" si="15"/>
        <v/>
      </c>
      <c r="Y79" s="109" t="str">
        <f t="shared" si="15"/>
        <v/>
      </c>
      <c r="Z79" s="109" t="str">
        <f t="shared" si="15"/>
        <v/>
      </c>
      <c r="AA79" s="109" t="str">
        <f t="shared" si="15"/>
        <v/>
      </c>
      <c r="AB79" s="109" t="str">
        <f t="shared" si="15"/>
        <v/>
      </c>
      <c r="AC79" s="127" t="str">
        <f t="shared" si="15"/>
        <v/>
      </c>
      <c r="AD79" s="127" t="str">
        <f t="shared" si="15"/>
        <v/>
      </c>
      <c r="AE79" s="109" t="str">
        <f t="shared" si="15"/>
        <v/>
      </c>
      <c r="AF79" s="109" t="str">
        <f t="shared" si="15"/>
        <v/>
      </c>
      <c r="AG79" s="109" t="str">
        <f t="shared" si="16"/>
        <v/>
      </c>
      <c r="AH79" s="109" t="str">
        <f t="shared" si="16"/>
        <v/>
      </c>
      <c r="AI79" s="109"/>
      <c r="AJ79" s="109"/>
    </row>
    <row r="80" spans="1:36" x14ac:dyDescent="0.3">
      <c r="A80" s="102">
        <v>94</v>
      </c>
      <c r="B80" s="107" t="str">
        <f>VLOOKUP($A80,Сотрудники!$A$3:$L$1206,2,0)</f>
        <v>Русев Дмитрий</v>
      </c>
      <c r="C80" s="107" t="str">
        <f>VLOOKUP($A80,Сотрудники!$A$3:$L$1206,8,0)</f>
        <v>Москва</v>
      </c>
      <c r="D80" s="109" t="str">
        <f t="shared" si="15"/>
        <v/>
      </c>
      <c r="E80" s="109" t="str">
        <f t="shared" si="15"/>
        <v/>
      </c>
      <c r="F80" s="109" t="str">
        <f t="shared" si="15"/>
        <v/>
      </c>
      <c r="G80" s="109" t="str">
        <f t="shared" si="15"/>
        <v/>
      </c>
      <c r="H80" s="127" t="str">
        <f t="shared" si="15"/>
        <v/>
      </c>
      <c r="I80" s="127" t="str">
        <f t="shared" si="15"/>
        <v/>
      </c>
      <c r="J80" s="109" t="str">
        <f t="shared" ref="J80:AG86" si="17">IF(ISBLANK(J167),"",IF(J167=0,"Выходной",IF(J167&lt;&gt;0,"Работал","")))</f>
        <v/>
      </c>
      <c r="K80" s="109" t="str">
        <f t="shared" si="17"/>
        <v/>
      </c>
      <c r="L80" s="109" t="str">
        <f t="shared" si="17"/>
        <v/>
      </c>
      <c r="M80" s="109" t="str">
        <f t="shared" si="17"/>
        <v/>
      </c>
      <c r="N80" s="109" t="str">
        <f t="shared" si="17"/>
        <v/>
      </c>
      <c r="O80" s="127" t="str">
        <f t="shared" si="17"/>
        <v/>
      </c>
      <c r="P80" s="127" t="str">
        <f t="shared" si="17"/>
        <v/>
      </c>
      <c r="Q80" s="109" t="str">
        <f t="shared" si="17"/>
        <v/>
      </c>
      <c r="R80" s="109" t="str">
        <f t="shared" si="17"/>
        <v/>
      </c>
      <c r="S80" s="109" t="str">
        <f t="shared" si="17"/>
        <v/>
      </c>
      <c r="T80" s="109" t="str">
        <f t="shared" si="17"/>
        <v/>
      </c>
      <c r="U80" s="109" t="str">
        <f t="shared" si="17"/>
        <v/>
      </c>
      <c r="V80" s="127" t="str">
        <f t="shared" si="17"/>
        <v/>
      </c>
      <c r="W80" s="127" t="str">
        <f t="shared" si="17"/>
        <v/>
      </c>
      <c r="X80" s="109" t="str">
        <f t="shared" si="17"/>
        <v/>
      </c>
      <c r="Y80" s="109" t="str">
        <f t="shared" si="17"/>
        <v/>
      </c>
      <c r="Z80" s="109" t="str">
        <f t="shared" si="17"/>
        <v/>
      </c>
      <c r="AA80" s="109" t="str">
        <f t="shared" si="17"/>
        <v/>
      </c>
      <c r="AB80" s="109" t="str">
        <f t="shared" si="17"/>
        <v/>
      </c>
      <c r="AC80" s="127" t="str">
        <f t="shared" si="17"/>
        <v/>
      </c>
      <c r="AD80" s="127" t="str">
        <f t="shared" si="17"/>
        <v/>
      </c>
      <c r="AE80" s="109" t="str">
        <f t="shared" si="17"/>
        <v/>
      </c>
      <c r="AF80" s="109" t="str">
        <f t="shared" si="17"/>
        <v/>
      </c>
      <c r="AG80" s="109" t="str">
        <f t="shared" si="17"/>
        <v/>
      </c>
      <c r="AH80" s="109" t="str">
        <f t="shared" si="16"/>
        <v/>
      </c>
      <c r="AI80" s="109"/>
      <c r="AJ80" s="109"/>
    </row>
    <row r="81" spans="1:37" x14ac:dyDescent="0.3">
      <c r="A81" s="102">
        <v>95</v>
      </c>
      <c r="B81" s="107" t="str">
        <f>VLOOKUP($A81,Сотрудники!$A$3:$L$1206,2,0)</f>
        <v>Шутов Максим</v>
      </c>
      <c r="C81" s="107" t="str">
        <f>VLOOKUP($A81,Сотрудники!$A$3:$L$1206,8,0)</f>
        <v>Москва</v>
      </c>
      <c r="D81" s="109" t="str">
        <f t="shared" ref="D81:W86" si="18">IF(ISBLANK(D168),"",IF(D168=0,"Выходной",IF(D168&lt;&gt;0,"Работал","")))</f>
        <v/>
      </c>
      <c r="E81" s="109" t="str">
        <f t="shared" si="18"/>
        <v/>
      </c>
      <c r="F81" s="109" t="str">
        <f t="shared" si="18"/>
        <v/>
      </c>
      <c r="G81" s="109" t="str">
        <f t="shared" si="18"/>
        <v/>
      </c>
      <c r="H81" s="127" t="str">
        <f t="shared" si="18"/>
        <v/>
      </c>
      <c r="I81" s="127" t="str">
        <f t="shared" si="18"/>
        <v/>
      </c>
      <c r="J81" s="109" t="str">
        <f t="shared" si="18"/>
        <v/>
      </c>
      <c r="K81" s="109" t="str">
        <f t="shared" si="18"/>
        <v/>
      </c>
      <c r="L81" s="109" t="str">
        <f t="shared" si="18"/>
        <v/>
      </c>
      <c r="M81" s="109" t="str">
        <f t="shared" si="18"/>
        <v/>
      </c>
      <c r="N81" s="109" t="str">
        <f t="shared" si="18"/>
        <v/>
      </c>
      <c r="O81" s="127" t="str">
        <f t="shared" si="18"/>
        <v/>
      </c>
      <c r="P81" s="127" t="str">
        <f t="shared" si="18"/>
        <v/>
      </c>
      <c r="Q81" s="109" t="str">
        <f t="shared" si="18"/>
        <v/>
      </c>
      <c r="R81" s="109" t="str">
        <f t="shared" si="18"/>
        <v/>
      </c>
      <c r="S81" s="109" t="str">
        <f t="shared" si="18"/>
        <v/>
      </c>
      <c r="T81" s="109" t="str">
        <f t="shared" si="18"/>
        <v/>
      </c>
      <c r="U81" s="109" t="str">
        <f t="shared" si="18"/>
        <v/>
      </c>
      <c r="V81" s="127" t="str">
        <f t="shared" si="18"/>
        <v/>
      </c>
      <c r="W81" s="127" t="str">
        <f t="shared" si="18"/>
        <v/>
      </c>
      <c r="X81" s="109" t="str">
        <f t="shared" si="17"/>
        <v/>
      </c>
      <c r="Y81" s="109" t="str">
        <f t="shared" si="17"/>
        <v/>
      </c>
      <c r="Z81" s="109" t="str">
        <f t="shared" si="17"/>
        <v/>
      </c>
      <c r="AA81" s="109" t="str">
        <f t="shared" si="17"/>
        <v/>
      </c>
      <c r="AB81" s="109" t="str">
        <f t="shared" si="17"/>
        <v/>
      </c>
      <c r="AC81" s="127" t="str">
        <f t="shared" si="17"/>
        <v/>
      </c>
      <c r="AD81" s="127" t="str">
        <f t="shared" si="17"/>
        <v/>
      </c>
      <c r="AE81" s="109" t="str">
        <f t="shared" si="17"/>
        <v/>
      </c>
      <c r="AF81" s="109" t="str">
        <f t="shared" si="17"/>
        <v/>
      </c>
      <c r="AG81" s="109" t="str">
        <f t="shared" si="17"/>
        <v/>
      </c>
      <c r="AH81" s="109" t="str">
        <f t="shared" si="16"/>
        <v/>
      </c>
      <c r="AI81" s="109"/>
      <c r="AJ81" s="109"/>
    </row>
    <row r="82" spans="1:37" x14ac:dyDescent="0.3">
      <c r="A82" s="102">
        <v>96</v>
      </c>
      <c r="B82" s="107" t="str">
        <f>VLOOKUP($A82,Сотрудники!$A$3:$L$1206,2,0)</f>
        <v>Мелёхин Александр</v>
      </c>
      <c r="C82" s="107" t="str">
        <f>VLOOKUP($A82,Сотрудники!$A$3:$L$1206,8,0)</f>
        <v>Москва</v>
      </c>
      <c r="D82" s="109" t="str">
        <f t="shared" si="18"/>
        <v/>
      </c>
      <c r="E82" s="109" t="str">
        <f t="shared" si="18"/>
        <v/>
      </c>
      <c r="F82" s="109" t="str">
        <f t="shared" si="18"/>
        <v/>
      </c>
      <c r="G82" s="109" t="str">
        <f t="shared" si="18"/>
        <v/>
      </c>
      <c r="H82" s="127" t="str">
        <f t="shared" si="18"/>
        <v/>
      </c>
      <c r="I82" s="127" t="str">
        <f t="shared" si="18"/>
        <v/>
      </c>
      <c r="J82" s="109" t="str">
        <f t="shared" si="18"/>
        <v/>
      </c>
      <c r="K82" s="109" t="str">
        <f t="shared" si="18"/>
        <v/>
      </c>
      <c r="L82" s="109" t="str">
        <f t="shared" si="18"/>
        <v/>
      </c>
      <c r="M82" s="109" t="str">
        <f t="shared" si="18"/>
        <v/>
      </c>
      <c r="N82" s="109" t="str">
        <f t="shared" si="18"/>
        <v/>
      </c>
      <c r="O82" s="127" t="str">
        <f t="shared" si="18"/>
        <v/>
      </c>
      <c r="P82" s="127" t="str">
        <f t="shared" si="18"/>
        <v/>
      </c>
      <c r="Q82" s="109" t="str">
        <f t="shared" si="18"/>
        <v/>
      </c>
      <c r="R82" s="109" t="str">
        <f t="shared" si="18"/>
        <v/>
      </c>
      <c r="S82" s="109" t="str">
        <f t="shared" si="18"/>
        <v/>
      </c>
      <c r="T82" s="109" t="str">
        <f t="shared" si="18"/>
        <v/>
      </c>
      <c r="U82" s="109" t="str">
        <f t="shared" si="18"/>
        <v/>
      </c>
      <c r="V82" s="127" t="str">
        <f t="shared" si="18"/>
        <v/>
      </c>
      <c r="W82" s="127" t="str">
        <f t="shared" si="18"/>
        <v/>
      </c>
      <c r="X82" s="109" t="str">
        <f t="shared" si="17"/>
        <v/>
      </c>
      <c r="Y82" s="109" t="str">
        <f t="shared" si="17"/>
        <v/>
      </c>
      <c r="Z82" s="109" t="str">
        <f t="shared" si="17"/>
        <v/>
      </c>
      <c r="AA82" s="109" t="str">
        <f t="shared" si="17"/>
        <v/>
      </c>
      <c r="AB82" s="109" t="str">
        <f t="shared" si="17"/>
        <v/>
      </c>
      <c r="AC82" s="127" t="str">
        <f t="shared" si="17"/>
        <v/>
      </c>
      <c r="AD82" s="127" t="str">
        <f t="shared" si="17"/>
        <v/>
      </c>
      <c r="AE82" s="109" t="str">
        <f t="shared" si="17"/>
        <v/>
      </c>
      <c r="AF82" s="109" t="str">
        <f t="shared" si="17"/>
        <v/>
      </c>
      <c r="AG82" s="109" t="str">
        <f t="shared" si="17"/>
        <v/>
      </c>
      <c r="AH82" s="109" t="str">
        <f t="shared" si="16"/>
        <v/>
      </c>
      <c r="AI82" s="109"/>
      <c r="AJ82" s="109"/>
    </row>
    <row r="83" spans="1:37" x14ac:dyDescent="0.3">
      <c r="A83" s="102">
        <v>97</v>
      </c>
      <c r="B83" s="107" t="str">
        <f>VLOOKUP($A83,Сотрудники!$A$3:$L$1206,2,0)</f>
        <v>Карев Андрей</v>
      </c>
      <c r="C83" s="107" t="str">
        <f>VLOOKUP($A83,Сотрудники!$A$3:$L$1206,8,0)</f>
        <v>СПБ</v>
      </c>
      <c r="D83" s="109" t="str">
        <f t="shared" si="18"/>
        <v/>
      </c>
      <c r="E83" s="109" t="str">
        <f t="shared" si="18"/>
        <v/>
      </c>
      <c r="F83" s="109" t="str">
        <f t="shared" si="18"/>
        <v/>
      </c>
      <c r="G83" s="109" t="str">
        <f t="shared" si="18"/>
        <v/>
      </c>
      <c r="H83" s="127" t="str">
        <f t="shared" si="18"/>
        <v/>
      </c>
      <c r="I83" s="127" t="str">
        <f t="shared" si="18"/>
        <v/>
      </c>
      <c r="J83" s="109" t="str">
        <f t="shared" si="18"/>
        <v/>
      </c>
      <c r="K83" s="109" t="str">
        <f t="shared" si="18"/>
        <v/>
      </c>
      <c r="L83" s="109" t="str">
        <f t="shared" si="18"/>
        <v/>
      </c>
      <c r="M83" s="109" t="str">
        <f t="shared" si="18"/>
        <v/>
      </c>
      <c r="N83" s="109" t="str">
        <f t="shared" si="18"/>
        <v/>
      </c>
      <c r="O83" s="127" t="str">
        <f t="shared" si="18"/>
        <v/>
      </c>
      <c r="P83" s="127" t="str">
        <f t="shared" si="18"/>
        <v/>
      </c>
      <c r="Q83" s="109" t="str">
        <f t="shared" si="18"/>
        <v/>
      </c>
      <c r="R83" s="109" t="str">
        <f t="shared" si="18"/>
        <v/>
      </c>
      <c r="S83" s="109" t="str">
        <f t="shared" si="18"/>
        <v/>
      </c>
      <c r="T83" s="109" t="str">
        <f t="shared" si="18"/>
        <v/>
      </c>
      <c r="U83" s="109" t="str">
        <f t="shared" si="18"/>
        <v/>
      </c>
      <c r="V83" s="127" t="str">
        <f t="shared" si="18"/>
        <v/>
      </c>
      <c r="W83" s="127" t="str">
        <f t="shared" si="18"/>
        <v/>
      </c>
      <c r="X83" s="109" t="str">
        <f t="shared" si="17"/>
        <v/>
      </c>
      <c r="Y83" s="109" t="str">
        <f t="shared" si="17"/>
        <v/>
      </c>
      <c r="Z83" s="109" t="str">
        <f t="shared" si="17"/>
        <v/>
      </c>
      <c r="AA83" s="109" t="str">
        <f t="shared" si="17"/>
        <v/>
      </c>
      <c r="AB83" s="109" t="str">
        <f t="shared" si="17"/>
        <v/>
      </c>
      <c r="AC83" s="127" t="str">
        <f t="shared" si="17"/>
        <v/>
      </c>
      <c r="AD83" s="127" t="str">
        <f t="shared" si="17"/>
        <v/>
      </c>
      <c r="AE83" s="109" t="str">
        <f t="shared" si="17"/>
        <v/>
      </c>
      <c r="AF83" s="109" t="str">
        <f t="shared" si="17"/>
        <v/>
      </c>
      <c r="AG83" s="109" t="str">
        <f t="shared" si="17"/>
        <v/>
      </c>
      <c r="AH83" s="109" t="str">
        <f t="shared" si="16"/>
        <v/>
      </c>
      <c r="AI83" s="109"/>
      <c r="AJ83" s="109"/>
    </row>
    <row r="84" spans="1:37" x14ac:dyDescent="0.3">
      <c r="A84" s="102">
        <v>98</v>
      </c>
      <c r="B84" s="107" t="str">
        <f>VLOOKUP($A84,Сотрудники!$A$3:$L$1206,2,0)</f>
        <v>Новикова Анастасия</v>
      </c>
      <c r="C84" s="107" t="str">
        <f>VLOOKUP($A84,Сотрудники!$A$3:$L$1206,8,0)</f>
        <v>Москва</v>
      </c>
      <c r="D84" s="109" t="str">
        <f t="shared" si="18"/>
        <v/>
      </c>
      <c r="E84" s="109" t="str">
        <f t="shared" si="18"/>
        <v/>
      </c>
      <c r="F84" s="109" t="str">
        <f t="shared" si="18"/>
        <v/>
      </c>
      <c r="G84" s="109" t="str">
        <f t="shared" si="18"/>
        <v/>
      </c>
      <c r="H84" s="127" t="str">
        <f t="shared" si="18"/>
        <v/>
      </c>
      <c r="I84" s="127" t="str">
        <f t="shared" si="18"/>
        <v/>
      </c>
      <c r="J84" s="109" t="str">
        <f t="shared" si="18"/>
        <v/>
      </c>
      <c r="K84" s="109" t="str">
        <f t="shared" si="18"/>
        <v/>
      </c>
      <c r="L84" s="109" t="str">
        <f t="shared" si="18"/>
        <v/>
      </c>
      <c r="M84" s="109" t="str">
        <f t="shared" si="18"/>
        <v/>
      </c>
      <c r="N84" s="109" t="str">
        <f t="shared" si="18"/>
        <v/>
      </c>
      <c r="O84" s="127" t="str">
        <f t="shared" si="18"/>
        <v/>
      </c>
      <c r="P84" s="127" t="str">
        <f t="shared" si="18"/>
        <v/>
      </c>
      <c r="Q84" s="109" t="str">
        <f t="shared" si="18"/>
        <v/>
      </c>
      <c r="R84" s="109" t="str">
        <f t="shared" si="18"/>
        <v/>
      </c>
      <c r="S84" s="109" t="str">
        <f t="shared" si="18"/>
        <v/>
      </c>
      <c r="T84" s="109" t="str">
        <f t="shared" si="18"/>
        <v/>
      </c>
      <c r="U84" s="109" t="str">
        <f t="shared" si="18"/>
        <v/>
      </c>
      <c r="V84" s="127" t="str">
        <f t="shared" si="18"/>
        <v/>
      </c>
      <c r="W84" s="127" t="str">
        <f t="shared" si="18"/>
        <v/>
      </c>
      <c r="X84" s="109" t="str">
        <f t="shared" si="17"/>
        <v/>
      </c>
      <c r="Y84" s="109" t="str">
        <f t="shared" si="17"/>
        <v/>
      </c>
      <c r="Z84" s="109" t="str">
        <f t="shared" si="17"/>
        <v/>
      </c>
      <c r="AA84" s="109" t="str">
        <f t="shared" si="17"/>
        <v/>
      </c>
      <c r="AB84" s="109" t="str">
        <f t="shared" si="17"/>
        <v/>
      </c>
      <c r="AC84" s="127" t="str">
        <f t="shared" si="17"/>
        <v/>
      </c>
      <c r="AD84" s="127" t="str">
        <f t="shared" si="17"/>
        <v/>
      </c>
      <c r="AE84" s="109" t="str">
        <f t="shared" si="17"/>
        <v/>
      </c>
      <c r="AF84" s="109" t="str">
        <f t="shared" si="17"/>
        <v/>
      </c>
      <c r="AG84" s="109" t="str">
        <f t="shared" si="17"/>
        <v/>
      </c>
      <c r="AH84" s="109" t="str">
        <f t="shared" si="16"/>
        <v/>
      </c>
      <c r="AI84" s="109"/>
      <c r="AJ84" s="109"/>
    </row>
    <row r="85" spans="1:37" x14ac:dyDescent="0.3">
      <c r="A85" s="102">
        <v>99</v>
      </c>
      <c r="B85" s="107" t="str">
        <f>VLOOKUP($A85,Сотрудники!$A$3:$L$1206,2,0)</f>
        <v>Борисова Елизавета</v>
      </c>
      <c r="C85" s="107" t="str">
        <f>VLOOKUP($A85,Сотрудники!$A$3:$L$1206,8,0)</f>
        <v>Екатеринбург</v>
      </c>
      <c r="D85" s="109" t="str">
        <f t="shared" si="18"/>
        <v/>
      </c>
      <c r="E85" s="109" t="str">
        <f t="shared" si="18"/>
        <v/>
      </c>
      <c r="F85" s="109" t="str">
        <f t="shared" si="18"/>
        <v/>
      </c>
      <c r="G85" s="109" t="str">
        <f t="shared" si="18"/>
        <v/>
      </c>
      <c r="H85" s="127" t="str">
        <f t="shared" si="18"/>
        <v/>
      </c>
      <c r="I85" s="127" t="str">
        <f t="shared" si="18"/>
        <v/>
      </c>
      <c r="J85" s="109" t="str">
        <f t="shared" si="18"/>
        <v/>
      </c>
      <c r="K85" s="109" t="str">
        <f t="shared" si="18"/>
        <v/>
      </c>
      <c r="L85" s="109" t="str">
        <f t="shared" si="18"/>
        <v/>
      </c>
      <c r="M85" s="109" t="str">
        <f t="shared" si="18"/>
        <v/>
      </c>
      <c r="N85" s="109" t="str">
        <f t="shared" si="18"/>
        <v/>
      </c>
      <c r="O85" s="127" t="str">
        <f t="shared" si="18"/>
        <v/>
      </c>
      <c r="P85" s="127" t="str">
        <f t="shared" si="18"/>
        <v/>
      </c>
      <c r="Q85" s="109" t="str">
        <f t="shared" si="18"/>
        <v/>
      </c>
      <c r="R85" s="109" t="str">
        <f t="shared" si="18"/>
        <v/>
      </c>
      <c r="S85" s="109" t="str">
        <f t="shared" si="18"/>
        <v/>
      </c>
      <c r="T85" s="109" t="str">
        <f t="shared" si="18"/>
        <v/>
      </c>
      <c r="U85" s="109" t="str">
        <f t="shared" si="18"/>
        <v/>
      </c>
      <c r="V85" s="127" t="str">
        <f t="shared" si="18"/>
        <v/>
      </c>
      <c r="W85" s="127" t="str">
        <f t="shared" si="18"/>
        <v/>
      </c>
      <c r="X85" s="109" t="str">
        <f t="shared" si="17"/>
        <v/>
      </c>
      <c r="Y85" s="109" t="str">
        <f t="shared" si="17"/>
        <v/>
      </c>
      <c r="Z85" s="109" t="str">
        <f t="shared" si="17"/>
        <v/>
      </c>
      <c r="AA85" s="109" t="str">
        <f t="shared" si="17"/>
        <v/>
      </c>
      <c r="AB85" s="109" t="str">
        <f t="shared" si="17"/>
        <v/>
      </c>
      <c r="AC85" s="127" t="str">
        <f t="shared" si="17"/>
        <v/>
      </c>
      <c r="AD85" s="127" t="str">
        <f t="shared" si="17"/>
        <v/>
      </c>
      <c r="AE85" s="109" t="str">
        <f t="shared" si="17"/>
        <v/>
      </c>
      <c r="AF85" s="109" t="str">
        <f t="shared" si="17"/>
        <v/>
      </c>
      <c r="AG85" s="109" t="str">
        <f t="shared" si="17"/>
        <v/>
      </c>
      <c r="AH85" s="109" t="str">
        <f t="shared" si="16"/>
        <v/>
      </c>
      <c r="AI85" s="109"/>
      <c r="AJ85" s="109"/>
    </row>
    <row r="86" spans="1:37" x14ac:dyDescent="0.3">
      <c r="A86" s="102">
        <v>100</v>
      </c>
      <c r="B86" s="107" t="str">
        <f>VLOOKUP($A86,Сотрудники!$A$3:$L$1206,2,0)</f>
        <v>Любкина Анна</v>
      </c>
      <c r="C86" s="107" t="str">
        <f>VLOOKUP($A86,Сотрудники!$A$3:$L$1206,8,0)</f>
        <v>Москва</v>
      </c>
      <c r="D86" s="109" t="str">
        <f t="shared" si="18"/>
        <v/>
      </c>
      <c r="E86" s="109" t="str">
        <f t="shared" si="18"/>
        <v/>
      </c>
      <c r="F86" s="109" t="str">
        <f t="shared" si="18"/>
        <v/>
      </c>
      <c r="G86" s="109" t="str">
        <f t="shared" si="18"/>
        <v/>
      </c>
      <c r="H86" s="127" t="str">
        <f t="shared" si="18"/>
        <v/>
      </c>
      <c r="I86" s="127" t="str">
        <f t="shared" si="18"/>
        <v/>
      </c>
      <c r="J86" s="109" t="str">
        <f t="shared" si="18"/>
        <v/>
      </c>
      <c r="K86" s="109" t="str">
        <f t="shared" si="18"/>
        <v/>
      </c>
      <c r="L86" s="109" t="str">
        <f t="shared" si="18"/>
        <v/>
      </c>
      <c r="M86" s="109" t="str">
        <f t="shared" si="18"/>
        <v/>
      </c>
      <c r="N86" s="109" t="str">
        <f t="shared" si="18"/>
        <v/>
      </c>
      <c r="O86" s="127" t="str">
        <f t="shared" si="18"/>
        <v/>
      </c>
      <c r="P86" s="127" t="str">
        <f t="shared" si="18"/>
        <v/>
      </c>
      <c r="Q86" s="109" t="str">
        <f t="shared" si="18"/>
        <v/>
      </c>
      <c r="R86" s="109" t="str">
        <f t="shared" si="18"/>
        <v/>
      </c>
      <c r="S86" s="109" t="str">
        <f t="shared" si="18"/>
        <v/>
      </c>
      <c r="T86" s="109" t="str">
        <f t="shared" si="18"/>
        <v/>
      </c>
      <c r="U86" s="109" t="str">
        <f t="shared" si="18"/>
        <v/>
      </c>
      <c r="V86" s="127" t="str">
        <f t="shared" si="18"/>
        <v/>
      </c>
      <c r="W86" s="127" t="str">
        <f t="shared" si="18"/>
        <v/>
      </c>
      <c r="X86" s="109" t="str">
        <f t="shared" si="17"/>
        <v/>
      </c>
      <c r="Y86" s="109" t="str">
        <f t="shared" si="17"/>
        <v/>
      </c>
      <c r="Z86" s="109" t="str">
        <f t="shared" si="17"/>
        <v/>
      </c>
      <c r="AA86" s="109" t="str">
        <f t="shared" si="17"/>
        <v/>
      </c>
      <c r="AB86" s="109" t="str">
        <f t="shared" si="17"/>
        <v/>
      </c>
      <c r="AC86" s="127" t="str">
        <f t="shared" si="17"/>
        <v/>
      </c>
      <c r="AD86" s="127" t="str">
        <f t="shared" si="17"/>
        <v/>
      </c>
      <c r="AE86" s="109" t="str">
        <f t="shared" si="17"/>
        <v/>
      </c>
      <c r="AF86" s="109" t="str">
        <f t="shared" si="17"/>
        <v/>
      </c>
      <c r="AG86" s="109" t="str">
        <f t="shared" si="17"/>
        <v/>
      </c>
      <c r="AH86" s="109" t="str">
        <f t="shared" si="16"/>
        <v/>
      </c>
      <c r="AI86" s="109"/>
      <c r="AJ86" s="109"/>
    </row>
    <row r="87" spans="1:37" x14ac:dyDescent="0.3">
      <c r="B87" s="110" t="s">
        <v>642</v>
      </c>
    </row>
    <row r="88" spans="1:37" x14ac:dyDescent="0.3">
      <c r="B88" s="111" t="s">
        <v>643</v>
      </c>
      <c r="C88" s="111" t="s">
        <v>644</v>
      </c>
      <c r="D88" s="110" t="s">
        <v>645</v>
      </c>
    </row>
    <row r="89" spans="1:37" x14ac:dyDescent="0.3">
      <c r="B89" s="110"/>
      <c r="C89" s="112" t="s">
        <v>641</v>
      </c>
      <c r="AK89" s="110" t="s">
        <v>646</v>
      </c>
    </row>
    <row r="90" spans="1:37" x14ac:dyDescent="0.3">
      <c r="A90" s="107">
        <v>1</v>
      </c>
      <c r="B90" s="107" t="str">
        <f>VLOOKUP($A90,Сотрудники!$A$3:$L$1206,2,0)</f>
        <v>Кузьмин Антон</v>
      </c>
      <c r="C90" s="107" t="str">
        <f>VLOOKUP($A90,Сотрудники!$A$3:$L$1206,8,0)</f>
        <v>Москва</v>
      </c>
      <c r="D90" s="109"/>
      <c r="E90" s="109"/>
      <c r="F90" s="109"/>
      <c r="G90" s="109"/>
      <c r="H90" s="127"/>
      <c r="I90" s="127"/>
      <c r="J90" s="109"/>
      <c r="K90" s="109"/>
      <c r="L90" s="109"/>
      <c r="M90" s="109"/>
      <c r="N90" s="109"/>
      <c r="O90" s="127"/>
      <c r="P90" s="127"/>
      <c r="Q90" s="109"/>
      <c r="R90" s="109"/>
      <c r="S90" s="109"/>
      <c r="T90" s="109"/>
      <c r="U90" s="109"/>
      <c r="V90" s="127"/>
      <c r="W90" s="127"/>
      <c r="X90" s="109"/>
      <c r="Y90" s="109"/>
      <c r="Z90" s="109"/>
      <c r="AA90" s="109"/>
      <c r="AB90" s="109"/>
      <c r="AC90" s="127"/>
      <c r="AD90" s="127"/>
      <c r="AE90" s="109"/>
      <c r="AF90" s="109"/>
      <c r="AG90" s="109"/>
      <c r="AH90" s="109"/>
      <c r="AI90" s="109"/>
      <c r="AJ90" s="109"/>
      <c r="AK90" s="110">
        <f t="shared" ref="AK90:AK153" si="19">SUM(D90:AJ90)</f>
        <v>0</v>
      </c>
    </row>
    <row r="91" spans="1:37" x14ac:dyDescent="0.3">
      <c r="A91" s="107">
        <v>2</v>
      </c>
      <c r="B91" s="107" t="str">
        <f>VLOOKUP($A91,Сотрудники!$A$3:$L$1206,2,0)</f>
        <v xml:space="preserve">Крейнделин Борис </v>
      </c>
      <c r="C91" s="107" t="str">
        <f>VLOOKUP($A91,Сотрудники!$A$3:$L$1206,8,0)</f>
        <v>Москва</v>
      </c>
      <c r="D91" s="109"/>
      <c r="E91" s="109"/>
      <c r="F91" s="109"/>
      <c r="G91" s="109"/>
      <c r="H91" s="127"/>
      <c r="I91" s="127"/>
      <c r="J91" s="109"/>
      <c r="K91" s="109"/>
      <c r="L91" s="109"/>
      <c r="M91" s="109"/>
      <c r="N91" s="109"/>
      <c r="O91" s="127"/>
      <c r="P91" s="127"/>
      <c r="Q91" s="109"/>
      <c r="R91" s="109"/>
      <c r="S91" s="109"/>
      <c r="T91" s="109"/>
      <c r="U91" s="109"/>
      <c r="V91" s="127"/>
      <c r="W91" s="127"/>
      <c r="X91" s="109"/>
      <c r="Y91" s="109"/>
      <c r="Z91" s="109"/>
      <c r="AA91" s="109"/>
      <c r="AB91" s="109"/>
      <c r="AC91" s="127"/>
      <c r="AD91" s="127"/>
      <c r="AE91" s="109"/>
      <c r="AF91" s="109"/>
      <c r="AG91" s="109"/>
      <c r="AH91" s="109"/>
      <c r="AI91" s="109"/>
      <c r="AJ91" s="109"/>
      <c r="AK91" s="110">
        <f t="shared" si="19"/>
        <v>0</v>
      </c>
    </row>
    <row r="92" spans="1:37" x14ac:dyDescent="0.3">
      <c r="A92" s="107">
        <v>3</v>
      </c>
      <c r="B92" s="107" t="str">
        <f>VLOOKUP($A92,Сотрудники!$A$3:$L$1206,2,0)</f>
        <v>Асеев Феофан</v>
      </c>
      <c r="C92" s="107" t="str">
        <f>VLOOKUP($A92,Сотрудники!$A$3:$L$1206,8,0)</f>
        <v>Москва</v>
      </c>
      <c r="D92" s="109"/>
      <c r="E92" s="109"/>
      <c r="F92" s="109"/>
      <c r="G92" s="109"/>
      <c r="H92" s="127"/>
      <c r="I92" s="127"/>
      <c r="J92" s="109"/>
      <c r="K92" s="109"/>
      <c r="L92" s="109"/>
      <c r="M92" s="109"/>
      <c r="N92" s="109"/>
      <c r="O92" s="127"/>
      <c r="P92" s="127"/>
      <c r="Q92" s="109"/>
      <c r="R92" s="109"/>
      <c r="S92" s="109"/>
      <c r="T92" s="109"/>
      <c r="U92" s="109"/>
      <c r="V92" s="127"/>
      <c r="W92" s="127"/>
      <c r="X92" s="109"/>
      <c r="Y92" s="109"/>
      <c r="Z92" s="109"/>
      <c r="AA92" s="109"/>
      <c r="AB92" s="109"/>
      <c r="AC92" s="127"/>
      <c r="AD92" s="127"/>
      <c r="AE92" s="109"/>
      <c r="AF92" s="109"/>
      <c r="AG92" s="109"/>
      <c r="AH92" s="109"/>
      <c r="AI92" s="109"/>
      <c r="AJ92" s="109"/>
      <c r="AK92" s="110">
        <f t="shared" si="19"/>
        <v>0</v>
      </c>
    </row>
    <row r="93" spans="1:37" x14ac:dyDescent="0.3">
      <c r="A93" s="102">
        <v>5</v>
      </c>
      <c r="B93" s="107" t="str">
        <f>VLOOKUP($A93,Сотрудники!$A$3:$L$1206,2,0)</f>
        <v>Яковлев Дмитрий</v>
      </c>
      <c r="C93" s="107" t="str">
        <f>VLOOKUP($A93,Сотрудники!$A$3:$L$1206,8,0)</f>
        <v>Москва</v>
      </c>
      <c r="D93" s="109"/>
      <c r="E93" s="109"/>
      <c r="F93" s="109"/>
      <c r="G93" s="109"/>
      <c r="H93" s="127"/>
      <c r="I93" s="127"/>
      <c r="J93" s="109"/>
      <c r="K93" s="109"/>
      <c r="L93" s="109"/>
      <c r="M93" s="109"/>
      <c r="N93" s="109"/>
      <c r="O93" s="127"/>
      <c r="P93" s="127"/>
      <c r="Q93" s="109"/>
      <c r="R93" s="109"/>
      <c r="S93" s="109"/>
      <c r="T93" s="109"/>
      <c r="U93" s="109"/>
      <c r="V93" s="127"/>
      <c r="W93" s="127"/>
      <c r="X93" s="109"/>
      <c r="Y93" s="109"/>
      <c r="Z93" s="109"/>
      <c r="AA93" s="109"/>
      <c r="AB93" s="109"/>
      <c r="AC93" s="127"/>
      <c r="AD93" s="127"/>
      <c r="AE93" s="109"/>
      <c r="AF93" s="109"/>
      <c r="AG93" s="109"/>
      <c r="AH93" s="109"/>
      <c r="AI93" s="109"/>
      <c r="AJ93" s="109"/>
      <c r="AK93" s="110">
        <f t="shared" si="19"/>
        <v>0</v>
      </c>
    </row>
    <row r="94" spans="1:37" x14ac:dyDescent="0.3">
      <c r="A94" s="102">
        <v>8</v>
      </c>
      <c r="B94" s="107" t="str">
        <f>VLOOKUP($A94,Сотрудники!$A$3:$L$1206,2,0)</f>
        <v>Хохлова Крестина</v>
      </c>
      <c r="C94" s="107" t="str">
        <f>VLOOKUP($A94,Сотрудники!$A$3:$L$1206,8,0)</f>
        <v>Москва</v>
      </c>
      <c r="D94" s="109"/>
      <c r="E94" s="109"/>
      <c r="F94" s="109"/>
      <c r="G94" s="109"/>
      <c r="H94" s="127"/>
      <c r="I94" s="127"/>
      <c r="J94" s="109"/>
      <c r="K94" s="109"/>
      <c r="L94" s="109"/>
      <c r="M94" s="109"/>
      <c r="N94" s="109"/>
      <c r="O94" s="127"/>
      <c r="P94" s="127"/>
      <c r="Q94" s="109"/>
      <c r="R94" s="109"/>
      <c r="S94" s="109"/>
      <c r="T94" s="109"/>
      <c r="U94" s="109"/>
      <c r="V94" s="127"/>
      <c r="W94" s="127"/>
      <c r="X94" s="109"/>
      <c r="Y94" s="109"/>
      <c r="Z94" s="109"/>
      <c r="AA94" s="109"/>
      <c r="AB94" s="109"/>
      <c r="AC94" s="127"/>
      <c r="AD94" s="127"/>
      <c r="AE94" s="109"/>
      <c r="AF94" s="109"/>
      <c r="AG94" s="109"/>
      <c r="AH94" s="109"/>
      <c r="AI94" s="109"/>
      <c r="AJ94" s="109"/>
      <c r="AK94" s="110">
        <f t="shared" si="19"/>
        <v>0</v>
      </c>
    </row>
    <row r="95" spans="1:37" x14ac:dyDescent="0.3">
      <c r="A95" s="102">
        <v>9</v>
      </c>
      <c r="B95" s="107" t="str">
        <f>VLOOKUP($A95,Сотрудники!$A$3:$L$1206,2,0)</f>
        <v>Пойш Виталий</v>
      </c>
      <c r="C95" s="107" t="str">
        <f>VLOOKUP($A95,Сотрудники!$A$3:$L$1206,8,0)</f>
        <v>Екатеринбург</v>
      </c>
      <c r="D95" s="109"/>
      <c r="E95" s="109"/>
      <c r="F95" s="109"/>
      <c r="G95" s="109"/>
      <c r="H95" s="127"/>
      <c r="I95" s="127"/>
      <c r="J95" s="109"/>
      <c r="K95" s="109"/>
      <c r="L95" s="109"/>
      <c r="M95" s="109"/>
      <c r="N95" s="109"/>
      <c r="O95" s="127"/>
      <c r="P95" s="127"/>
      <c r="Q95" s="109"/>
      <c r="R95" s="109"/>
      <c r="S95" s="109"/>
      <c r="T95" s="109"/>
      <c r="U95" s="109"/>
      <c r="V95" s="127"/>
      <c r="W95" s="127"/>
      <c r="X95" s="109"/>
      <c r="Y95" s="109"/>
      <c r="Z95" s="109"/>
      <c r="AA95" s="109"/>
      <c r="AB95" s="109"/>
      <c r="AC95" s="127"/>
      <c r="AD95" s="127"/>
      <c r="AE95" s="109"/>
      <c r="AF95" s="109"/>
      <c r="AG95" s="109"/>
      <c r="AH95" s="109"/>
      <c r="AI95" s="107"/>
      <c r="AJ95" s="107"/>
      <c r="AK95" s="110">
        <f t="shared" si="19"/>
        <v>0</v>
      </c>
    </row>
    <row r="96" spans="1:37" x14ac:dyDescent="0.3">
      <c r="A96" s="102">
        <v>10</v>
      </c>
      <c r="B96" s="107" t="str">
        <f>VLOOKUP($A96,Сотрудники!$A$3:$L$1206,2,0)</f>
        <v>Офицеров Дмитрий</v>
      </c>
      <c r="C96" s="107" t="str">
        <f>VLOOKUP($A96,Сотрудники!$A$3:$L$1206,8,0)</f>
        <v>СПБ</v>
      </c>
      <c r="D96" s="109"/>
      <c r="E96" s="109"/>
      <c r="F96" s="109"/>
      <c r="G96" s="109"/>
      <c r="H96" s="127"/>
      <c r="I96" s="127"/>
      <c r="J96" s="109"/>
      <c r="K96" s="109"/>
      <c r="L96" s="109"/>
      <c r="M96" s="109"/>
      <c r="N96" s="109"/>
      <c r="O96" s="127"/>
      <c r="P96" s="127"/>
      <c r="Q96" s="109"/>
      <c r="R96" s="109"/>
      <c r="S96" s="109"/>
      <c r="T96" s="109"/>
      <c r="U96" s="109"/>
      <c r="V96" s="127"/>
      <c r="W96" s="127"/>
      <c r="X96" s="109"/>
      <c r="Y96" s="109"/>
      <c r="Z96" s="109"/>
      <c r="AA96" s="109"/>
      <c r="AB96" s="109"/>
      <c r="AC96" s="127"/>
      <c r="AD96" s="127"/>
      <c r="AE96" s="109"/>
      <c r="AF96" s="109"/>
      <c r="AG96" s="109"/>
      <c r="AH96" s="109"/>
      <c r="AI96" s="107"/>
      <c r="AJ96" s="107"/>
      <c r="AK96" s="110">
        <f t="shared" si="19"/>
        <v>0</v>
      </c>
    </row>
    <row r="97" spans="1:37" x14ac:dyDescent="0.3">
      <c r="A97" s="102">
        <v>11</v>
      </c>
      <c r="B97" s="107" t="str">
        <f>VLOOKUP($A97,Сотрудники!$A$3:$L$1206,2,0)</f>
        <v>Муштекенов Тимур</v>
      </c>
      <c r="C97" s="107" t="str">
        <f>VLOOKUP($A97,Сотрудники!$A$3:$L$1206,8,0)</f>
        <v>СПБ</v>
      </c>
      <c r="D97" s="109"/>
      <c r="E97" s="109"/>
      <c r="F97" s="109"/>
      <c r="G97" s="109"/>
      <c r="H97" s="127"/>
      <c r="I97" s="127"/>
      <c r="J97" s="109"/>
      <c r="K97" s="109"/>
      <c r="L97" s="109"/>
      <c r="M97" s="109"/>
      <c r="N97" s="109"/>
      <c r="O97" s="127"/>
      <c r="P97" s="127"/>
      <c r="Q97" s="109"/>
      <c r="R97" s="109"/>
      <c r="S97" s="109"/>
      <c r="T97" s="109"/>
      <c r="U97" s="109"/>
      <c r="V97" s="127"/>
      <c r="W97" s="127"/>
      <c r="X97" s="109"/>
      <c r="Y97" s="109"/>
      <c r="Z97" s="109"/>
      <c r="AA97" s="109"/>
      <c r="AB97" s="109"/>
      <c r="AC97" s="127"/>
      <c r="AD97" s="127"/>
      <c r="AE97" s="109"/>
      <c r="AF97" s="109"/>
      <c r="AG97" s="109"/>
      <c r="AH97" s="109"/>
      <c r="AI97" s="107"/>
      <c r="AJ97" s="107"/>
      <c r="AK97" s="110">
        <f t="shared" si="19"/>
        <v>0</v>
      </c>
    </row>
    <row r="98" spans="1:37" x14ac:dyDescent="0.3">
      <c r="A98" s="102">
        <v>13</v>
      </c>
      <c r="B98" s="107" t="str">
        <f>VLOOKUP($A98,Сотрудники!$A$3:$L$1206,2,0)</f>
        <v>Богданов Михаил</v>
      </c>
      <c r="C98" s="107" t="str">
        <f>VLOOKUP($A98,Сотрудники!$A$3:$L$1206,8,0)</f>
        <v>СПБ</v>
      </c>
      <c r="D98" s="109"/>
      <c r="E98" s="109"/>
      <c r="F98" s="109"/>
      <c r="G98" s="109"/>
      <c r="H98" s="127"/>
      <c r="I98" s="127"/>
      <c r="J98" s="109"/>
      <c r="K98" s="109"/>
      <c r="L98" s="109"/>
      <c r="M98" s="109"/>
      <c r="N98" s="109"/>
      <c r="O98" s="127"/>
      <c r="P98" s="127"/>
      <c r="Q98" s="109"/>
      <c r="R98" s="109"/>
      <c r="S98" s="109"/>
      <c r="T98" s="109"/>
      <c r="U98" s="109"/>
      <c r="V98" s="127"/>
      <c r="W98" s="127"/>
      <c r="X98" s="109"/>
      <c r="Y98" s="109"/>
      <c r="Z98" s="109"/>
      <c r="AA98" s="109"/>
      <c r="AB98" s="109"/>
      <c r="AC98" s="127"/>
      <c r="AD98" s="127"/>
      <c r="AE98" s="109"/>
      <c r="AF98" s="109"/>
      <c r="AG98" s="109"/>
      <c r="AH98" s="109"/>
      <c r="AI98" s="107"/>
      <c r="AJ98" s="107"/>
      <c r="AK98" s="110">
        <f t="shared" si="19"/>
        <v>0</v>
      </c>
    </row>
    <row r="99" spans="1:37" x14ac:dyDescent="0.3">
      <c r="A99" s="102">
        <v>14</v>
      </c>
      <c r="B99" s="107" t="str">
        <f>VLOOKUP($A99,Сотрудники!$A$3:$L$1206,2,0)</f>
        <v>Смирнова Екатерина</v>
      </c>
      <c r="C99" s="107" t="str">
        <f>VLOOKUP($A99,Сотрудники!$A$3:$L$1206,8,0)</f>
        <v>Москва</v>
      </c>
      <c r="D99" s="109"/>
      <c r="E99" s="109"/>
      <c r="F99" s="109"/>
      <c r="G99" s="109"/>
      <c r="H99" s="127"/>
      <c r="I99" s="127"/>
      <c r="J99" s="109"/>
      <c r="K99" s="109"/>
      <c r="L99" s="109"/>
      <c r="M99" s="109"/>
      <c r="N99" s="109"/>
      <c r="O99" s="127"/>
      <c r="P99" s="127"/>
      <c r="Q99" s="109"/>
      <c r="R99" s="109"/>
      <c r="S99" s="109"/>
      <c r="T99" s="109"/>
      <c r="U99" s="109"/>
      <c r="V99" s="127"/>
      <c r="W99" s="127"/>
      <c r="X99" s="109"/>
      <c r="Y99" s="109"/>
      <c r="Z99" s="109"/>
      <c r="AA99" s="109"/>
      <c r="AB99" s="109"/>
      <c r="AC99" s="127"/>
      <c r="AD99" s="127"/>
      <c r="AE99" s="109"/>
      <c r="AF99" s="109"/>
      <c r="AG99" s="109"/>
      <c r="AH99" s="109"/>
      <c r="AI99" s="107"/>
      <c r="AJ99" s="107"/>
      <c r="AK99" s="110">
        <f t="shared" si="19"/>
        <v>0</v>
      </c>
    </row>
    <row r="100" spans="1:37" x14ac:dyDescent="0.3">
      <c r="A100" s="102">
        <v>15</v>
      </c>
      <c r="B100" s="107" t="str">
        <f>VLOOKUP($A100,Сотрудники!$A$3:$L$1206,2,0)</f>
        <v>Герасимова Елизавета</v>
      </c>
      <c r="C100" s="107" t="str">
        <f>VLOOKUP($A100,Сотрудники!$A$3:$L$1206,8,0)</f>
        <v>Москва</v>
      </c>
      <c r="D100" s="109"/>
      <c r="E100" s="109"/>
      <c r="F100" s="109"/>
      <c r="G100" s="109"/>
      <c r="H100" s="127"/>
      <c r="I100" s="127"/>
      <c r="J100" s="109"/>
      <c r="K100" s="109"/>
      <c r="L100" s="109"/>
      <c r="M100" s="109"/>
      <c r="N100" s="109"/>
      <c r="O100" s="127"/>
      <c r="P100" s="127"/>
      <c r="Q100" s="109"/>
      <c r="R100" s="109"/>
      <c r="S100" s="109"/>
      <c r="T100" s="109"/>
      <c r="U100" s="109"/>
      <c r="V100" s="127"/>
      <c r="W100" s="127"/>
      <c r="X100" s="109"/>
      <c r="Y100" s="109"/>
      <c r="Z100" s="109"/>
      <c r="AA100" s="109"/>
      <c r="AB100" s="109"/>
      <c r="AC100" s="127"/>
      <c r="AD100" s="127"/>
      <c r="AE100" s="109"/>
      <c r="AF100" s="109"/>
      <c r="AG100" s="109"/>
      <c r="AH100" s="109"/>
      <c r="AI100" s="107"/>
      <c r="AJ100" s="107"/>
      <c r="AK100" s="110">
        <f t="shared" si="19"/>
        <v>0</v>
      </c>
    </row>
    <row r="101" spans="1:37" x14ac:dyDescent="0.3">
      <c r="A101" s="102">
        <v>16</v>
      </c>
      <c r="B101" s="107" t="str">
        <f>VLOOKUP($A101,Сотрудники!$A$3:$L$1206,2,0)</f>
        <v>Абдуллаева Анжелика</v>
      </c>
      <c r="C101" s="107" t="str">
        <f>VLOOKUP($A101,Сотрудники!$A$3:$L$1206,8,0)</f>
        <v>Москва</v>
      </c>
      <c r="D101" s="109"/>
      <c r="E101" s="109"/>
      <c r="F101" s="109"/>
      <c r="G101" s="109"/>
      <c r="H101" s="127"/>
      <c r="I101" s="127"/>
      <c r="J101" s="109"/>
      <c r="K101" s="109"/>
      <c r="L101" s="109"/>
      <c r="M101" s="109"/>
      <c r="N101" s="109"/>
      <c r="O101" s="127"/>
      <c r="P101" s="127"/>
      <c r="Q101" s="109"/>
      <c r="R101" s="109"/>
      <c r="S101" s="109"/>
      <c r="T101" s="109"/>
      <c r="U101" s="109"/>
      <c r="V101" s="127"/>
      <c r="W101" s="127"/>
      <c r="X101" s="109"/>
      <c r="Y101" s="109"/>
      <c r="Z101" s="109"/>
      <c r="AA101" s="109"/>
      <c r="AB101" s="109"/>
      <c r="AC101" s="127"/>
      <c r="AD101" s="127"/>
      <c r="AE101" s="109"/>
      <c r="AF101" s="109"/>
      <c r="AG101" s="109"/>
      <c r="AH101" s="109"/>
      <c r="AI101" s="107"/>
      <c r="AJ101" s="107"/>
      <c r="AK101" s="110">
        <f t="shared" si="19"/>
        <v>0</v>
      </c>
    </row>
    <row r="102" spans="1:37" x14ac:dyDescent="0.3">
      <c r="A102" s="102">
        <v>17</v>
      </c>
      <c r="B102" s="107" t="str">
        <f>VLOOKUP($A102,Сотрудники!$A$3:$L$1206,2,0)</f>
        <v>Наймушин Евгений</v>
      </c>
      <c r="C102" s="107" t="str">
        <f>VLOOKUP($A102,Сотрудники!$A$3:$L$1206,8,0)</f>
        <v>Екатеринбург</v>
      </c>
      <c r="D102" s="109"/>
      <c r="E102" s="109"/>
      <c r="F102" s="109"/>
      <c r="G102" s="109"/>
      <c r="H102" s="127"/>
      <c r="I102" s="127"/>
      <c r="J102" s="109"/>
      <c r="K102" s="109"/>
      <c r="L102" s="109"/>
      <c r="M102" s="109"/>
      <c r="N102" s="109"/>
      <c r="O102" s="127"/>
      <c r="P102" s="127"/>
      <c r="Q102" s="109"/>
      <c r="R102" s="109"/>
      <c r="S102" s="109"/>
      <c r="T102" s="109"/>
      <c r="U102" s="109"/>
      <c r="V102" s="127"/>
      <c r="W102" s="127"/>
      <c r="X102" s="109"/>
      <c r="Y102" s="109"/>
      <c r="Z102" s="109"/>
      <c r="AA102" s="109"/>
      <c r="AB102" s="109"/>
      <c r="AC102" s="127"/>
      <c r="AD102" s="127"/>
      <c r="AE102" s="109"/>
      <c r="AF102" s="109"/>
      <c r="AG102" s="109"/>
      <c r="AH102" s="109"/>
      <c r="AI102" s="107"/>
      <c r="AJ102" s="107"/>
      <c r="AK102" s="110">
        <f t="shared" si="19"/>
        <v>0</v>
      </c>
    </row>
    <row r="103" spans="1:37" x14ac:dyDescent="0.3">
      <c r="A103" s="102">
        <v>19</v>
      </c>
      <c r="B103" s="107" t="str">
        <f>VLOOKUP($A103,Сотрудники!$A$3:$L$1206,2,0)</f>
        <v>Лопатин Максим</v>
      </c>
      <c r="C103" s="107" t="str">
        <f>VLOOKUP($A103,Сотрудники!$A$3:$L$1206,8,0)</f>
        <v>Москва</v>
      </c>
      <c r="D103" s="109"/>
      <c r="E103" s="109"/>
      <c r="F103" s="109"/>
      <c r="G103" s="109"/>
      <c r="H103" s="127"/>
      <c r="I103" s="127"/>
      <c r="J103" s="109"/>
      <c r="K103" s="109"/>
      <c r="L103" s="109"/>
      <c r="M103" s="109"/>
      <c r="N103" s="109"/>
      <c r="O103" s="127"/>
      <c r="P103" s="127"/>
      <c r="Q103" s="109"/>
      <c r="R103" s="109"/>
      <c r="S103" s="109"/>
      <c r="T103" s="109"/>
      <c r="U103" s="109"/>
      <c r="V103" s="127"/>
      <c r="W103" s="127"/>
      <c r="X103" s="109"/>
      <c r="Y103" s="109"/>
      <c r="Z103" s="109"/>
      <c r="AA103" s="109"/>
      <c r="AB103" s="109"/>
      <c r="AC103" s="127"/>
      <c r="AD103" s="127"/>
      <c r="AE103" s="109"/>
      <c r="AF103" s="109"/>
      <c r="AG103" s="109"/>
      <c r="AH103" s="109"/>
      <c r="AI103" s="107"/>
      <c r="AJ103" s="107"/>
      <c r="AK103" s="110">
        <f t="shared" si="19"/>
        <v>0</v>
      </c>
    </row>
    <row r="104" spans="1:37" x14ac:dyDescent="0.3">
      <c r="A104" s="102">
        <v>21</v>
      </c>
      <c r="B104" s="107" t="str">
        <f>VLOOKUP($A104,Сотрудники!$A$3:$L$1206,2,0)</f>
        <v>Шимберев Борис</v>
      </c>
      <c r="C104" s="107" t="str">
        <f>VLOOKUP($A104,Сотрудники!$A$3:$L$1206,8,0)</f>
        <v>СПБ</v>
      </c>
      <c r="D104" s="109"/>
      <c r="E104" s="109"/>
      <c r="F104" s="109"/>
      <c r="G104" s="109"/>
      <c r="H104" s="127"/>
      <c r="I104" s="127"/>
      <c r="J104" s="109"/>
      <c r="K104" s="109"/>
      <c r="L104" s="109"/>
      <c r="M104" s="109"/>
      <c r="N104" s="109"/>
      <c r="O104" s="127"/>
      <c r="P104" s="127"/>
      <c r="Q104" s="109"/>
      <c r="R104" s="109"/>
      <c r="S104" s="109"/>
      <c r="T104" s="109"/>
      <c r="U104" s="109"/>
      <c r="V104" s="127"/>
      <c r="W104" s="127"/>
      <c r="X104" s="109"/>
      <c r="Y104" s="109"/>
      <c r="Z104" s="109"/>
      <c r="AA104" s="109"/>
      <c r="AB104" s="109"/>
      <c r="AC104" s="127"/>
      <c r="AD104" s="127"/>
      <c r="AE104" s="109"/>
      <c r="AF104" s="109"/>
      <c r="AG104" s="109"/>
      <c r="AH104" s="109"/>
      <c r="AI104" s="107"/>
      <c r="AJ104" s="107"/>
      <c r="AK104" s="110">
        <f t="shared" si="19"/>
        <v>0</v>
      </c>
    </row>
    <row r="105" spans="1:37" x14ac:dyDescent="0.3">
      <c r="A105" s="102">
        <v>22</v>
      </c>
      <c r="B105" s="107" t="str">
        <f>VLOOKUP($A105,Сотрудники!$A$3:$L$1206,2,0)</f>
        <v>Виштак Татьяна</v>
      </c>
      <c r="C105" s="107" t="str">
        <f>VLOOKUP($A105,Сотрудники!$A$3:$L$1206,8,0)</f>
        <v>Москва</v>
      </c>
      <c r="D105" s="109"/>
      <c r="E105" s="109"/>
      <c r="F105" s="109"/>
      <c r="G105" s="109"/>
      <c r="H105" s="127"/>
      <c r="I105" s="127"/>
      <c r="J105" s="109"/>
      <c r="K105" s="109"/>
      <c r="L105" s="109"/>
      <c r="M105" s="109"/>
      <c r="N105" s="109"/>
      <c r="O105" s="127"/>
      <c r="P105" s="127"/>
      <c r="Q105" s="109"/>
      <c r="R105" s="109"/>
      <c r="S105" s="109"/>
      <c r="T105" s="109"/>
      <c r="U105" s="109"/>
      <c r="V105" s="127"/>
      <c r="W105" s="127"/>
      <c r="X105" s="109"/>
      <c r="Y105" s="109"/>
      <c r="Z105" s="109"/>
      <c r="AA105" s="109"/>
      <c r="AB105" s="109"/>
      <c r="AC105" s="127"/>
      <c r="AD105" s="127"/>
      <c r="AE105" s="109"/>
      <c r="AF105" s="109"/>
      <c r="AG105" s="109"/>
      <c r="AH105" s="109"/>
      <c r="AI105" s="107"/>
      <c r="AJ105" s="107"/>
      <c r="AK105" s="110">
        <f t="shared" si="19"/>
        <v>0</v>
      </c>
    </row>
    <row r="106" spans="1:37" x14ac:dyDescent="0.3">
      <c r="A106" s="102">
        <v>23</v>
      </c>
      <c r="B106" s="107" t="str">
        <f>VLOOKUP($A106,Сотрудники!$A$3:$L$1206,2,0)</f>
        <v>Путилов Александр</v>
      </c>
      <c r="C106" s="107" t="str">
        <f>VLOOKUP($A106,Сотрудники!$A$3:$L$1206,8,0)</f>
        <v>Екатеринбург</v>
      </c>
      <c r="D106" s="109"/>
      <c r="E106" s="109"/>
      <c r="F106" s="109"/>
      <c r="G106" s="109"/>
      <c r="H106" s="127"/>
      <c r="I106" s="127"/>
      <c r="J106" s="109"/>
      <c r="K106" s="109"/>
      <c r="L106" s="109"/>
      <c r="M106" s="109"/>
      <c r="N106" s="109"/>
      <c r="O106" s="127"/>
      <c r="P106" s="127"/>
      <c r="Q106" s="109"/>
      <c r="R106" s="109"/>
      <c r="S106" s="109"/>
      <c r="T106" s="109"/>
      <c r="U106" s="109"/>
      <c r="V106" s="127"/>
      <c r="W106" s="127"/>
      <c r="X106" s="109"/>
      <c r="Y106" s="109"/>
      <c r="Z106" s="109"/>
      <c r="AA106" s="109"/>
      <c r="AB106" s="109"/>
      <c r="AC106" s="127"/>
      <c r="AD106" s="127"/>
      <c r="AE106" s="109"/>
      <c r="AF106" s="109"/>
      <c r="AG106" s="109"/>
      <c r="AH106" s="109"/>
      <c r="AI106" s="107"/>
      <c r="AJ106" s="107"/>
      <c r="AK106" s="110">
        <f t="shared" si="19"/>
        <v>0</v>
      </c>
    </row>
    <row r="107" spans="1:37" x14ac:dyDescent="0.3">
      <c r="A107" s="102">
        <v>24</v>
      </c>
      <c r="B107" s="107" t="str">
        <f>VLOOKUP($A107,Сотрудники!$A$3:$L$1206,2,0)</f>
        <v>Цыганкова Анастасия</v>
      </c>
      <c r="C107" s="107" t="str">
        <f>VLOOKUP($A107,Сотрудники!$A$3:$L$1206,8,0)</f>
        <v>Москва</v>
      </c>
      <c r="D107" s="109"/>
      <c r="E107" s="109"/>
      <c r="F107" s="109"/>
      <c r="G107" s="109"/>
      <c r="H107" s="127"/>
      <c r="I107" s="127"/>
      <c r="J107" s="109"/>
      <c r="K107" s="109"/>
      <c r="L107" s="109"/>
      <c r="M107" s="109"/>
      <c r="N107" s="109"/>
      <c r="O107" s="127"/>
      <c r="P107" s="127"/>
      <c r="Q107" s="109"/>
      <c r="R107" s="109"/>
      <c r="S107" s="109"/>
      <c r="T107" s="109"/>
      <c r="U107" s="109"/>
      <c r="V107" s="127"/>
      <c r="W107" s="127"/>
      <c r="X107" s="109"/>
      <c r="Y107" s="109"/>
      <c r="Z107" s="109"/>
      <c r="AA107" s="109"/>
      <c r="AB107" s="109"/>
      <c r="AC107" s="127"/>
      <c r="AD107" s="127"/>
      <c r="AE107" s="109"/>
      <c r="AF107" s="109"/>
      <c r="AG107" s="109"/>
      <c r="AH107" s="109"/>
      <c r="AI107" s="107"/>
      <c r="AJ107" s="107"/>
      <c r="AK107" s="110">
        <f t="shared" si="19"/>
        <v>0</v>
      </c>
    </row>
    <row r="108" spans="1:37" x14ac:dyDescent="0.3">
      <c r="A108" s="102">
        <v>25</v>
      </c>
      <c r="B108" s="107" t="str">
        <f>VLOOKUP($A108,Сотрудники!$A$3:$L$1206,2,0)</f>
        <v>Беседин Игорь</v>
      </c>
      <c r="C108" s="107" t="str">
        <f>VLOOKUP($A108,Сотрудники!$A$3:$L$1206,8,0)</f>
        <v>Нижний Новгород</v>
      </c>
      <c r="D108" s="109"/>
      <c r="E108" s="109"/>
      <c r="F108" s="109"/>
      <c r="G108" s="109"/>
      <c r="H108" s="127"/>
      <c r="I108" s="127"/>
      <c r="J108" s="109"/>
      <c r="K108" s="109"/>
      <c r="L108" s="109"/>
      <c r="M108" s="109"/>
      <c r="N108" s="109"/>
      <c r="O108" s="127"/>
      <c r="P108" s="127"/>
      <c r="Q108" s="109"/>
      <c r="R108" s="109"/>
      <c r="S108" s="109"/>
      <c r="T108" s="109"/>
      <c r="U108" s="109"/>
      <c r="V108" s="127"/>
      <c r="W108" s="127"/>
      <c r="X108" s="109"/>
      <c r="Y108" s="109"/>
      <c r="Z108" s="109"/>
      <c r="AA108" s="109"/>
      <c r="AB108" s="109"/>
      <c r="AC108" s="127"/>
      <c r="AD108" s="127"/>
      <c r="AE108" s="109"/>
      <c r="AF108" s="109"/>
      <c r="AG108" s="109"/>
      <c r="AH108" s="109"/>
      <c r="AI108" s="107"/>
      <c r="AJ108" s="107"/>
      <c r="AK108" s="110">
        <f t="shared" si="19"/>
        <v>0</v>
      </c>
    </row>
    <row r="109" spans="1:37" x14ac:dyDescent="0.3">
      <c r="A109" s="102">
        <v>26</v>
      </c>
      <c r="B109" s="107" t="str">
        <f>VLOOKUP($A109,Сотрудники!$A$3:$L$1206,2,0)</f>
        <v>Молчанов Роман</v>
      </c>
      <c r="C109" s="107" t="str">
        <f>VLOOKUP($A109,Сотрудники!$A$3:$L$1206,8,0)</f>
        <v>Москва</v>
      </c>
      <c r="D109" s="109"/>
      <c r="E109" s="109"/>
      <c r="F109" s="109"/>
      <c r="G109" s="109"/>
      <c r="H109" s="127"/>
      <c r="I109" s="127"/>
      <c r="J109" s="109"/>
      <c r="K109" s="109"/>
      <c r="L109" s="109"/>
      <c r="M109" s="109"/>
      <c r="N109" s="109"/>
      <c r="O109" s="127"/>
      <c r="P109" s="127"/>
      <c r="Q109" s="109"/>
      <c r="R109" s="109"/>
      <c r="S109" s="109"/>
      <c r="T109" s="109"/>
      <c r="U109" s="109"/>
      <c r="V109" s="127"/>
      <c r="W109" s="127"/>
      <c r="X109" s="109"/>
      <c r="Y109" s="109"/>
      <c r="Z109" s="109"/>
      <c r="AA109" s="109"/>
      <c r="AB109" s="109"/>
      <c r="AC109" s="127"/>
      <c r="AD109" s="127"/>
      <c r="AE109" s="109"/>
      <c r="AF109" s="109"/>
      <c r="AG109" s="109"/>
      <c r="AH109" s="109"/>
      <c r="AI109" s="107"/>
      <c r="AJ109" s="107"/>
      <c r="AK109" s="110">
        <f t="shared" si="19"/>
        <v>0</v>
      </c>
    </row>
    <row r="110" spans="1:37" x14ac:dyDescent="0.3">
      <c r="A110" s="102">
        <v>27</v>
      </c>
      <c r="B110" s="107" t="str">
        <f>VLOOKUP($A110,Сотрудники!$A$3:$L$1206,2,0)</f>
        <v>Пузанов Андрей</v>
      </c>
      <c r="C110" s="107" t="str">
        <f>VLOOKUP($A110,Сотрудники!$A$3:$L$1206,8,0)</f>
        <v>Москва</v>
      </c>
      <c r="D110" s="109"/>
      <c r="E110" s="109"/>
      <c r="F110" s="109"/>
      <c r="G110" s="109"/>
      <c r="H110" s="127"/>
      <c r="I110" s="127"/>
      <c r="J110" s="109"/>
      <c r="K110" s="109"/>
      <c r="L110" s="109"/>
      <c r="M110" s="109"/>
      <c r="N110" s="109"/>
      <c r="O110" s="127"/>
      <c r="P110" s="127"/>
      <c r="Q110" s="109"/>
      <c r="R110" s="109"/>
      <c r="S110" s="109"/>
      <c r="T110" s="109"/>
      <c r="U110" s="109"/>
      <c r="V110" s="127"/>
      <c r="W110" s="127"/>
      <c r="X110" s="109"/>
      <c r="Y110" s="109"/>
      <c r="Z110" s="109"/>
      <c r="AA110" s="109"/>
      <c r="AB110" s="109"/>
      <c r="AC110" s="127"/>
      <c r="AD110" s="127"/>
      <c r="AE110" s="109"/>
      <c r="AF110" s="109"/>
      <c r="AG110" s="109"/>
      <c r="AH110" s="109"/>
      <c r="AI110" s="107"/>
      <c r="AJ110" s="107"/>
      <c r="AK110" s="110">
        <f t="shared" si="19"/>
        <v>0</v>
      </c>
    </row>
    <row r="111" spans="1:37" x14ac:dyDescent="0.3">
      <c r="A111" s="102">
        <v>28</v>
      </c>
      <c r="B111" s="107" t="str">
        <f>VLOOKUP($A111,Сотрудники!$A$3:$L$1206,2,0)</f>
        <v>Хотулев Дмитрий</v>
      </c>
      <c r="C111" s="107" t="str">
        <f>VLOOKUP($A111,Сотрудники!$A$3:$L$1206,8,0)</f>
        <v>Саратов</v>
      </c>
      <c r="D111" s="109"/>
      <c r="E111" s="109"/>
      <c r="F111" s="109"/>
      <c r="G111" s="109"/>
      <c r="H111" s="127"/>
      <c r="I111" s="127"/>
      <c r="J111" s="109"/>
      <c r="K111" s="109"/>
      <c r="L111" s="109"/>
      <c r="M111" s="109"/>
      <c r="N111" s="109"/>
      <c r="O111" s="127"/>
      <c r="P111" s="127"/>
      <c r="Q111" s="109"/>
      <c r="R111" s="109"/>
      <c r="S111" s="109"/>
      <c r="T111" s="109"/>
      <c r="U111" s="109"/>
      <c r="V111" s="127"/>
      <c r="W111" s="127"/>
      <c r="X111" s="109"/>
      <c r="Y111" s="109"/>
      <c r="Z111" s="109"/>
      <c r="AA111" s="109"/>
      <c r="AB111" s="109"/>
      <c r="AC111" s="127"/>
      <c r="AD111" s="127"/>
      <c r="AE111" s="109"/>
      <c r="AF111" s="109"/>
      <c r="AG111" s="109"/>
      <c r="AH111" s="109"/>
      <c r="AI111" s="107"/>
      <c r="AJ111" s="107"/>
      <c r="AK111" s="110">
        <f t="shared" si="19"/>
        <v>0</v>
      </c>
    </row>
    <row r="112" spans="1:37" x14ac:dyDescent="0.3">
      <c r="A112" s="102">
        <v>30</v>
      </c>
      <c r="B112" s="107" t="str">
        <f>VLOOKUP($A112,Сотрудники!$A$3:$L$1206,2,0)</f>
        <v>Тарасов Алексей</v>
      </c>
      <c r="C112" s="107" t="str">
        <f>VLOOKUP($A112,Сотрудники!$A$3:$L$1206,8,0)</f>
        <v>СПБ</v>
      </c>
      <c r="D112" s="109"/>
      <c r="E112" s="109"/>
      <c r="F112" s="109"/>
      <c r="G112" s="109"/>
      <c r="H112" s="127"/>
      <c r="I112" s="127"/>
      <c r="J112" s="109"/>
      <c r="K112" s="109"/>
      <c r="L112" s="109"/>
      <c r="M112" s="109"/>
      <c r="N112" s="109"/>
      <c r="O112" s="127"/>
      <c r="P112" s="127"/>
      <c r="Q112" s="109"/>
      <c r="R112" s="109"/>
      <c r="S112" s="109"/>
      <c r="T112" s="109"/>
      <c r="U112" s="109"/>
      <c r="V112" s="127"/>
      <c r="W112" s="127"/>
      <c r="X112" s="109"/>
      <c r="Y112" s="109"/>
      <c r="Z112" s="109"/>
      <c r="AA112" s="109"/>
      <c r="AB112" s="109"/>
      <c r="AC112" s="127"/>
      <c r="AD112" s="127"/>
      <c r="AE112" s="109"/>
      <c r="AF112" s="109"/>
      <c r="AG112" s="109"/>
      <c r="AH112" s="109"/>
      <c r="AI112" s="107"/>
      <c r="AJ112" s="107"/>
      <c r="AK112" s="110">
        <f t="shared" si="19"/>
        <v>0</v>
      </c>
    </row>
    <row r="113" spans="1:37" x14ac:dyDescent="0.3">
      <c r="A113" s="102">
        <v>31</v>
      </c>
      <c r="B113" s="107" t="str">
        <f>VLOOKUP($A113,Сотрудники!$A$3:$L$1206,2,0)</f>
        <v>Саринков Андрей</v>
      </c>
      <c r="C113" s="107" t="str">
        <f>VLOOKUP($A113,Сотрудники!$A$3:$L$1206,8,0)</f>
        <v>Москва</v>
      </c>
      <c r="D113" s="109"/>
      <c r="E113" s="109"/>
      <c r="F113" s="109"/>
      <c r="G113" s="109"/>
      <c r="H113" s="127"/>
      <c r="I113" s="127"/>
      <c r="J113" s="109"/>
      <c r="K113" s="109"/>
      <c r="L113" s="109"/>
      <c r="M113" s="109"/>
      <c r="N113" s="109"/>
      <c r="O113" s="127"/>
      <c r="P113" s="127"/>
      <c r="Q113" s="109"/>
      <c r="R113" s="109"/>
      <c r="S113" s="109"/>
      <c r="T113" s="109"/>
      <c r="U113" s="109"/>
      <c r="V113" s="127"/>
      <c r="W113" s="127"/>
      <c r="X113" s="109"/>
      <c r="Y113" s="109"/>
      <c r="Z113" s="109"/>
      <c r="AA113" s="109"/>
      <c r="AB113" s="109"/>
      <c r="AC113" s="127"/>
      <c r="AD113" s="127"/>
      <c r="AE113" s="109"/>
      <c r="AF113" s="109"/>
      <c r="AG113" s="109"/>
      <c r="AH113" s="109"/>
      <c r="AI113" s="107"/>
      <c r="AJ113" s="107"/>
      <c r="AK113" s="110">
        <f t="shared" si="19"/>
        <v>0</v>
      </c>
    </row>
    <row r="114" spans="1:37" x14ac:dyDescent="0.3">
      <c r="A114" s="102">
        <v>33</v>
      </c>
      <c r="B114" s="107" t="str">
        <f>VLOOKUP($A114,Сотрудники!$A$3:$L$1206,2,0)</f>
        <v>Киевский Сергей</v>
      </c>
      <c r="C114" s="107" t="str">
        <f>VLOOKUP($A114,Сотрудники!$A$3:$L$1206,8,0)</f>
        <v>Москва</v>
      </c>
      <c r="D114" s="109"/>
      <c r="E114" s="109"/>
      <c r="F114" s="109"/>
      <c r="G114" s="109"/>
      <c r="H114" s="127"/>
      <c r="I114" s="127"/>
      <c r="J114" s="109"/>
      <c r="K114" s="109"/>
      <c r="L114" s="109"/>
      <c r="M114" s="109"/>
      <c r="N114" s="109"/>
      <c r="O114" s="127"/>
      <c r="P114" s="127"/>
      <c r="Q114" s="109"/>
      <c r="R114" s="109"/>
      <c r="S114" s="109"/>
      <c r="T114" s="109"/>
      <c r="U114" s="109"/>
      <c r="V114" s="127"/>
      <c r="W114" s="127"/>
      <c r="X114" s="109"/>
      <c r="Y114" s="109"/>
      <c r="Z114" s="109"/>
      <c r="AA114" s="109"/>
      <c r="AB114" s="109"/>
      <c r="AC114" s="127"/>
      <c r="AD114" s="127"/>
      <c r="AE114" s="109"/>
      <c r="AF114" s="109"/>
      <c r="AG114" s="109"/>
      <c r="AH114" s="109"/>
      <c r="AI114" s="107"/>
      <c r="AJ114" s="107"/>
      <c r="AK114" s="110">
        <f t="shared" si="19"/>
        <v>0</v>
      </c>
    </row>
    <row r="115" spans="1:37" x14ac:dyDescent="0.3">
      <c r="A115" s="102">
        <v>35</v>
      </c>
      <c r="B115" s="107" t="str">
        <f>VLOOKUP($A115,Сотрудники!$A$3:$L$1206,2,0)</f>
        <v>Дмитриев Николай</v>
      </c>
      <c r="C115" s="107" t="str">
        <f>VLOOKUP($A115,Сотрудники!$A$3:$L$1206,8,0)</f>
        <v>Москва</v>
      </c>
      <c r="D115" s="109"/>
      <c r="E115" s="109"/>
      <c r="F115" s="109"/>
      <c r="G115" s="109"/>
      <c r="H115" s="127"/>
      <c r="I115" s="127"/>
      <c r="J115" s="109"/>
      <c r="K115" s="109"/>
      <c r="L115" s="109"/>
      <c r="M115" s="109"/>
      <c r="N115" s="109"/>
      <c r="O115" s="127"/>
      <c r="P115" s="127"/>
      <c r="Q115" s="109"/>
      <c r="R115" s="109"/>
      <c r="S115" s="109"/>
      <c r="T115" s="109"/>
      <c r="U115" s="109"/>
      <c r="V115" s="127"/>
      <c r="W115" s="127"/>
      <c r="X115" s="109"/>
      <c r="Y115" s="109"/>
      <c r="Z115" s="109"/>
      <c r="AA115" s="109"/>
      <c r="AB115" s="109"/>
      <c r="AC115" s="127"/>
      <c r="AD115" s="127"/>
      <c r="AE115" s="109"/>
      <c r="AF115" s="109"/>
      <c r="AG115" s="109"/>
      <c r="AH115" s="109"/>
      <c r="AI115" s="107"/>
      <c r="AJ115" s="107"/>
      <c r="AK115" s="110">
        <f t="shared" si="19"/>
        <v>0</v>
      </c>
    </row>
    <row r="116" spans="1:37" x14ac:dyDescent="0.3">
      <c r="A116" s="102">
        <v>36</v>
      </c>
      <c r="B116" s="107" t="str">
        <f>VLOOKUP($A116,Сотрудники!$A$3:$L$1206,2,0)</f>
        <v>Юркин Николай</v>
      </c>
      <c r="C116" s="107" t="str">
        <f>VLOOKUP($A116,Сотрудники!$A$3:$L$1206,8,0)</f>
        <v>Москва</v>
      </c>
      <c r="D116" s="109"/>
      <c r="E116" s="109"/>
      <c r="F116" s="109"/>
      <c r="G116" s="109"/>
      <c r="H116" s="127"/>
      <c r="I116" s="127"/>
      <c r="J116" s="109"/>
      <c r="K116" s="109"/>
      <c r="L116" s="109"/>
      <c r="M116" s="109"/>
      <c r="N116" s="109"/>
      <c r="O116" s="127"/>
      <c r="P116" s="127"/>
      <c r="Q116" s="109"/>
      <c r="R116" s="109"/>
      <c r="S116" s="109"/>
      <c r="T116" s="109"/>
      <c r="U116" s="109"/>
      <c r="V116" s="127"/>
      <c r="W116" s="127"/>
      <c r="X116" s="109"/>
      <c r="Y116" s="109"/>
      <c r="Z116" s="109"/>
      <c r="AA116" s="109"/>
      <c r="AB116" s="109"/>
      <c r="AC116" s="127"/>
      <c r="AD116" s="127"/>
      <c r="AE116" s="109"/>
      <c r="AF116" s="109"/>
      <c r="AG116" s="109"/>
      <c r="AH116" s="109"/>
      <c r="AI116" s="107"/>
      <c r="AJ116" s="107"/>
      <c r="AK116" s="110">
        <f t="shared" si="19"/>
        <v>0</v>
      </c>
    </row>
    <row r="117" spans="1:37" x14ac:dyDescent="0.3">
      <c r="A117" s="102">
        <v>37</v>
      </c>
      <c r="B117" s="107" t="str">
        <f>VLOOKUP($A117,Сотрудники!$A$3:$L$1206,2,0)</f>
        <v>Ионов Евгений</v>
      </c>
      <c r="C117" s="107" t="str">
        <f>VLOOKUP($A117,Сотрудники!$A$3:$L$1206,8,0)</f>
        <v>Москва</v>
      </c>
      <c r="D117" s="109"/>
      <c r="E117" s="109"/>
      <c r="F117" s="109"/>
      <c r="G117" s="109"/>
      <c r="H117" s="127"/>
      <c r="I117" s="127"/>
      <c r="J117" s="109"/>
      <c r="K117" s="109"/>
      <c r="L117" s="109"/>
      <c r="M117" s="109"/>
      <c r="N117" s="109"/>
      <c r="O117" s="127"/>
      <c r="P117" s="127"/>
      <c r="Q117" s="109"/>
      <c r="R117" s="109"/>
      <c r="S117" s="109"/>
      <c r="T117" s="109"/>
      <c r="U117" s="109"/>
      <c r="V117" s="127"/>
      <c r="W117" s="127"/>
      <c r="X117" s="109"/>
      <c r="Y117" s="109"/>
      <c r="Z117" s="109"/>
      <c r="AA117" s="109"/>
      <c r="AB117" s="109"/>
      <c r="AC117" s="127"/>
      <c r="AD117" s="127"/>
      <c r="AE117" s="109"/>
      <c r="AF117" s="109"/>
      <c r="AG117" s="109"/>
      <c r="AH117" s="109"/>
      <c r="AI117" s="109"/>
      <c r="AJ117" s="107"/>
      <c r="AK117" s="110">
        <f t="shared" si="19"/>
        <v>0</v>
      </c>
    </row>
    <row r="118" spans="1:37" x14ac:dyDescent="0.3">
      <c r="A118" s="102">
        <v>38</v>
      </c>
      <c r="B118" s="107" t="str">
        <f>VLOOKUP($A118,Сотрудники!$A$3:$L$1206,2,0)</f>
        <v>Передков Константин</v>
      </c>
      <c r="C118" s="107" t="str">
        <f>VLOOKUP($A118,Сотрудники!$A$3:$L$1206,8,0)</f>
        <v>Москва</v>
      </c>
      <c r="D118" s="109"/>
      <c r="E118" s="109"/>
      <c r="F118" s="109"/>
      <c r="G118" s="109"/>
      <c r="H118" s="127"/>
      <c r="I118" s="127"/>
      <c r="J118" s="109"/>
      <c r="K118" s="109"/>
      <c r="L118" s="109"/>
      <c r="M118" s="109"/>
      <c r="N118" s="109"/>
      <c r="O118" s="127"/>
      <c r="P118" s="127"/>
      <c r="Q118" s="109"/>
      <c r="R118" s="109"/>
      <c r="S118" s="109"/>
      <c r="T118" s="109"/>
      <c r="U118" s="109"/>
      <c r="V118" s="127"/>
      <c r="W118" s="127"/>
      <c r="X118" s="109"/>
      <c r="Y118" s="109"/>
      <c r="Z118" s="109"/>
      <c r="AA118" s="109"/>
      <c r="AB118" s="109"/>
      <c r="AC118" s="127"/>
      <c r="AD118" s="127"/>
      <c r="AE118" s="109"/>
      <c r="AF118" s="109"/>
      <c r="AG118" s="109"/>
      <c r="AH118" s="109"/>
      <c r="AI118" s="107"/>
      <c r="AJ118" s="107"/>
      <c r="AK118" s="110">
        <f t="shared" si="19"/>
        <v>0</v>
      </c>
    </row>
    <row r="119" spans="1:37" x14ac:dyDescent="0.3">
      <c r="A119" s="102">
        <v>40</v>
      </c>
      <c r="B119" s="107" t="str">
        <f>VLOOKUP($A119,Сотрудники!$A$3:$L$1206,2,0)</f>
        <v>Томских Виталий</v>
      </c>
      <c r="C119" s="107" t="str">
        <f>VLOOKUP($A119,Сотрудники!$A$3:$L$1206,8,0)</f>
        <v>Москва</v>
      </c>
      <c r="D119" s="109"/>
      <c r="E119" s="109"/>
      <c r="F119" s="109"/>
      <c r="G119" s="109"/>
      <c r="H119" s="127"/>
      <c r="I119" s="127"/>
      <c r="J119" s="109"/>
      <c r="K119" s="109"/>
      <c r="L119" s="109"/>
      <c r="M119" s="109"/>
      <c r="N119" s="109"/>
      <c r="O119" s="127"/>
      <c r="P119" s="127"/>
      <c r="Q119" s="109"/>
      <c r="R119" s="109"/>
      <c r="S119" s="109"/>
      <c r="T119" s="109"/>
      <c r="U119" s="109"/>
      <c r="V119" s="127"/>
      <c r="W119" s="127"/>
      <c r="X119" s="109"/>
      <c r="Y119" s="109"/>
      <c r="Z119" s="109"/>
      <c r="AA119" s="109"/>
      <c r="AB119" s="109"/>
      <c r="AC119" s="127"/>
      <c r="AD119" s="127"/>
      <c r="AE119" s="109"/>
      <c r="AF119" s="109"/>
      <c r="AG119" s="109"/>
      <c r="AH119" s="109"/>
      <c r="AI119" s="107"/>
      <c r="AJ119" s="107"/>
      <c r="AK119" s="110">
        <f t="shared" si="19"/>
        <v>0</v>
      </c>
    </row>
    <row r="120" spans="1:37" x14ac:dyDescent="0.3">
      <c r="A120" s="102">
        <v>41</v>
      </c>
      <c r="B120" s="107" t="str">
        <f>VLOOKUP($A120,Сотрудники!$A$3:$L$1206,2,0)</f>
        <v>Новиков Роман</v>
      </c>
      <c r="C120" s="107" t="str">
        <f>VLOOKUP($A120,Сотрудники!$A$3:$L$1206,8,0)</f>
        <v>Москва</v>
      </c>
      <c r="D120" s="109"/>
      <c r="E120" s="109"/>
      <c r="F120" s="109"/>
      <c r="G120" s="109"/>
      <c r="H120" s="127"/>
      <c r="I120" s="127"/>
      <c r="J120" s="109"/>
      <c r="K120" s="109"/>
      <c r="L120" s="109"/>
      <c r="M120" s="109"/>
      <c r="N120" s="109"/>
      <c r="O120" s="127"/>
      <c r="P120" s="127"/>
      <c r="Q120" s="109"/>
      <c r="R120" s="109"/>
      <c r="S120" s="109"/>
      <c r="T120" s="109"/>
      <c r="U120" s="109"/>
      <c r="V120" s="127"/>
      <c r="W120" s="127"/>
      <c r="X120" s="109"/>
      <c r="Y120" s="109"/>
      <c r="Z120" s="109"/>
      <c r="AA120" s="109"/>
      <c r="AB120" s="109"/>
      <c r="AC120" s="127"/>
      <c r="AD120" s="127"/>
      <c r="AE120" s="109"/>
      <c r="AF120" s="109"/>
      <c r="AG120" s="109"/>
      <c r="AH120" s="109"/>
      <c r="AI120" s="107"/>
      <c r="AJ120" s="107"/>
      <c r="AK120" s="110">
        <f t="shared" si="19"/>
        <v>0</v>
      </c>
    </row>
    <row r="121" spans="1:37" x14ac:dyDescent="0.3">
      <c r="A121" s="102">
        <v>42</v>
      </c>
      <c r="B121" s="107" t="str">
        <f>VLOOKUP($A121,Сотрудники!$A$3:$L$1206,2,0)</f>
        <v>Газизова Вероника</v>
      </c>
      <c r="C121" s="107" t="str">
        <f>VLOOKUP($A121,Сотрудники!$A$3:$L$1206,8,0)</f>
        <v>Москва</v>
      </c>
      <c r="D121" s="109"/>
      <c r="E121" s="109"/>
      <c r="F121" s="109"/>
      <c r="G121" s="109"/>
      <c r="H121" s="127"/>
      <c r="I121" s="127"/>
      <c r="J121" s="109"/>
      <c r="K121" s="109"/>
      <c r="L121" s="109"/>
      <c r="M121" s="109"/>
      <c r="N121" s="109"/>
      <c r="O121" s="127"/>
      <c r="P121" s="127"/>
      <c r="Q121" s="109"/>
      <c r="R121" s="109"/>
      <c r="S121" s="109"/>
      <c r="T121" s="109"/>
      <c r="U121" s="109"/>
      <c r="V121" s="127"/>
      <c r="W121" s="127"/>
      <c r="X121" s="109"/>
      <c r="Y121" s="109"/>
      <c r="Z121" s="109"/>
      <c r="AA121" s="109"/>
      <c r="AB121" s="109"/>
      <c r="AC121" s="127"/>
      <c r="AD121" s="127"/>
      <c r="AE121" s="109"/>
      <c r="AF121" s="109"/>
      <c r="AG121" s="109"/>
      <c r="AH121" s="109"/>
      <c r="AI121" s="107"/>
      <c r="AJ121" s="107"/>
      <c r="AK121" s="110">
        <f t="shared" si="19"/>
        <v>0</v>
      </c>
    </row>
    <row r="122" spans="1:37" x14ac:dyDescent="0.3">
      <c r="A122" s="102">
        <v>43</v>
      </c>
      <c r="B122" s="107" t="str">
        <f>VLOOKUP($A122,Сотрудники!$A$3:$L$1206,2,0)</f>
        <v>Титова Наталия</v>
      </c>
      <c r="C122" s="107" t="str">
        <f>VLOOKUP($A122,Сотрудники!$A$3:$L$1206,8,0)</f>
        <v>Москва</v>
      </c>
      <c r="D122" s="109"/>
      <c r="E122" s="109"/>
      <c r="F122" s="109"/>
      <c r="G122" s="109"/>
      <c r="H122" s="127"/>
      <c r="I122" s="127"/>
      <c r="J122" s="109"/>
      <c r="K122" s="109"/>
      <c r="L122" s="109"/>
      <c r="M122" s="109"/>
      <c r="N122" s="109"/>
      <c r="O122" s="127"/>
      <c r="P122" s="127"/>
      <c r="Q122" s="109"/>
      <c r="R122" s="109"/>
      <c r="S122" s="109"/>
      <c r="T122" s="109"/>
      <c r="U122" s="109"/>
      <c r="V122" s="127"/>
      <c r="W122" s="127"/>
      <c r="X122" s="109"/>
      <c r="Y122" s="109"/>
      <c r="Z122" s="109"/>
      <c r="AA122" s="109"/>
      <c r="AB122" s="109"/>
      <c r="AC122" s="127"/>
      <c r="AD122" s="127"/>
      <c r="AE122" s="109"/>
      <c r="AF122" s="109"/>
      <c r="AG122" s="109"/>
      <c r="AH122" s="109"/>
      <c r="AI122" s="107"/>
      <c r="AJ122" s="107"/>
      <c r="AK122" s="110">
        <f t="shared" si="19"/>
        <v>0</v>
      </c>
    </row>
    <row r="123" spans="1:37" x14ac:dyDescent="0.3">
      <c r="A123" s="102">
        <v>44</v>
      </c>
      <c r="B123" s="107" t="str">
        <f>VLOOKUP($A123,Сотрудники!$A$3:$L$1206,2,0)</f>
        <v>Роман Иван</v>
      </c>
      <c r="C123" s="107" t="str">
        <f>VLOOKUP($A123,Сотрудники!$A$3:$L$1206,8,0)</f>
        <v>Москва</v>
      </c>
      <c r="D123" s="109"/>
      <c r="E123" s="109"/>
      <c r="F123" s="109"/>
      <c r="G123" s="109"/>
      <c r="H123" s="127"/>
      <c r="I123" s="127"/>
      <c r="J123" s="109"/>
      <c r="K123" s="109"/>
      <c r="L123" s="109"/>
      <c r="M123" s="109"/>
      <c r="N123" s="109"/>
      <c r="O123" s="127"/>
      <c r="P123" s="127"/>
      <c r="Q123" s="109"/>
      <c r="R123" s="109"/>
      <c r="S123" s="109"/>
      <c r="T123" s="109"/>
      <c r="U123" s="109"/>
      <c r="V123" s="127"/>
      <c r="W123" s="127"/>
      <c r="X123" s="109"/>
      <c r="Y123" s="109"/>
      <c r="Z123" s="109"/>
      <c r="AA123" s="109"/>
      <c r="AB123" s="109"/>
      <c r="AC123" s="127"/>
      <c r="AD123" s="127"/>
      <c r="AE123" s="109"/>
      <c r="AF123" s="109"/>
      <c r="AG123" s="109"/>
      <c r="AH123" s="109"/>
      <c r="AI123" s="107"/>
      <c r="AJ123" s="107"/>
      <c r="AK123" s="110">
        <f t="shared" si="19"/>
        <v>0</v>
      </c>
    </row>
    <row r="124" spans="1:37" x14ac:dyDescent="0.3">
      <c r="A124" s="102">
        <v>45</v>
      </c>
      <c r="B124" s="107" t="str">
        <f>VLOOKUP($A124,Сотрудники!$A$3:$L$1206,2,0)</f>
        <v>Волошина Виктория</v>
      </c>
      <c r="C124" s="107" t="str">
        <f>VLOOKUP($A124,Сотрудники!$A$3:$L$1206,8,0)</f>
        <v>Москва</v>
      </c>
      <c r="D124" s="109"/>
      <c r="E124" s="109"/>
      <c r="F124" s="109"/>
      <c r="G124" s="109"/>
      <c r="H124" s="127"/>
      <c r="I124" s="127"/>
      <c r="J124" s="109"/>
      <c r="K124" s="109"/>
      <c r="L124" s="109"/>
      <c r="M124" s="109"/>
      <c r="N124" s="109"/>
      <c r="O124" s="127"/>
      <c r="P124" s="127"/>
      <c r="Q124" s="109"/>
      <c r="R124" s="109"/>
      <c r="S124" s="109"/>
      <c r="T124" s="109"/>
      <c r="U124" s="109"/>
      <c r="V124" s="127"/>
      <c r="W124" s="127"/>
      <c r="X124" s="109"/>
      <c r="Y124" s="109"/>
      <c r="Z124" s="109"/>
      <c r="AA124" s="109"/>
      <c r="AB124" s="109"/>
      <c r="AC124" s="127"/>
      <c r="AD124" s="127"/>
      <c r="AE124" s="109"/>
      <c r="AF124" s="109"/>
      <c r="AG124" s="109"/>
      <c r="AH124" s="109"/>
      <c r="AI124" s="107"/>
      <c r="AJ124" s="107"/>
      <c r="AK124" s="110">
        <f t="shared" si="19"/>
        <v>0</v>
      </c>
    </row>
    <row r="125" spans="1:37" x14ac:dyDescent="0.3">
      <c r="A125" s="102">
        <v>46</v>
      </c>
      <c r="B125" s="107" t="str">
        <f>VLOOKUP($A125,Сотрудники!$A$3:$L$1206,2,0)</f>
        <v>Мельников Александр</v>
      </c>
      <c r="C125" s="107" t="str">
        <f>VLOOKUP($A125,Сотрудники!$A$3:$L$1206,8,0)</f>
        <v>Екатеринбург</v>
      </c>
      <c r="D125" s="109"/>
      <c r="E125" s="109"/>
      <c r="F125" s="109"/>
      <c r="G125" s="109"/>
      <c r="H125" s="127"/>
      <c r="I125" s="127"/>
      <c r="J125" s="109"/>
      <c r="K125" s="109"/>
      <c r="L125" s="109"/>
      <c r="M125" s="109"/>
      <c r="N125" s="109"/>
      <c r="O125" s="127"/>
      <c r="P125" s="127"/>
      <c r="Q125" s="109"/>
      <c r="R125" s="109"/>
      <c r="S125" s="109"/>
      <c r="T125" s="109"/>
      <c r="U125" s="109"/>
      <c r="V125" s="127"/>
      <c r="W125" s="127"/>
      <c r="X125" s="109"/>
      <c r="Y125" s="109"/>
      <c r="Z125" s="109"/>
      <c r="AA125" s="109"/>
      <c r="AB125" s="109"/>
      <c r="AC125" s="127"/>
      <c r="AD125" s="127"/>
      <c r="AE125" s="109"/>
      <c r="AF125" s="109"/>
      <c r="AG125" s="109"/>
      <c r="AH125" s="109"/>
      <c r="AI125" s="107"/>
      <c r="AJ125" s="107"/>
      <c r="AK125" s="110">
        <f t="shared" si="19"/>
        <v>0</v>
      </c>
    </row>
    <row r="126" spans="1:37" x14ac:dyDescent="0.3">
      <c r="A126" s="102">
        <v>48</v>
      </c>
      <c r="B126" s="107" t="str">
        <f>VLOOKUP($A126,Сотрудники!$A$3:$L$1206,2,0)</f>
        <v>Ромашкин Никита</v>
      </c>
      <c r="C126" s="107" t="str">
        <f>VLOOKUP($A126,Сотрудники!$A$3:$L$1206,8,0)</f>
        <v>Барнаул</v>
      </c>
      <c r="D126" s="109"/>
      <c r="E126" s="109"/>
      <c r="F126" s="109"/>
      <c r="G126" s="109"/>
      <c r="H126" s="127"/>
      <c r="I126" s="127"/>
      <c r="J126" s="109"/>
      <c r="K126" s="109"/>
      <c r="L126" s="109"/>
      <c r="M126" s="109"/>
      <c r="N126" s="109"/>
      <c r="O126" s="127"/>
      <c r="P126" s="127"/>
      <c r="Q126" s="109"/>
      <c r="R126" s="109"/>
      <c r="S126" s="109"/>
      <c r="T126" s="109"/>
      <c r="U126" s="109"/>
      <c r="V126" s="127"/>
      <c r="W126" s="127"/>
      <c r="X126" s="109"/>
      <c r="Y126" s="109"/>
      <c r="Z126" s="109"/>
      <c r="AA126" s="109"/>
      <c r="AB126" s="109"/>
      <c r="AC126" s="127"/>
      <c r="AD126" s="127"/>
      <c r="AE126" s="109"/>
      <c r="AF126" s="109"/>
      <c r="AG126" s="109"/>
      <c r="AH126" s="109"/>
      <c r="AI126" s="107"/>
      <c r="AJ126" s="107"/>
      <c r="AK126" s="110">
        <f t="shared" si="19"/>
        <v>0</v>
      </c>
    </row>
    <row r="127" spans="1:37" x14ac:dyDescent="0.3">
      <c r="A127" s="102">
        <v>50</v>
      </c>
      <c r="B127" s="107" t="str">
        <f>VLOOKUP($A127,Сотрудники!$A$3:$L$1206,2,0)</f>
        <v>Жарницкий Давид</v>
      </c>
      <c r="C127" s="107" t="str">
        <f>VLOOKUP($A127,Сотрудники!$A$3:$L$1206,8,0)</f>
        <v>СПБ</v>
      </c>
      <c r="D127" s="109"/>
      <c r="E127" s="109"/>
      <c r="F127" s="109"/>
      <c r="G127" s="109"/>
      <c r="H127" s="127"/>
      <c r="I127" s="127"/>
      <c r="J127" s="109"/>
      <c r="K127" s="109"/>
      <c r="L127" s="109"/>
      <c r="M127" s="109"/>
      <c r="N127" s="109"/>
      <c r="O127" s="127"/>
      <c r="P127" s="127"/>
      <c r="Q127" s="109"/>
      <c r="R127" s="109"/>
      <c r="S127" s="109"/>
      <c r="T127" s="109"/>
      <c r="U127" s="109"/>
      <c r="V127" s="127"/>
      <c r="W127" s="127"/>
      <c r="X127" s="109"/>
      <c r="Y127" s="109"/>
      <c r="Z127" s="109"/>
      <c r="AA127" s="109"/>
      <c r="AB127" s="109"/>
      <c r="AC127" s="127"/>
      <c r="AD127" s="127"/>
      <c r="AE127" s="109"/>
      <c r="AF127" s="109"/>
      <c r="AG127" s="109"/>
      <c r="AH127" s="109"/>
      <c r="AI127" s="107"/>
      <c r="AJ127" s="107"/>
      <c r="AK127" s="110">
        <f t="shared" si="19"/>
        <v>0</v>
      </c>
    </row>
    <row r="128" spans="1:37" x14ac:dyDescent="0.3">
      <c r="A128" s="102">
        <v>51</v>
      </c>
      <c r="B128" s="107" t="str">
        <f>VLOOKUP($A128,Сотрудники!$A$3:$L$1206,2,0)</f>
        <v>Колмогорова Анна</v>
      </c>
      <c r="C128" s="107" t="str">
        <f>VLOOKUP($A128,Сотрудники!$A$3:$L$1206,8,0)</f>
        <v>Краснодар</v>
      </c>
      <c r="D128" s="109"/>
      <c r="E128" s="109"/>
      <c r="F128" s="109"/>
      <c r="G128" s="109"/>
      <c r="H128" s="127"/>
      <c r="I128" s="127"/>
      <c r="J128" s="109"/>
      <c r="K128" s="109"/>
      <c r="L128" s="109"/>
      <c r="M128" s="109"/>
      <c r="N128" s="109"/>
      <c r="O128" s="127"/>
      <c r="P128" s="127"/>
      <c r="Q128" s="109"/>
      <c r="R128" s="109"/>
      <c r="S128" s="109"/>
      <c r="T128" s="109"/>
      <c r="U128" s="109"/>
      <c r="V128" s="127"/>
      <c r="W128" s="127"/>
      <c r="X128" s="109"/>
      <c r="Y128" s="109"/>
      <c r="Z128" s="109"/>
      <c r="AA128" s="109"/>
      <c r="AB128" s="109"/>
      <c r="AC128" s="127"/>
      <c r="AD128" s="127"/>
      <c r="AE128" s="109"/>
      <c r="AF128" s="109"/>
      <c r="AG128" s="109"/>
      <c r="AH128" s="109"/>
      <c r="AI128" s="107"/>
      <c r="AJ128" s="107"/>
      <c r="AK128" s="110">
        <f t="shared" si="19"/>
        <v>0</v>
      </c>
    </row>
    <row r="129" spans="1:37" x14ac:dyDescent="0.3">
      <c r="A129" s="102">
        <v>53</v>
      </c>
      <c r="B129" s="107" t="str">
        <f>VLOOKUP($A129,Сотрудники!$A$3:$L$1206,2,0)</f>
        <v>Скаржинский Тимур</v>
      </c>
      <c r="C129" s="107" t="str">
        <f>VLOOKUP($A129,Сотрудники!$A$3:$L$1206,8,0)</f>
        <v>Москва</v>
      </c>
      <c r="D129" s="109"/>
      <c r="E129" s="109"/>
      <c r="F129" s="109"/>
      <c r="G129" s="109"/>
      <c r="H129" s="127"/>
      <c r="I129" s="127"/>
      <c r="J129" s="109"/>
      <c r="K129" s="109"/>
      <c r="L129" s="109"/>
      <c r="M129" s="109"/>
      <c r="N129" s="109"/>
      <c r="O129" s="127"/>
      <c r="P129" s="127"/>
      <c r="Q129" s="109"/>
      <c r="R129" s="109"/>
      <c r="S129" s="109"/>
      <c r="T129" s="109"/>
      <c r="U129" s="109"/>
      <c r="V129" s="127"/>
      <c r="W129" s="127"/>
      <c r="X129" s="109"/>
      <c r="Y129" s="109"/>
      <c r="Z129" s="109"/>
      <c r="AA129" s="109"/>
      <c r="AB129" s="109"/>
      <c r="AC129" s="127"/>
      <c r="AD129" s="127"/>
      <c r="AE129" s="109"/>
      <c r="AF129" s="109"/>
      <c r="AG129" s="109"/>
      <c r="AH129" s="109"/>
      <c r="AI129" s="107"/>
      <c r="AJ129" s="107"/>
      <c r="AK129" s="110">
        <f t="shared" si="19"/>
        <v>0</v>
      </c>
    </row>
    <row r="130" spans="1:37" x14ac:dyDescent="0.3">
      <c r="A130" s="102">
        <v>54</v>
      </c>
      <c r="B130" s="107" t="str">
        <f>VLOOKUP($A130,Сотрудники!$A$3:$L$1206,2,0)</f>
        <v>Закрацкий Станислав</v>
      </c>
      <c r="C130" s="107" t="str">
        <f>VLOOKUP($A130,Сотрудники!$A$3:$L$1206,8,0)</f>
        <v>Москва</v>
      </c>
      <c r="D130" s="109"/>
      <c r="E130" s="109"/>
      <c r="F130" s="109"/>
      <c r="G130" s="109"/>
      <c r="H130" s="127"/>
      <c r="I130" s="127"/>
      <c r="J130" s="109"/>
      <c r="K130" s="109"/>
      <c r="L130" s="109"/>
      <c r="M130" s="109"/>
      <c r="N130" s="109"/>
      <c r="O130" s="127"/>
      <c r="P130" s="127"/>
      <c r="Q130" s="109"/>
      <c r="R130" s="109"/>
      <c r="S130" s="109"/>
      <c r="T130" s="109"/>
      <c r="U130" s="109"/>
      <c r="V130" s="127"/>
      <c r="W130" s="127"/>
      <c r="X130" s="109"/>
      <c r="Y130" s="109"/>
      <c r="Z130" s="109"/>
      <c r="AA130" s="109"/>
      <c r="AB130" s="109"/>
      <c r="AC130" s="127"/>
      <c r="AD130" s="127"/>
      <c r="AE130" s="109"/>
      <c r="AF130" s="109"/>
      <c r="AG130" s="109"/>
      <c r="AH130" s="109"/>
      <c r="AI130" s="107"/>
      <c r="AJ130" s="107"/>
      <c r="AK130" s="110">
        <f t="shared" si="19"/>
        <v>0</v>
      </c>
    </row>
    <row r="131" spans="1:37" x14ac:dyDescent="0.3">
      <c r="A131" s="102">
        <v>55</v>
      </c>
      <c r="B131" s="107" t="str">
        <f>VLOOKUP($A131,Сотрудники!$A$3:$L$1206,2,0)</f>
        <v>Секисов Константин</v>
      </c>
      <c r="C131" s="107" t="str">
        <f>VLOOKUP($A131,Сотрудники!$A$3:$L$1206,8,0)</f>
        <v>Курган</v>
      </c>
      <c r="D131" s="109"/>
      <c r="E131" s="109"/>
      <c r="F131" s="109"/>
      <c r="G131" s="109"/>
      <c r="H131" s="127"/>
      <c r="I131" s="127"/>
      <c r="J131" s="109"/>
      <c r="K131" s="109"/>
      <c r="L131" s="109"/>
      <c r="M131" s="109"/>
      <c r="N131" s="109"/>
      <c r="O131" s="127"/>
      <c r="P131" s="127"/>
      <c r="Q131" s="109"/>
      <c r="R131" s="109"/>
      <c r="S131" s="109"/>
      <c r="T131" s="109"/>
      <c r="U131" s="109"/>
      <c r="V131" s="127"/>
      <c r="W131" s="127"/>
      <c r="X131" s="109"/>
      <c r="Y131" s="109"/>
      <c r="Z131" s="109"/>
      <c r="AA131" s="109"/>
      <c r="AB131" s="109"/>
      <c r="AC131" s="127"/>
      <c r="AD131" s="127"/>
      <c r="AE131" s="109"/>
      <c r="AF131" s="109"/>
      <c r="AG131" s="109"/>
      <c r="AH131" s="109"/>
      <c r="AI131" s="107"/>
      <c r="AJ131" s="107"/>
      <c r="AK131" s="110">
        <f t="shared" si="19"/>
        <v>0</v>
      </c>
    </row>
    <row r="132" spans="1:37" x14ac:dyDescent="0.3">
      <c r="A132" s="102">
        <v>56</v>
      </c>
      <c r="B132" s="107" t="str">
        <f>VLOOKUP($A132,Сотрудники!$A$3:$L$1206,2,0)</f>
        <v>Русинов Михаил</v>
      </c>
      <c r="C132" s="107" t="str">
        <f>VLOOKUP($A132,Сотрудники!$A$3:$L$1206,8,0)</f>
        <v>Москва</v>
      </c>
      <c r="D132" s="109"/>
      <c r="E132" s="109"/>
      <c r="F132" s="109"/>
      <c r="G132" s="109"/>
      <c r="H132" s="127"/>
      <c r="I132" s="127"/>
      <c r="J132" s="109"/>
      <c r="K132" s="109"/>
      <c r="L132" s="109"/>
      <c r="M132" s="109"/>
      <c r="N132" s="109"/>
      <c r="O132" s="127"/>
      <c r="P132" s="127"/>
      <c r="Q132" s="109"/>
      <c r="R132" s="109"/>
      <c r="S132" s="109"/>
      <c r="T132" s="109"/>
      <c r="U132" s="109"/>
      <c r="V132" s="127"/>
      <c r="W132" s="127"/>
      <c r="X132" s="109"/>
      <c r="Y132" s="109"/>
      <c r="Z132" s="109"/>
      <c r="AA132" s="109"/>
      <c r="AB132" s="109"/>
      <c r="AC132" s="127"/>
      <c r="AD132" s="127"/>
      <c r="AE132" s="109"/>
      <c r="AF132" s="109"/>
      <c r="AG132" s="109"/>
      <c r="AH132" s="109"/>
      <c r="AI132" s="107"/>
      <c r="AJ132" s="107"/>
      <c r="AK132" s="110">
        <f t="shared" si="19"/>
        <v>0</v>
      </c>
    </row>
    <row r="133" spans="1:37" x14ac:dyDescent="0.3">
      <c r="A133" s="102">
        <v>57</v>
      </c>
      <c r="B133" s="107" t="str">
        <f>VLOOKUP($A133,Сотрудники!$A$3:$L$1206,2,0)</f>
        <v>Кузякина Ирина</v>
      </c>
      <c r="C133" s="107" t="str">
        <f>VLOOKUP($A133,Сотрудники!$A$3:$L$1206,8,0)</f>
        <v>Москва</v>
      </c>
      <c r="D133" s="109"/>
      <c r="E133" s="109"/>
      <c r="F133" s="109"/>
      <c r="G133" s="109"/>
      <c r="H133" s="127"/>
      <c r="I133" s="127"/>
      <c r="J133" s="109"/>
      <c r="K133" s="109"/>
      <c r="L133" s="109"/>
      <c r="M133" s="109"/>
      <c r="N133" s="109"/>
      <c r="O133" s="127"/>
      <c r="P133" s="127"/>
      <c r="Q133" s="109"/>
      <c r="R133" s="109"/>
      <c r="S133" s="109"/>
      <c r="T133" s="109"/>
      <c r="U133" s="109"/>
      <c r="V133" s="127"/>
      <c r="W133" s="127"/>
      <c r="X133" s="109"/>
      <c r="Y133" s="109"/>
      <c r="Z133" s="109"/>
      <c r="AA133" s="109"/>
      <c r="AB133" s="109"/>
      <c r="AC133" s="127"/>
      <c r="AD133" s="127"/>
      <c r="AE133" s="109"/>
      <c r="AF133" s="109"/>
      <c r="AG133" s="109"/>
      <c r="AH133" s="109"/>
      <c r="AI133" s="107"/>
      <c r="AJ133" s="107"/>
      <c r="AK133" s="110">
        <f t="shared" si="19"/>
        <v>0</v>
      </c>
    </row>
    <row r="134" spans="1:37" x14ac:dyDescent="0.3">
      <c r="A134" s="102">
        <v>58</v>
      </c>
      <c r="B134" s="107" t="str">
        <f>VLOOKUP($A134,Сотрудники!$A$3:$L$1206,2,0)</f>
        <v>Нгуен Дмитрий</v>
      </c>
      <c r="C134" s="107" t="str">
        <f>VLOOKUP($A134,Сотрудники!$A$3:$L$1206,8,0)</f>
        <v>СПБ</v>
      </c>
      <c r="D134" s="109"/>
      <c r="E134" s="109"/>
      <c r="F134" s="109"/>
      <c r="G134" s="109"/>
      <c r="H134" s="127"/>
      <c r="I134" s="127"/>
      <c r="J134" s="109"/>
      <c r="K134" s="109"/>
      <c r="L134" s="109"/>
      <c r="M134" s="109"/>
      <c r="N134" s="109"/>
      <c r="O134" s="127"/>
      <c r="P134" s="127"/>
      <c r="Q134" s="109"/>
      <c r="R134" s="109"/>
      <c r="S134" s="109"/>
      <c r="T134" s="109"/>
      <c r="U134" s="109"/>
      <c r="V134" s="127"/>
      <c r="W134" s="127"/>
      <c r="X134" s="109"/>
      <c r="Y134" s="109"/>
      <c r="Z134" s="109"/>
      <c r="AA134" s="109"/>
      <c r="AB134" s="109"/>
      <c r="AC134" s="127"/>
      <c r="AD134" s="127"/>
      <c r="AE134" s="109"/>
      <c r="AF134" s="109"/>
      <c r="AG134" s="109"/>
      <c r="AH134" s="109"/>
      <c r="AI134" s="107"/>
      <c r="AJ134" s="107"/>
      <c r="AK134" s="110">
        <f t="shared" si="19"/>
        <v>0</v>
      </c>
    </row>
    <row r="135" spans="1:37" x14ac:dyDescent="0.3">
      <c r="A135" s="102">
        <v>59</v>
      </c>
      <c r="B135" s="107" t="str">
        <f>VLOOKUP($A135,Сотрудники!$A$3:$L$1206,2,0)</f>
        <v>Зырянов Николай</v>
      </c>
      <c r="C135" s="107" t="str">
        <f>VLOOKUP($A135,Сотрудники!$A$3:$L$1206,8,0)</f>
        <v>СПБ</v>
      </c>
      <c r="D135" s="109"/>
      <c r="E135" s="109"/>
      <c r="F135" s="109"/>
      <c r="G135" s="109"/>
      <c r="H135" s="127"/>
      <c r="I135" s="127"/>
      <c r="J135" s="109"/>
      <c r="K135" s="109"/>
      <c r="L135" s="109"/>
      <c r="M135" s="109"/>
      <c r="N135" s="109"/>
      <c r="O135" s="127"/>
      <c r="P135" s="127"/>
      <c r="Q135" s="109"/>
      <c r="R135" s="109"/>
      <c r="S135" s="109"/>
      <c r="T135" s="109"/>
      <c r="U135" s="109"/>
      <c r="V135" s="127"/>
      <c r="W135" s="127"/>
      <c r="X135" s="109"/>
      <c r="Y135" s="109"/>
      <c r="Z135" s="109"/>
      <c r="AA135" s="109"/>
      <c r="AB135" s="109"/>
      <c r="AC135" s="127"/>
      <c r="AD135" s="127"/>
      <c r="AE135" s="109"/>
      <c r="AF135" s="109"/>
      <c r="AG135" s="109"/>
      <c r="AH135" s="109"/>
      <c r="AI135" s="107"/>
      <c r="AJ135" s="107"/>
      <c r="AK135" s="110">
        <f t="shared" si="19"/>
        <v>0</v>
      </c>
    </row>
    <row r="136" spans="1:37" x14ac:dyDescent="0.3">
      <c r="A136" s="102">
        <v>60</v>
      </c>
      <c r="B136" s="107" t="str">
        <f>VLOOKUP($A136,Сотрудники!$A$3:$L$1206,2,0)</f>
        <v>Гнусов Алексей</v>
      </c>
      <c r="C136" s="107" t="str">
        <f>VLOOKUP($A136,Сотрудники!$A$3:$L$1206,8,0)</f>
        <v>Москва</v>
      </c>
      <c r="D136" s="109"/>
      <c r="E136" s="109"/>
      <c r="F136" s="109"/>
      <c r="G136" s="109"/>
      <c r="H136" s="127"/>
      <c r="I136" s="127"/>
      <c r="J136" s="109"/>
      <c r="K136" s="109"/>
      <c r="L136" s="109"/>
      <c r="M136" s="109"/>
      <c r="N136" s="109"/>
      <c r="O136" s="127"/>
      <c r="P136" s="127"/>
      <c r="Q136" s="109"/>
      <c r="R136" s="109"/>
      <c r="S136" s="109"/>
      <c r="T136" s="109"/>
      <c r="U136" s="109"/>
      <c r="V136" s="127"/>
      <c r="W136" s="127"/>
      <c r="X136" s="109"/>
      <c r="Y136" s="109"/>
      <c r="Z136" s="109"/>
      <c r="AA136" s="109"/>
      <c r="AB136" s="109"/>
      <c r="AC136" s="127"/>
      <c r="AD136" s="127"/>
      <c r="AE136" s="109"/>
      <c r="AF136" s="109"/>
      <c r="AG136" s="109"/>
      <c r="AH136" s="109"/>
      <c r="AI136" s="107"/>
      <c r="AJ136" s="107"/>
      <c r="AK136" s="110">
        <f t="shared" si="19"/>
        <v>0</v>
      </c>
    </row>
    <row r="137" spans="1:37" x14ac:dyDescent="0.3">
      <c r="A137" s="102">
        <v>61</v>
      </c>
      <c r="B137" s="107" t="str">
        <f>VLOOKUP($A137,Сотрудники!$A$3:$L$1206,2,0)</f>
        <v>Ушаков Сергей</v>
      </c>
      <c r="C137" s="107" t="str">
        <f>VLOOKUP($A137,Сотрудники!$A$3:$L$1206,8,0)</f>
        <v>Москва</v>
      </c>
      <c r="D137" s="109"/>
      <c r="E137" s="109"/>
      <c r="F137" s="109"/>
      <c r="G137" s="109"/>
      <c r="H137" s="127"/>
      <c r="I137" s="127"/>
      <c r="J137" s="109"/>
      <c r="K137" s="109"/>
      <c r="L137" s="109"/>
      <c r="M137" s="109"/>
      <c r="N137" s="109"/>
      <c r="O137" s="127"/>
      <c r="P137" s="127"/>
      <c r="Q137" s="109"/>
      <c r="R137" s="109"/>
      <c r="S137" s="109"/>
      <c r="T137" s="109"/>
      <c r="U137" s="109"/>
      <c r="V137" s="127"/>
      <c r="W137" s="127"/>
      <c r="X137" s="109"/>
      <c r="Y137" s="109"/>
      <c r="Z137" s="109"/>
      <c r="AA137" s="109"/>
      <c r="AB137" s="109"/>
      <c r="AC137" s="127"/>
      <c r="AD137" s="127"/>
      <c r="AE137" s="109"/>
      <c r="AF137" s="109"/>
      <c r="AG137" s="109"/>
      <c r="AH137" s="109"/>
      <c r="AI137" s="107"/>
      <c r="AJ137" s="107"/>
      <c r="AK137" s="110">
        <f t="shared" si="19"/>
        <v>0</v>
      </c>
    </row>
    <row r="138" spans="1:37" x14ac:dyDescent="0.3">
      <c r="A138" s="102">
        <v>62</v>
      </c>
      <c r="B138" s="107" t="str">
        <f>VLOOKUP($A138,Сотрудники!$A$3:$L$1206,2,0)</f>
        <v>Горьков Алексей</v>
      </c>
      <c r="C138" s="107" t="str">
        <f>VLOOKUP($A138,Сотрудники!$A$3:$L$1206,8,0)</f>
        <v>Москва</v>
      </c>
      <c r="D138" s="109"/>
      <c r="E138" s="109"/>
      <c r="F138" s="109"/>
      <c r="G138" s="109"/>
      <c r="H138" s="127"/>
      <c r="I138" s="127"/>
      <c r="J138" s="109"/>
      <c r="K138" s="109"/>
      <c r="L138" s="109"/>
      <c r="M138" s="109"/>
      <c r="N138" s="109"/>
      <c r="O138" s="127"/>
      <c r="P138" s="127"/>
      <c r="Q138" s="109"/>
      <c r="R138" s="109"/>
      <c r="S138" s="109"/>
      <c r="T138" s="109"/>
      <c r="U138" s="109"/>
      <c r="V138" s="127"/>
      <c r="W138" s="127"/>
      <c r="X138" s="109"/>
      <c r="Y138" s="109"/>
      <c r="Z138" s="109"/>
      <c r="AA138" s="109"/>
      <c r="AB138" s="109"/>
      <c r="AC138" s="127"/>
      <c r="AD138" s="127"/>
      <c r="AE138" s="109"/>
      <c r="AF138" s="109"/>
      <c r="AG138" s="109"/>
      <c r="AH138" s="109"/>
      <c r="AI138" s="107"/>
      <c r="AJ138" s="107"/>
      <c r="AK138" s="110">
        <f t="shared" si="19"/>
        <v>0</v>
      </c>
    </row>
    <row r="139" spans="1:37" x14ac:dyDescent="0.3">
      <c r="A139" s="102">
        <v>63</v>
      </c>
      <c r="B139" s="107" t="str">
        <f>VLOOKUP($A139,Сотрудники!$A$3:$L$1206,2,0)</f>
        <v>Ненякина Анастасия</v>
      </c>
      <c r="C139" s="107" t="str">
        <f>VLOOKUP($A139,Сотрудники!$A$3:$L$1206,8,0)</f>
        <v>Москва</v>
      </c>
      <c r="D139" s="109"/>
      <c r="E139" s="109"/>
      <c r="F139" s="109"/>
      <c r="G139" s="109"/>
      <c r="H139" s="127"/>
      <c r="I139" s="127"/>
      <c r="J139" s="109"/>
      <c r="K139" s="109"/>
      <c r="L139" s="109"/>
      <c r="M139" s="109"/>
      <c r="N139" s="109"/>
      <c r="O139" s="127"/>
      <c r="P139" s="127"/>
      <c r="Q139" s="109"/>
      <c r="R139" s="109"/>
      <c r="S139" s="109"/>
      <c r="T139" s="109"/>
      <c r="U139" s="109"/>
      <c r="V139" s="127"/>
      <c r="W139" s="127"/>
      <c r="X139" s="109"/>
      <c r="Y139" s="109"/>
      <c r="Z139" s="109"/>
      <c r="AA139" s="109"/>
      <c r="AB139" s="109"/>
      <c r="AC139" s="127"/>
      <c r="AD139" s="127"/>
      <c r="AE139" s="109"/>
      <c r="AF139" s="109"/>
      <c r="AG139" s="109"/>
      <c r="AH139" s="109"/>
      <c r="AI139" s="107"/>
      <c r="AJ139" s="107"/>
      <c r="AK139" s="110">
        <f t="shared" si="19"/>
        <v>0</v>
      </c>
    </row>
    <row r="140" spans="1:37" x14ac:dyDescent="0.3">
      <c r="A140" s="102">
        <v>83</v>
      </c>
      <c r="B140" s="107" t="str">
        <f>VLOOKUP($A140,Сотрудники!$A$3:$L$1206,2,0)</f>
        <v>Жердева Екатерина</v>
      </c>
      <c r="C140" s="107" t="str">
        <f>VLOOKUP($A140,Сотрудники!$A$3:$L$1206,8,0)</f>
        <v>Архангельск</v>
      </c>
      <c r="D140" s="109"/>
      <c r="E140" s="109"/>
      <c r="F140" s="109"/>
      <c r="G140" s="109"/>
      <c r="H140" s="127"/>
      <c r="I140" s="127"/>
      <c r="J140" s="109"/>
      <c r="K140" s="109"/>
      <c r="L140" s="109"/>
      <c r="M140" s="109"/>
      <c r="N140" s="109"/>
      <c r="O140" s="127"/>
      <c r="P140" s="127"/>
      <c r="Q140" s="109"/>
      <c r="R140" s="109"/>
      <c r="S140" s="109"/>
      <c r="T140" s="109"/>
      <c r="U140" s="109"/>
      <c r="V140" s="127"/>
      <c r="W140" s="127"/>
      <c r="X140" s="109"/>
      <c r="Y140" s="109"/>
      <c r="Z140" s="109"/>
      <c r="AA140" s="109"/>
      <c r="AB140" s="109"/>
      <c r="AC140" s="127"/>
      <c r="AD140" s="127"/>
      <c r="AE140" s="109"/>
      <c r="AF140" s="109"/>
      <c r="AG140" s="109"/>
      <c r="AH140" s="109"/>
      <c r="AI140" s="107"/>
      <c r="AJ140" s="107"/>
      <c r="AK140" s="110">
        <f t="shared" si="19"/>
        <v>0</v>
      </c>
    </row>
    <row r="141" spans="1:37" x14ac:dyDescent="0.3">
      <c r="A141" s="102">
        <v>64</v>
      </c>
      <c r="B141" s="107" t="str">
        <f>VLOOKUP($A141,Сотрудники!$A$3:$L$1206,2,0)</f>
        <v>Павлов Роман</v>
      </c>
      <c r="C141" s="107" t="str">
        <f>VLOOKUP($A141,Сотрудники!$A$3:$L$1206,8,0)</f>
        <v>Москва</v>
      </c>
      <c r="D141" s="109"/>
      <c r="E141" s="109"/>
      <c r="F141" s="109"/>
      <c r="G141" s="109"/>
      <c r="H141" s="127"/>
      <c r="I141" s="127"/>
      <c r="J141" s="109"/>
      <c r="K141" s="109"/>
      <c r="L141" s="109"/>
      <c r="M141" s="109"/>
      <c r="N141" s="109"/>
      <c r="O141" s="127"/>
      <c r="P141" s="127"/>
      <c r="Q141" s="109"/>
      <c r="R141" s="109"/>
      <c r="S141" s="109"/>
      <c r="T141" s="109"/>
      <c r="U141" s="109"/>
      <c r="V141" s="127"/>
      <c r="W141" s="127"/>
      <c r="X141" s="109"/>
      <c r="Y141" s="109"/>
      <c r="Z141" s="109"/>
      <c r="AA141" s="109"/>
      <c r="AB141" s="109"/>
      <c r="AC141" s="127"/>
      <c r="AD141" s="127"/>
      <c r="AE141" s="109"/>
      <c r="AF141" s="109"/>
      <c r="AG141" s="109"/>
      <c r="AH141" s="109"/>
      <c r="AI141" s="107"/>
      <c r="AJ141" s="107"/>
      <c r="AK141" s="110">
        <f t="shared" si="19"/>
        <v>0</v>
      </c>
    </row>
    <row r="142" spans="1:37" x14ac:dyDescent="0.3">
      <c r="A142" s="102">
        <v>66</v>
      </c>
      <c r="B142" s="107" t="str">
        <f>VLOOKUP($A142,Сотрудники!$A$3:$L$1206,2,0)</f>
        <v>Лукьянов Станислав</v>
      </c>
      <c r="C142" s="107" t="str">
        <f>VLOOKUP($A142,Сотрудники!$A$3:$L$1206,8,0)</f>
        <v>Екатеринбург</v>
      </c>
      <c r="D142" s="109"/>
      <c r="E142" s="109"/>
      <c r="F142" s="109"/>
      <c r="G142" s="109"/>
      <c r="H142" s="127"/>
      <c r="I142" s="127"/>
      <c r="J142" s="109"/>
      <c r="K142" s="109"/>
      <c r="L142" s="109"/>
      <c r="M142" s="109"/>
      <c r="N142" s="109"/>
      <c r="O142" s="127"/>
      <c r="P142" s="127"/>
      <c r="Q142" s="109"/>
      <c r="R142" s="109"/>
      <c r="S142" s="109"/>
      <c r="T142" s="109"/>
      <c r="U142" s="109"/>
      <c r="V142" s="127"/>
      <c r="W142" s="127"/>
      <c r="X142" s="109"/>
      <c r="Y142" s="109"/>
      <c r="Z142" s="109"/>
      <c r="AA142" s="109"/>
      <c r="AB142" s="109"/>
      <c r="AC142" s="127"/>
      <c r="AD142" s="127"/>
      <c r="AE142" s="109"/>
      <c r="AF142" s="109"/>
      <c r="AG142" s="109"/>
      <c r="AH142" s="109"/>
      <c r="AI142" s="107"/>
      <c r="AJ142" s="107"/>
      <c r="AK142" s="110">
        <f t="shared" si="19"/>
        <v>0</v>
      </c>
    </row>
    <row r="143" spans="1:37" x14ac:dyDescent="0.3">
      <c r="A143" s="102">
        <v>67</v>
      </c>
      <c r="B143" s="107" t="str">
        <f>VLOOKUP($A143,Сотрудники!$A$3:$L$1206,2,0)</f>
        <v>Киле Егор</v>
      </c>
      <c r="C143" s="107" t="str">
        <f>VLOOKUP($A143,Сотрудники!$A$3:$L$1206,8,0)</f>
        <v>СПБ</v>
      </c>
      <c r="D143" s="109"/>
      <c r="E143" s="109"/>
      <c r="F143" s="109"/>
      <c r="G143" s="109"/>
      <c r="H143" s="127"/>
      <c r="I143" s="127"/>
      <c r="J143" s="109"/>
      <c r="K143" s="109"/>
      <c r="L143" s="109"/>
      <c r="M143" s="109"/>
      <c r="N143" s="109"/>
      <c r="O143" s="127"/>
      <c r="P143" s="127"/>
      <c r="Q143" s="109"/>
      <c r="R143" s="109"/>
      <c r="S143" s="109"/>
      <c r="T143" s="109"/>
      <c r="U143" s="109"/>
      <c r="V143" s="127"/>
      <c r="W143" s="127"/>
      <c r="X143" s="109"/>
      <c r="Y143" s="109"/>
      <c r="Z143" s="109"/>
      <c r="AA143" s="109"/>
      <c r="AB143" s="109"/>
      <c r="AC143" s="127"/>
      <c r="AD143" s="127"/>
      <c r="AE143" s="109"/>
      <c r="AF143" s="109"/>
      <c r="AG143" s="109"/>
      <c r="AH143" s="109"/>
      <c r="AI143" s="107"/>
      <c r="AJ143" s="107"/>
      <c r="AK143" s="110">
        <f t="shared" si="19"/>
        <v>0</v>
      </c>
    </row>
    <row r="144" spans="1:37" x14ac:dyDescent="0.3">
      <c r="A144" s="102">
        <v>69</v>
      </c>
      <c r="B144" s="107" t="str">
        <f>VLOOKUP($A144,Сотрудники!$A$3:$L$1206,2,0)</f>
        <v>Егоров Валерий</v>
      </c>
      <c r="C144" s="107" t="str">
        <f>VLOOKUP($A144,Сотрудники!$A$3:$L$1206,8,0)</f>
        <v>Рязань</v>
      </c>
      <c r="D144" s="109"/>
      <c r="E144" s="109"/>
      <c r="F144" s="109"/>
      <c r="G144" s="109"/>
      <c r="H144" s="127"/>
      <c r="I144" s="127"/>
      <c r="J144" s="109"/>
      <c r="K144" s="109"/>
      <c r="L144" s="109"/>
      <c r="M144" s="109"/>
      <c r="N144" s="109"/>
      <c r="O144" s="127"/>
      <c r="P144" s="127"/>
      <c r="Q144" s="109"/>
      <c r="R144" s="109"/>
      <c r="S144" s="109"/>
      <c r="T144" s="109"/>
      <c r="U144" s="109"/>
      <c r="V144" s="127"/>
      <c r="W144" s="127"/>
      <c r="X144" s="109"/>
      <c r="Y144" s="109"/>
      <c r="Z144" s="109"/>
      <c r="AA144" s="109"/>
      <c r="AB144" s="109"/>
      <c r="AC144" s="127"/>
      <c r="AD144" s="127"/>
      <c r="AE144" s="109"/>
      <c r="AF144" s="109"/>
      <c r="AG144" s="109"/>
      <c r="AH144" s="109"/>
      <c r="AI144" s="107"/>
      <c r="AJ144" s="107"/>
      <c r="AK144" s="110">
        <f t="shared" si="19"/>
        <v>0</v>
      </c>
    </row>
    <row r="145" spans="1:37" x14ac:dyDescent="0.3">
      <c r="A145" s="102">
        <v>70</v>
      </c>
      <c r="B145" s="107" t="str">
        <f>VLOOKUP($A145,Сотрудники!$A$3:$L$1206,2,0)</f>
        <v>Балагушкин Артем</v>
      </c>
      <c r="C145" s="107" t="str">
        <f>VLOOKUP($A145,Сотрудники!$A$3:$L$1206,8,0)</f>
        <v>Москва</v>
      </c>
      <c r="D145" s="109"/>
      <c r="E145" s="109"/>
      <c r="F145" s="109"/>
      <c r="G145" s="109"/>
      <c r="H145" s="127"/>
      <c r="I145" s="127"/>
      <c r="J145" s="109"/>
      <c r="K145" s="109"/>
      <c r="L145" s="109"/>
      <c r="M145" s="109"/>
      <c r="N145" s="109"/>
      <c r="O145" s="127"/>
      <c r="P145" s="127"/>
      <c r="Q145" s="109"/>
      <c r="R145" s="109"/>
      <c r="S145" s="109"/>
      <c r="T145" s="109"/>
      <c r="U145" s="109"/>
      <c r="V145" s="127"/>
      <c r="W145" s="127"/>
      <c r="X145" s="109"/>
      <c r="Y145" s="109"/>
      <c r="Z145" s="109"/>
      <c r="AA145" s="109"/>
      <c r="AB145" s="109"/>
      <c r="AC145" s="127"/>
      <c r="AD145" s="127"/>
      <c r="AE145" s="109"/>
      <c r="AF145" s="109"/>
      <c r="AG145" s="109"/>
      <c r="AH145" s="109"/>
      <c r="AI145" s="107"/>
      <c r="AJ145" s="107"/>
      <c r="AK145" s="110">
        <f t="shared" si="19"/>
        <v>0</v>
      </c>
    </row>
    <row r="146" spans="1:37" x14ac:dyDescent="0.3">
      <c r="A146" s="102">
        <v>71</v>
      </c>
      <c r="B146" s="107" t="str">
        <f>VLOOKUP($A146,Сотрудники!$A$3:$L$1206,2,0)</f>
        <v>Чермашенцев Илья</v>
      </c>
      <c r="C146" s="107" t="str">
        <f>VLOOKUP($A146,Сотрудники!$A$3:$L$1206,8,0)</f>
        <v>Москва</v>
      </c>
      <c r="D146" s="109"/>
      <c r="E146" s="109"/>
      <c r="F146" s="109"/>
      <c r="G146" s="109"/>
      <c r="H146" s="127"/>
      <c r="I146" s="127"/>
      <c r="J146" s="109"/>
      <c r="K146" s="109"/>
      <c r="L146" s="109"/>
      <c r="M146" s="109"/>
      <c r="N146" s="109"/>
      <c r="O146" s="127"/>
      <c r="P146" s="127"/>
      <c r="Q146" s="109"/>
      <c r="R146" s="109"/>
      <c r="S146" s="109"/>
      <c r="T146" s="109"/>
      <c r="U146" s="109"/>
      <c r="V146" s="127"/>
      <c r="W146" s="127"/>
      <c r="X146" s="109"/>
      <c r="Y146" s="109"/>
      <c r="Z146" s="109"/>
      <c r="AA146" s="109"/>
      <c r="AB146" s="109"/>
      <c r="AC146" s="127"/>
      <c r="AD146" s="127"/>
      <c r="AE146" s="109"/>
      <c r="AF146" s="109"/>
      <c r="AG146" s="109"/>
      <c r="AH146" s="109"/>
      <c r="AI146" s="107"/>
      <c r="AJ146" s="107"/>
      <c r="AK146" s="110">
        <f t="shared" si="19"/>
        <v>0</v>
      </c>
    </row>
    <row r="147" spans="1:37" x14ac:dyDescent="0.3">
      <c r="A147" s="102">
        <v>73</v>
      </c>
      <c r="B147" s="107" t="str">
        <f>VLOOKUP($A147,Сотрудники!$A$3:$L$1206,2,0)</f>
        <v>Шарапов Артем</v>
      </c>
      <c r="C147" s="107" t="str">
        <f>VLOOKUP($A147,Сотрудники!$A$3:$L$1206,8,0)</f>
        <v>Барнаул</v>
      </c>
      <c r="D147" s="109"/>
      <c r="E147" s="109"/>
      <c r="F147" s="109"/>
      <c r="G147" s="109"/>
      <c r="H147" s="127"/>
      <c r="I147" s="127"/>
      <c r="J147" s="109"/>
      <c r="K147" s="109"/>
      <c r="L147" s="109"/>
      <c r="M147" s="109"/>
      <c r="N147" s="109"/>
      <c r="O147" s="127"/>
      <c r="P147" s="127"/>
      <c r="Q147" s="109"/>
      <c r="R147" s="109"/>
      <c r="S147" s="109"/>
      <c r="T147" s="109"/>
      <c r="U147" s="109"/>
      <c r="V147" s="127"/>
      <c r="W147" s="127"/>
      <c r="X147" s="109"/>
      <c r="Y147" s="109"/>
      <c r="Z147" s="109"/>
      <c r="AA147" s="109"/>
      <c r="AB147" s="109"/>
      <c r="AC147" s="127"/>
      <c r="AD147" s="127"/>
      <c r="AE147" s="109"/>
      <c r="AF147" s="109"/>
      <c r="AG147" s="109"/>
      <c r="AH147" s="109"/>
      <c r="AI147" s="107"/>
      <c r="AJ147" s="107"/>
      <c r="AK147" s="110">
        <f t="shared" si="19"/>
        <v>0</v>
      </c>
    </row>
    <row r="148" spans="1:37" x14ac:dyDescent="0.3">
      <c r="A148" s="102">
        <v>74</v>
      </c>
      <c r="B148" s="107" t="str">
        <f>VLOOKUP($A148,Сотрудники!$A$3:$L$1206,2,0)</f>
        <v>Родионов Всеволод</v>
      </c>
      <c r="C148" s="107" t="str">
        <f>VLOOKUP($A148,Сотрудники!$A$3:$L$1206,8,0)</f>
        <v>Москва</v>
      </c>
      <c r="D148" s="109"/>
      <c r="E148" s="109"/>
      <c r="F148" s="109"/>
      <c r="G148" s="109"/>
      <c r="H148" s="127"/>
      <c r="I148" s="127"/>
      <c r="J148" s="109"/>
      <c r="K148" s="109"/>
      <c r="L148" s="109"/>
      <c r="M148" s="109"/>
      <c r="N148" s="109"/>
      <c r="O148" s="127"/>
      <c r="P148" s="127"/>
      <c r="Q148" s="109"/>
      <c r="R148" s="109"/>
      <c r="S148" s="109"/>
      <c r="T148" s="109"/>
      <c r="U148" s="109"/>
      <c r="V148" s="127"/>
      <c r="W148" s="127"/>
      <c r="X148" s="109"/>
      <c r="Y148" s="109"/>
      <c r="Z148" s="109"/>
      <c r="AA148" s="109"/>
      <c r="AB148" s="109"/>
      <c r="AC148" s="127"/>
      <c r="AD148" s="127"/>
      <c r="AE148" s="109"/>
      <c r="AF148" s="109"/>
      <c r="AG148" s="109"/>
      <c r="AH148" s="109"/>
      <c r="AI148" s="107"/>
      <c r="AJ148" s="107"/>
      <c r="AK148" s="110">
        <f t="shared" si="19"/>
        <v>0</v>
      </c>
    </row>
    <row r="149" spans="1:37" x14ac:dyDescent="0.3">
      <c r="A149" s="102">
        <v>75</v>
      </c>
      <c r="B149" s="107" t="str">
        <f>VLOOKUP($A149,Сотрудники!$A$3:$L$1206,2,0)</f>
        <v>Лашкуль Александра</v>
      </c>
      <c r="C149" s="107" t="str">
        <f>VLOOKUP($A149,Сотрудники!$A$3:$L$1206,8,0)</f>
        <v>СПБ</v>
      </c>
      <c r="D149" s="109"/>
      <c r="E149" s="109"/>
      <c r="F149" s="109"/>
      <c r="G149" s="109"/>
      <c r="H149" s="127"/>
      <c r="I149" s="127"/>
      <c r="J149" s="109"/>
      <c r="K149" s="109"/>
      <c r="L149" s="109"/>
      <c r="M149" s="109"/>
      <c r="N149" s="109"/>
      <c r="O149" s="127"/>
      <c r="P149" s="127"/>
      <c r="Q149" s="109"/>
      <c r="R149" s="109"/>
      <c r="S149" s="109"/>
      <c r="T149" s="109"/>
      <c r="U149" s="109"/>
      <c r="V149" s="127"/>
      <c r="W149" s="127"/>
      <c r="X149" s="109"/>
      <c r="Y149" s="109"/>
      <c r="Z149" s="109"/>
      <c r="AA149" s="109"/>
      <c r="AB149" s="109"/>
      <c r="AC149" s="127"/>
      <c r="AD149" s="127"/>
      <c r="AE149" s="109"/>
      <c r="AF149" s="109"/>
      <c r="AG149" s="109"/>
      <c r="AH149" s="109"/>
      <c r="AI149" s="107"/>
      <c r="AJ149" s="107"/>
      <c r="AK149" s="110">
        <f t="shared" si="19"/>
        <v>0</v>
      </c>
    </row>
    <row r="150" spans="1:37" x14ac:dyDescent="0.3">
      <c r="A150" s="102">
        <v>76</v>
      </c>
      <c r="B150" s="107" t="str">
        <f>VLOOKUP($A150,Сотрудники!$A$3:$L$1206,2,0)</f>
        <v>Мокрова Анастасия</v>
      </c>
      <c r="C150" s="107" t="str">
        <f>VLOOKUP($A150,Сотрудники!$A$3:$L$1206,8,0)</f>
        <v>СПБ</v>
      </c>
      <c r="D150" s="109"/>
      <c r="E150" s="109"/>
      <c r="F150" s="109"/>
      <c r="G150" s="109"/>
      <c r="H150" s="127"/>
      <c r="I150" s="127"/>
      <c r="J150" s="109"/>
      <c r="K150" s="109"/>
      <c r="L150" s="109"/>
      <c r="M150" s="109"/>
      <c r="N150" s="109"/>
      <c r="O150" s="127"/>
      <c r="P150" s="127"/>
      <c r="Q150" s="109"/>
      <c r="R150" s="109"/>
      <c r="S150" s="109"/>
      <c r="T150" s="109"/>
      <c r="U150" s="109"/>
      <c r="V150" s="127"/>
      <c r="W150" s="127"/>
      <c r="X150" s="109"/>
      <c r="Y150" s="109"/>
      <c r="Z150" s="109"/>
      <c r="AA150" s="109"/>
      <c r="AB150" s="109"/>
      <c r="AC150" s="127"/>
      <c r="AD150" s="127"/>
      <c r="AE150" s="109"/>
      <c r="AF150" s="109"/>
      <c r="AG150" s="109"/>
      <c r="AH150" s="109"/>
      <c r="AI150" s="107"/>
      <c r="AJ150" s="107"/>
      <c r="AK150" s="110">
        <f t="shared" si="19"/>
        <v>0</v>
      </c>
    </row>
    <row r="151" spans="1:37" x14ac:dyDescent="0.3">
      <c r="A151" s="102">
        <v>77</v>
      </c>
      <c r="B151" s="107" t="str">
        <f>VLOOKUP($A151,Сотрудники!$A$3:$L$1206,2,0)</f>
        <v>Волотов Илья</v>
      </c>
      <c r="C151" s="107" t="str">
        <f>VLOOKUP($A151,Сотрудники!$A$3:$L$1206,8,0)</f>
        <v>Москва</v>
      </c>
      <c r="D151" s="109"/>
      <c r="E151" s="109"/>
      <c r="F151" s="109"/>
      <c r="G151" s="109"/>
      <c r="H151" s="127"/>
      <c r="I151" s="127"/>
      <c r="J151" s="109"/>
      <c r="K151" s="109"/>
      <c r="L151" s="109"/>
      <c r="M151" s="109"/>
      <c r="N151" s="109"/>
      <c r="O151" s="127"/>
      <c r="P151" s="127"/>
      <c r="Q151" s="109"/>
      <c r="R151" s="109"/>
      <c r="S151" s="109"/>
      <c r="T151" s="109"/>
      <c r="U151" s="109"/>
      <c r="V151" s="127"/>
      <c r="W151" s="127"/>
      <c r="X151" s="109"/>
      <c r="Y151" s="109"/>
      <c r="Z151" s="109"/>
      <c r="AA151" s="109"/>
      <c r="AB151" s="109"/>
      <c r="AC151" s="127"/>
      <c r="AD151" s="127"/>
      <c r="AE151" s="109"/>
      <c r="AF151" s="109"/>
      <c r="AG151" s="109"/>
      <c r="AH151" s="109"/>
      <c r="AI151" s="107"/>
      <c r="AJ151" s="107"/>
      <c r="AK151" s="110">
        <f t="shared" si="19"/>
        <v>0</v>
      </c>
    </row>
    <row r="152" spans="1:37" x14ac:dyDescent="0.3">
      <c r="A152" s="102">
        <v>78</v>
      </c>
      <c r="B152" s="107" t="str">
        <f>VLOOKUP($A152,Сотрудники!$A$3:$L$1206,2,0)</f>
        <v>Гаврилова Екатерина</v>
      </c>
      <c r="C152" s="107" t="str">
        <f>VLOOKUP($A152,Сотрудники!$A$3:$L$1206,8,0)</f>
        <v>Чебоксары</v>
      </c>
      <c r="D152" s="109"/>
      <c r="E152" s="109"/>
      <c r="F152" s="109"/>
      <c r="G152" s="109"/>
      <c r="H152" s="127"/>
      <c r="I152" s="127"/>
      <c r="J152" s="109"/>
      <c r="K152" s="109"/>
      <c r="L152" s="109"/>
      <c r="M152" s="109"/>
      <c r="N152" s="109"/>
      <c r="O152" s="127"/>
      <c r="P152" s="127"/>
      <c r="Q152" s="109"/>
      <c r="R152" s="109"/>
      <c r="S152" s="109"/>
      <c r="T152" s="109"/>
      <c r="U152" s="109"/>
      <c r="V152" s="127"/>
      <c r="W152" s="127"/>
      <c r="X152" s="109"/>
      <c r="Y152" s="109"/>
      <c r="Z152" s="109"/>
      <c r="AA152" s="109"/>
      <c r="AB152" s="109"/>
      <c r="AC152" s="127"/>
      <c r="AD152" s="127"/>
      <c r="AE152" s="109"/>
      <c r="AF152" s="109"/>
      <c r="AG152" s="109"/>
      <c r="AH152" s="109"/>
      <c r="AI152" s="107"/>
      <c r="AJ152" s="107"/>
      <c r="AK152" s="110">
        <f t="shared" si="19"/>
        <v>0</v>
      </c>
    </row>
    <row r="153" spans="1:37" x14ac:dyDescent="0.3">
      <c r="A153" s="102">
        <v>79</v>
      </c>
      <c r="B153" s="107" t="str">
        <f>VLOOKUP($A153,Сотрудники!$A$3:$L$1206,2,0)</f>
        <v>Шакиров Вадим</v>
      </c>
      <c r="C153" s="107" t="str">
        <f>VLOOKUP($A153,Сотрудники!$A$3:$L$1206,8,0)</f>
        <v>Иннополис</v>
      </c>
      <c r="D153" s="109"/>
      <c r="E153" s="109"/>
      <c r="F153" s="109"/>
      <c r="G153" s="109"/>
      <c r="H153" s="127"/>
      <c r="I153" s="127"/>
      <c r="J153" s="109"/>
      <c r="K153" s="109"/>
      <c r="L153" s="109"/>
      <c r="M153" s="109"/>
      <c r="N153" s="109"/>
      <c r="O153" s="127"/>
      <c r="P153" s="127"/>
      <c r="Q153" s="109"/>
      <c r="R153" s="109"/>
      <c r="S153" s="109"/>
      <c r="T153" s="109"/>
      <c r="U153" s="109"/>
      <c r="V153" s="127"/>
      <c r="W153" s="127"/>
      <c r="X153" s="109"/>
      <c r="Y153" s="109"/>
      <c r="Z153" s="109"/>
      <c r="AA153" s="109"/>
      <c r="AB153" s="109"/>
      <c r="AC153" s="127"/>
      <c r="AD153" s="127"/>
      <c r="AE153" s="109"/>
      <c r="AF153" s="109"/>
      <c r="AG153" s="109"/>
      <c r="AH153" s="109"/>
      <c r="AI153" s="107"/>
      <c r="AJ153" s="107"/>
      <c r="AK153" s="110">
        <f t="shared" si="19"/>
        <v>0</v>
      </c>
    </row>
    <row r="154" spans="1:37" x14ac:dyDescent="0.3">
      <c r="A154" s="102">
        <v>80</v>
      </c>
      <c r="B154" s="107" t="str">
        <f>VLOOKUP($A154,Сотрудники!$A$3:$L$1206,2,0)</f>
        <v>Павлов Никита</v>
      </c>
      <c r="C154" s="107" t="str">
        <f>VLOOKUP($A154,Сотрудники!$A$3:$L$1206,8,0)</f>
        <v>Москва</v>
      </c>
      <c r="D154" s="109"/>
      <c r="E154" s="109"/>
      <c r="F154" s="109"/>
      <c r="G154" s="109"/>
      <c r="H154" s="127"/>
      <c r="I154" s="127"/>
      <c r="J154" s="109"/>
      <c r="K154" s="109"/>
      <c r="L154" s="109"/>
      <c r="M154" s="109"/>
      <c r="N154" s="109"/>
      <c r="O154" s="127"/>
      <c r="P154" s="127"/>
      <c r="Q154" s="109"/>
      <c r="R154" s="109"/>
      <c r="S154" s="109"/>
      <c r="T154" s="109"/>
      <c r="U154" s="109"/>
      <c r="V154" s="127"/>
      <c r="W154" s="127"/>
      <c r="X154" s="109"/>
      <c r="Y154" s="109"/>
      <c r="Z154" s="109"/>
      <c r="AA154" s="109"/>
      <c r="AB154" s="109"/>
      <c r="AC154" s="127"/>
      <c r="AD154" s="127"/>
      <c r="AE154" s="109"/>
      <c r="AF154" s="109"/>
      <c r="AG154" s="109"/>
      <c r="AH154" s="109"/>
      <c r="AI154" s="107"/>
      <c r="AJ154" s="107"/>
      <c r="AK154" s="110">
        <f t="shared" ref="AK154:AK173" si="20">SUM(D154:AJ154)</f>
        <v>0</v>
      </c>
    </row>
    <row r="155" spans="1:37" x14ac:dyDescent="0.3">
      <c r="A155" s="102">
        <v>81</v>
      </c>
      <c r="B155" s="107" t="str">
        <f>VLOOKUP($A155,Сотрудники!$A$3:$L$1206,2,0)</f>
        <v>Александрова Кристина</v>
      </c>
      <c r="C155" s="107" t="str">
        <f>VLOOKUP($A155,Сотрудники!$A$3:$L$1206,8,0)</f>
        <v>Москва</v>
      </c>
      <c r="D155" s="109"/>
      <c r="E155" s="109"/>
      <c r="F155" s="109"/>
      <c r="G155" s="109"/>
      <c r="H155" s="127"/>
      <c r="I155" s="127"/>
      <c r="J155" s="109"/>
      <c r="K155" s="109"/>
      <c r="L155" s="109"/>
      <c r="M155" s="109"/>
      <c r="N155" s="109"/>
      <c r="O155" s="127"/>
      <c r="P155" s="127"/>
      <c r="Q155" s="109"/>
      <c r="R155" s="109"/>
      <c r="S155" s="109"/>
      <c r="T155" s="109"/>
      <c r="U155" s="109"/>
      <c r="V155" s="127"/>
      <c r="W155" s="127"/>
      <c r="X155" s="109"/>
      <c r="Y155" s="109"/>
      <c r="Z155" s="109"/>
      <c r="AA155" s="109"/>
      <c r="AB155" s="109"/>
      <c r="AC155" s="127"/>
      <c r="AD155" s="127"/>
      <c r="AE155" s="109"/>
      <c r="AF155" s="109"/>
      <c r="AG155" s="109"/>
      <c r="AH155" s="109"/>
      <c r="AI155" s="107"/>
      <c r="AJ155" s="107"/>
      <c r="AK155" s="110">
        <f t="shared" si="20"/>
        <v>0</v>
      </c>
    </row>
    <row r="156" spans="1:37" x14ac:dyDescent="0.3">
      <c r="A156" s="102">
        <v>82</v>
      </c>
      <c r="B156" s="107" t="str">
        <f>VLOOKUP($A156,Сотрудники!$A$3:$L$1206,2,0)</f>
        <v>Крапивин Сергей</v>
      </c>
      <c r="C156" s="107" t="str">
        <f>VLOOKUP($A156,Сотрудники!$A$3:$L$1206,8,0)</f>
        <v>Краснодар</v>
      </c>
      <c r="D156" s="109"/>
      <c r="E156" s="109"/>
      <c r="F156" s="109"/>
      <c r="G156" s="109"/>
      <c r="H156" s="127"/>
      <c r="I156" s="127"/>
      <c r="J156" s="109"/>
      <c r="K156" s="109"/>
      <c r="L156" s="109"/>
      <c r="M156" s="109"/>
      <c r="N156" s="109"/>
      <c r="O156" s="127"/>
      <c r="P156" s="127"/>
      <c r="Q156" s="109"/>
      <c r="R156" s="109"/>
      <c r="S156" s="109"/>
      <c r="T156" s="109"/>
      <c r="U156" s="109"/>
      <c r="V156" s="127"/>
      <c r="W156" s="127"/>
      <c r="X156" s="109"/>
      <c r="Y156" s="109"/>
      <c r="Z156" s="109"/>
      <c r="AA156" s="109"/>
      <c r="AB156" s="109"/>
      <c r="AC156" s="127"/>
      <c r="AD156" s="127"/>
      <c r="AE156" s="109"/>
      <c r="AF156" s="109"/>
      <c r="AG156" s="109"/>
      <c r="AH156" s="109"/>
      <c r="AI156" s="107"/>
      <c r="AJ156" s="107"/>
      <c r="AK156" s="110">
        <f t="shared" si="20"/>
        <v>0</v>
      </c>
    </row>
    <row r="157" spans="1:37" x14ac:dyDescent="0.3">
      <c r="A157" s="102">
        <v>84</v>
      </c>
      <c r="B157" s="107" t="str">
        <f>VLOOKUP($A157,Сотрудники!$A$3:$L$1206,2,0)</f>
        <v>Сабиров Артур</v>
      </c>
      <c r="C157" s="107" t="str">
        <f>VLOOKUP($A157,Сотрудники!$A$3:$L$1206,8,0)</f>
        <v>Казань</v>
      </c>
      <c r="D157" s="109"/>
      <c r="E157" s="109"/>
      <c r="F157" s="109"/>
      <c r="G157" s="109"/>
      <c r="H157" s="127"/>
      <c r="I157" s="127"/>
      <c r="J157" s="109"/>
      <c r="K157" s="109"/>
      <c r="L157" s="109"/>
      <c r="M157" s="109"/>
      <c r="N157" s="109"/>
      <c r="O157" s="127"/>
      <c r="P157" s="127"/>
      <c r="Q157" s="109"/>
      <c r="R157" s="109"/>
      <c r="S157" s="109"/>
      <c r="T157" s="109"/>
      <c r="U157" s="109"/>
      <c r="V157" s="127"/>
      <c r="W157" s="127"/>
      <c r="X157" s="109"/>
      <c r="Y157" s="109"/>
      <c r="Z157" s="109"/>
      <c r="AA157" s="109"/>
      <c r="AB157" s="109"/>
      <c r="AC157" s="127"/>
      <c r="AD157" s="127"/>
      <c r="AE157" s="109"/>
      <c r="AF157" s="109"/>
      <c r="AG157" s="109"/>
      <c r="AH157" s="109"/>
      <c r="AI157" s="107"/>
      <c r="AJ157" s="107"/>
      <c r="AK157" s="110">
        <f t="shared" si="20"/>
        <v>0</v>
      </c>
    </row>
    <row r="158" spans="1:37" x14ac:dyDescent="0.3">
      <c r="A158" s="102">
        <v>85</v>
      </c>
      <c r="B158" s="107" t="str">
        <f>VLOOKUP($A158,Сотрудники!$A$3:$L$1206,2,0)</f>
        <v>Рудаков Сергей</v>
      </c>
      <c r="C158" s="107" t="str">
        <f>VLOOKUP($A158,Сотрудники!$A$3:$L$1206,8,0)</f>
        <v>Москва</v>
      </c>
      <c r="D158" s="109"/>
      <c r="E158" s="109"/>
      <c r="F158" s="109"/>
      <c r="G158" s="109"/>
      <c r="H158" s="127"/>
      <c r="I158" s="127"/>
      <c r="J158" s="109"/>
      <c r="K158" s="109"/>
      <c r="L158" s="109"/>
      <c r="M158" s="109"/>
      <c r="N158" s="109"/>
      <c r="O158" s="127"/>
      <c r="P158" s="127"/>
      <c r="Q158" s="109"/>
      <c r="R158" s="109"/>
      <c r="S158" s="109"/>
      <c r="T158" s="109"/>
      <c r="U158" s="109"/>
      <c r="V158" s="127"/>
      <c r="W158" s="127"/>
      <c r="X158" s="109"/>
      <c r="Y158" s="109"/>
      <c r="Z158" s="109"/>
      <c r="AA158" s="109"/>
      <c r="AB158" s="109"/>
      <c r="AC158" s="127"/>
      <c r="AD158" s="127"/>
      <c r="AE158" s="109"/>
      <c r="AF158" s="109"/>
      <c r="AG158" s="109"/>
      <c r="AH158" s="109"/>
      <c r="AI158" s="107"/>
      <c r="AJ158" s="107"/>
      <c r="AK158" s="110">
        <f t="shared" si="20"/>
        <v>0</v>
      </c>
    </row>
    <row r="159" spans="1:37" x14ac:dyDescent="0.3">
      <c r="A159" s="102">
        <v>86</v>
      </c>
      <c r="B159" s="107" t="str">
        <f>VLOOKUP($A159,Сотрудники!$A$3:$L$1206,2,0)</f>
        <v>Михеев Дмитрий</v>
      </c>
      <c r="C159" s="107" t="str">
        <f>VLOOKUP($A159,Сотрудники!$A$3:$L$1206,8,0)</f>
        <v>СПБ</v>
      </c>
      <c r="D159" s="109"/>
      <c r="E159" s="109"/>
      <c r="F159" s="109"/>
      <c r="G159" s="109"/>
      <c r="H159" s="127"/>
      <c r="I159" s="127"/>
      <c r="J159" s="109"/>
      <c r="K159" s="109"/>
      <c r="L159" s="109"/>
      <c r="M159" s="109"/>
      <c r="N159" s="109"/>
      <c r="O159" s="127"/>
      <c r="P159" s="127"/>
      <c r="Q159" s="109"/>
      <c r="R159" s="109"/>
      <c r="S159" s="109"/>
      <c r="T159" s="109"/>
      <c r="U159" s="109"/>
      <c r="V159" s="127"/>
      <c r="W159" s="127"/>
      <c r="X159" s="109"/>
      <c r="Y159" s="109"/>
      <c r="Z159" s="109"/>
      <c r="AA159" s="109"/>
      <c r="AB159" s="109"/>
      <c r="AC159" s="127"/>
      <c r="AD159" s="127"/>
      <c r="AE159" s="109"/>
      <c r="AF159" s="109"/>
      <c r="AG159" s="109"/>
      <c r="AH159" s="109"/>
      <c r="AI159" s="107"/>
      <c r="AJ159" s="107"/>
      <c r="AK159" s="110">
        <f t="shared" si="20"/>
        <v>0</v>
      </c>
    </row>
    <row r="160" spans="1:37" x14ac:dyDescent="0.3">
      <c r="A160" s="102">
        <v>87</v>
      </c>
      <c r="B160" s="107" t="str">
        <f>VLOOKUP($A160,Сотрудники!$A$3:$L$1206,2,0)</f>
        <v>Борисова Алёна</v>
      </c>
      <c r="C160" s="107" t="str">
        <f>VLOOKUP($A160,Сотрудники!$A$3:$L$1206,8,0)</f>
        <v>Екатеринбург</v>
      </c>
      <c r="D160" s="109"/>
      <c r="E160" s="109"/>
      <c r="F160" s="109"/>
      <c r="G160" s="109"/>
      <c r="H160" s="127"/>
      <c r="I160" s="127"/>
      <c r="J160" s="109"/>
      <c r="K160" s="109"/>
      <c r="L160" s="109"/>
      <c r="M160" s="109"/>
      <c r="N160" s="109"/>
      <c r="O160" s="127"/>
      <c r="P160" s="127"/>
      <c r="Q160" s="109"/>
      <c r="R160" s="109"/>
      <c r="S160" s="109"/>
      <c r="T160" s="109"/>
      <c r="U160" s="109"/>
      <c r="V160" s="127"/>
      <c r="W160" s="127"/>
      <c r="X160" s="109"/>
      <c r="Y160" s="109"/>
      <c r="Z160" s="109"/>
      <c r="AA160" s="109"/>
      <c r="AB160" s="109"/>
      <c r="AC160" s="127"/>
      <c r="AD160" s="127"/>
      <c r="AE160" s="109"/>
      <c r="AF160" s="109"/>
      <c r="AG160" s="109"/>
      <c r="AH160" s="109"/>
      <c r="AI160" s="107"/>
      <c r="AJ160" s="107"/>
      <c r="AK160" s="110">
        <f t="shared" si="20"/>
        <v>0</v>
      </c>
    </row>
    <row r="161" spans="1:37" x14ac:dyDescent="0.3">
      <c r="A161" s="102">
        <v>88</v>
      </c>
      <c r="B161" s="107" t="str">
        <f>VLOOKUP($A161,Сотрудники!$A$3:$L$1206,2,0)</f>
        <v>Коурова Мария</v>
      </c>
      <c r="C161" s="107" t="str">
        <f>VLOOKUP($A161,Сотрудники!$A$3:$L$1206,8,0)</f>
        <v>Екатеринбург</v>
      </c>
      <c r="D161" s="109"/>
      <c r="E161" s="109"/>
      <c r="F161" s="109"/>
      <c r="G161" s="109"/>
      <c r="H161" s="127"/>
      <c r="I161" s="127"/>
      <c r="J161" s="109"/>
      <c r="K161" s="109"/>
      <c r="L161" s="109"/>
      <c r="M161" s="109"/>
      <c r="N161" s="109"/>
      <c r="O161" s="127"/>
      <c r="P161" s="127"/>
      <c r="Q161" s="109"/>
      <c r="R161" s="109"/>
      <c r="S161" s="109"/>
      <c r="T161" s="109"/>
      <c r="U161" s="109"/>
      <c r="V161" s="127"/>
      <c r="W161" s="127"/>
      <c r="X161" s="109"/>
      <c r="Y161" s="109"/>
      <c r="Z161" s="109"/>
      <c r="AA161" s="109"/>
      <c r="AB161" s="109"/>
      <c r="AC161" s="127"/>
      <c r="AD161" s="127"/>
      <c r="AE161" s="109"/>
      <c r="AF161" s="109"/>
      <c r="AG161" s="109"/>
      <c r="AH161" s="109"/>
      <c r="AI161" s="107"/>
      <c r="AJ161" s="107"/>
      <c r="AK161" s="110">
        <f t="shared" si="20"/>
        <v>0</v>
      </c>
    </row>
    <row r="162" spans="1:37" x14ac:dyDescent="0.3">
      <c r="A162" s="102">
        <v>89</v>
      </c>
      <c r="B162" s="107" t="str">
        <f>VLOOKUP($A162,Сотрудники!$A$3:$L$1206,2,0)</f>
        <v>Рамазанов Виталий</v>
      </c>
      <c r="C162" s="107" t="str">
        <f>VLOOKUP($A162,Сотрудники!$A$3:$L$1206,8,0)</f>
        <v>Москва</v>
      </c>
      <c r="D162" s="109"/>
      <c r="E162" s="109"/>
      <c r="F162" s="109"/>
      <c r="G162" s="109"/>
      <c r="H162" s="127"/>
      <c r="I162" s="127"/>
      <c r="J162" s="109"/>
      <c r="K162" s="109"/>
      <c r="L162" s="109"/>
      <c r="M162" s="109"/>
      <c r="N162" s="109"/>
      <c r="O162" s="127"/>
      <c r="P162" s="127"/>
      <c r="Q162" s="109"/>
      <c r="R162" s="109"/>
      <c r="S162" s="109"/>
      <c r="T162" s="109"/>
      <c r="U162" s="109"/>
      <c r="V162" s="127"/>
      <c r="W162" s="127"/>
      <c r="X162" s="109"/>
      <c r="Y162" s="109"/>
      <c r="Z162" s="109"/>
      <c r="AA162" s="109"/>
      <c r="AB162" s="109"/>
      <c r="AC162" s="127"/>
      <c r="AD162" s="127"/>
      <c r="AE162" s="109"/>
      <c r="AF162" s="109"/>
      <c r="AG162" s="109"/>
      <c r="AH162" s="109"/>
      <c r="AI162" s="107"/>
      <c r="AJ162" s="107"/>
      <c r="AK162" s="110">
        <f t="shared" si="20"/>
        <v>0</v>
      </c>
    </row>
    <row r="163" spans="1:37" x14ac:dyDescent="0.3">
      <c r="A163" s="102">
        <v>90</v>
      </c>
      <c r="B163" s="107" t="str">
        <f>VLOOKUP($A163,Сотрудники!$A$3:$L$1206,2,0)</f>
        <v>Майорова Дарья</v>
      </c>
      <c r="C163" s="107" t="str">
        <f>VLOOKUP($A163,Сотрудники!$A$3:$L$1206,8,0)</f>
        <v>Ульяновск</v>
      </c>
      <c r="D163" s="109"/>
      <c r="E163" s="109"/>
      <c r="F163" s="109"/>
      <c r="G163" s="109"/>
      <c r="H163" s="127"/>
      <c r="I163" s="127"/>
      <c r="J163" s="109"/>
      <c r="K163" s="109"/>
      <c r="L163" s="109"/>
      <c r="M163" s="109"/>
      <c r="N163" s="109"/>
      <c r="O163" s="127"/>
      <c r="P163" s="127"/>
      <c r="Q163" s="109"/>
      <c r="R163" s="109"/>
      <c r="S163" s="109"/>
      <c r="T163" s="109"/>
      <c r="U163" s="109"/>
      <c r="V163" s="127"/>
      <c r="W163" s="127"/>
      <c r="X163" s="109"/>
      <c r="Y163" s="109"/>
      <c r="Z163" s="109"/>
      <c r="AA163" s="109"/>
      <c r="AB163" s="109"/>
      <c r="AC163" s="127"/>
      <c r="AD163" s="127"/>
      <c r="AE163" s="109"/>
      <c r="AF163" s="109"/>
      <c r="AG163" s="109"/>
      <c r="AH163" s="109"/>
      <c r="AI163" s="107"/>
      <c r="AJ163" s="107"/>
      <c r="AK163" s="110">
        <f t="shared" si="20"/>
        <v>0</v>
      </c>
    </row>
    <row r="164" spans="1:37" x14ac:dyDescent="0.3">
      <c r="A164" s="102">
        <v>91</v>
      </c>
      <c r="B164" s="107" t="str">
        <f>VLOOKUP($A164,Сотрудники!$A$3:$L$1206,2,0)</f>
        <v>Макаров Владимир</v>
      </c>
      <c r="C164" s="107" t="str">
        <f>VLOOKUP($A164,Сотрудники!$A$3:$L$1206,8,0)</f>
        <v>Екатеринбург</v>
      </c>
      <c r="D164" s="109"/>
      <c r="E164" s="109"/>
      <c r="F164" s="109"/>
      <c r="G164" s="109"/>
      <c r="H164" s="127"/>
      <c r="I164" s="127"/>
      <c r="J164" s="109"/>
      <c r="K164" s="109"/>
      <c r="L164" s="109"/>
      <c r="M164" s="109"/>
      <c r="N164" s="109"/>
      <c r="O164" s="127"/>
      <c r="P164" s="127"/>
      <c r="Q164" s="109"/>
      <c r="R164" s="109"/>
      <c r="S164" s="109"/>
      <c r="T164" s="109"/>
      <c r="U164" s="109"/>
      <c r="V164" s="127"/>
      <c r="W164" s="127"/>
      <c r="X164" s="109"/>
      <c r="Y164" s="109"/>
      <c r="Z164" s="109"/>
      <c r="AA164" s="109"/>
      <c r="AB164" s="109"/>
      <c r="AC164" s="127"/>
      <c r="AD164" s="127"/>
      <c r="AE164" s="109"/>
      <c r="AF164" s="109"/>
      <c r="AG164" s="109"/>
      <c r="AH164" s="109"/>
      <c r="AI164" s="107"/>
      <c r="AJ164" s="107"/>
      <c r="AK164" s="110">
        <f t="shared" si="20"/>
        <v>0</v>
      </c>
    </row>
    <row r="165" spans="1:37" x14ac:dyDescent="0.3">
      <c r="A165" s="102">
        <v>92</v>
      </c>
      <c r="B165" s="107" t="str">
        <f>VLOOKUP($A165,Сотрудники!$A$3:$L$1206,2,0)</f>
        <v>Митрофанов Кирилл</v>
      </c>
      <c r="C165" s="107" t="str">
        <f>VLOOKUP($A165,Сотрудники!$A$3:$L$1206,8,0)</f>
        <v>Рязань</v>
      </c>
      <c r="D165" s="109"/>
      <c r="E165" s="109"/>
      <c r="F165" s="109"/>
      <c r="G165" s="107"/>
      <c r="H165" s="127"/>
      <c r="I165" s="127"/>
      <c r="J165" s="109"/>
      <c r="K165" s="109"/>
      <c r="L165" s="109"/>
      <c r="M165" s="109"/>
      <c r="N165" s="109"/>
      <c r="O165" s="127"/>
      <c r="P165" s="127"/>
      <c r="Q165" s="109"/>
      <c r="R165" s="109"/>
      <c r="S165" s="109"/>
      <c r="T165" s="109"/>
      <c r="U165" s="109"/>
      <c r="V165" s="127"/>
      <c r="W165" s="127"/>
      <c r="X165" s="109"/>
      <c r="Y165" s="109"/>
      <c r="Z165" s="109"/>
      <c r="AA165" s="109"/>
      <c r="AB165" s="109"/>
      <c r="AC165" s="127"/>
      <c r="AD165" s="127"/>
      <c r="AE165" s="109"/>
      <c r="AF165" s="109"/>
      <c r="AG165" s="109"/>
      <c r="AH165" s="109"/>
      <c r="AI165" s="107"/>
      <c r="AJ165" s="107"/>
      <c r="AK165" s="110">
        <f t="shared" si="20"/>
        <v>0</v>
      </c>
    </row>
    <row r="166" spans="1:37" x14ac:dyDescent="0.3">
      <c r="A166" s="102">
        <v>93</v>
      </c>
      <c r="B166" s="107" t="str">
        <f>VLOOKUP($A166,Сотрудники!$A$3:$L$1206,2,0)</f>
        <v>Шурков Дмитрий</v>
      </c>
      <c r="C166" s="107" t="str">
        <f>VLOOKUP($A166,Сотрудники!$A$3:$L$1206,8,0)</f>
        <v>Калининград</v>
      </c>
      <c r="D166" s="109"/>
      <c r="E166" s="109"/>
      <c r="F166" s="109"/>
      <c r="G166" s="107"/>
      <c r="H166" s="127"/>
      <c r="I166" s="127"/>
      <c r="J166" s="109"/>
      <c r="K166" s="109"/>
      <c r="L166" s="109"/>
      <c r="M166" s="109"/>
      <c r="N166" s="109"/>
      <c r="O166" s="127"/>
      <c r="P166" s="127"/>
      <c r="Q166" s="109"/>
      <c r="R166" s="109"/>
      <c r="S166" s="109"/>
      <c r="T166" s="109"/>
      <c r="U166" s="109"/>
      <c r="V166" s="127"/>
      <c r="W166" s="127"/>
      <c r="X166" s="109"/>
      <c r="Y166" s="109"/>
      <c r="Z166" s="109"/>
      <c r="AA166" s="109"/>
      <c r="AB166" s="109"/>
      <c r="AC166" s="127"/>
      <c r="AD166" s="127"/>
      <c r="AE166" s="109"/>
      <c r="AF166" s="109"/>
      <c r="AG166" s="109"/>
      <c r="AH166" s="109"/>
      <c r="AI166" s="107"/>
      <c r="AJ166" s="107"/>
      <c r="AK166" s="110">
        <f t="shared" si="20"/>
        <v>0</v>
      </c>
    </row>
    <row r="167" spans="1:37" x14ac:dyDescent="0.3">
      <c r="A167" s="102">
        <v>94</v>
      </c>
      <c r="B167" s="107" t="str">
        <f>VLOOKUP($A167,Сотрудники!$A$3:$L$1206,2,0)</f>
        <v>Русев Дмитрий</v>
      </c>
      <c r="C167" s="107" t="str">
        <f>VLOOKUP($A167,Сотрудники!$A$3:$L$1206,8,0)</f>
        <v>Москва</v>
      </c>
      <c r="D167" s="109"/>
      <c r="E167" s="109"/>
      <c r="F167" s="109"/>
      <c r="G167" s="107"/>
      <c r="H167" s="127"/>
      <c r="I167" s="127"/>
      <c r="J167" s="109"/>
      <c r="K167" s="109"/>
      <c r="L167" s="109"/>
      <c r="M167" s="109"/>
      <c r="N167" s="109"/>
      <c r="O167" s="127"/>
      <c r="P167" s="127"/>
      <c r="Q167" s="109"/>
      <c r="R167" s="109"/>
      <c r="S167" s="109"/>
      <c r="T167" s="109"/>
      <c r="U167" s="109"/>
      <c r="V167" s="127"/>
      <c r="W167" s="127"/>
      <c r="X167" s="109"/>
      <c r="Y167" s="109"/>
      <c r="Z167" s="109"/>
      <c r="AA167" s="109"/>
      <c r="AB167" s="109"/>
      <c r="AC167" s="127"/>
      <c r="AD167" s="127"/>
      <c r="AE167" s="109"/>
      <c r="AF167" s="109"/>
      <c r="AG167" s="109"/>
      <c r="AH167" s="109"/>
      <c r="AI167" s="107"/>
      <c r="AJ167" s="107"/>
      <c r="AK167" s="110">
        <f t="shared" si="20"/>
        <v>0</v>
      </c>
    </row>
    <row r="168" spans="1:37" x14ac:dyDescent="0.3">
      <c r="A168" s="102">
        <v>95</v>
      </c>
      <c r="B168" s="107" t="str">
        <f>VLOOKUP($A168,Сотрудники!$A$3:$L$1206,2,0)</f>
        <v>Шутов Максим</v>
      </c>
      <c r="C168" s="107" t="str">
        <f>VLOOKUP($A168,Сотрудники!$A$3:$L$1206,8,0)</f>
        <v>Москва</v>
      </c>
      <c r="D168" s="109"/>
      <c r="E168" s="109"/>
      <c r="F168" s="109"/>
      <c r="G168" s="107"/>
      <c r="H168" s="127"/>
      <c r="I168" s="127"/>
      <c r="J168" s="107"/>
      <c r="K168" s="107"/>
      <c r="L168" s="109"/>
      <c r="M168" s="109"/>
      <c r="N168" s="109"/>
      <c r="O168" s="127"/>
      <c r="P168" s="127"/>
      <c r="Q168" s="109"/>
      <c r="R168" s="109"/>
      <c r="S168" s="109"/>
      <c r="T168" s="109"/>
      <c r="U168" s="109"/>
      <c r="V168" s="127"/>
      <c r="W168" s="127"/>
      <c r="X168" s="109"/>
      <c r="Y168" s="109"/>
      <c r="Z168" s="109"/>
      <c r="AA168" s="109"/>
      <c r="AB168" s="109"/>
      <c r="AC168" s="127"/>
      <c r="AD168" s="127"/>
      <c r="AE168" s="109"/>
      <c r="AF168" s="109"/>
      <c r="AG168" s="109"/>
      <c r="AH168" s="109"/>
      <c r="AI168" s="107"/>
      <c r="AJ168" s="107"/>
      <c r="AK168" s="110">
        <f t="shared" si="20"/>
        <v>0</v>
      </c>
    </row>
    <row r="169" spans="1:37" x14ac:dyDescent="0.3">
      <c r="A169" s="102">
        <v>96</v>
      </c>
      <c r="B169" s="107" t="str">
        <f>VLOOKUP($A169,Сотрудники!$A$3:$L$1206,2,0)</f>
        <v>Мелёхин Александр</v>
      </c>
      <c r="C169" s="107" t="str">
        <f>VLOOKUP($A169,Сотрудники!$A$3:$L$1206,8,0)</f>
        <v>Москва</v>
      </c>
      <c r="D169" s="109"/>
      <c r="E169" s="109"/>
      <c r="F169" s="109"/>
      <c r="G169" s="107"/>
      <c r="H169" s="127"/>
      <c r="I169" s="127"/>
      <c r="J169" s="107"/>
      <c r="K169" s="107"/>
      <c r="L169" s="109"/>
      <c r="M169" s="109"/>
      <c r="N169" s="109"/>
      <c r="O169" s="127"/>
      <c r="P169" s="127"/>
      <c r="Q169" s="107"/>
      <c r="R169" s="107"/>
      <c r="S169" s="109"/>
      <c r="T169" s="109"/>
      <c r="U169" s="109"/>
      <c r="V169" s="127"/>
      <c r="W169" s="127"/>
      <c r="X169" s="107"/>
      <c r="Y169" s="109"/>
      <c r="Z169" s="109"/>
      <c r="AA169" s="109"/>
      <c r="AB169" s="109"/>
      <c r="AC169" s="127"/>
      <c r="AD169" s="127"/>
      <c r="AE169" s="109"/>
      <c r="AF169" s="109"/>
      <c r="AG169" s="109"/>
      <c r="AH169" s="109"/>
      <c r="AI169" s="107"/>
      <c r="AJ169" s="107"/>
      <c r="AK169" s="110">
        <f t="shared" si="20"/>
        <v>0</v>
      </c>
    </row>
    <row r="170" spans="1:37" x14ac:dyDescent="0.3">
      <c r="A170" s="102">
        <v>97</v>
      </c>
      <c r="B170" s="107" t="str">
        <f>VLOOKUP($A170,Сотрудники!$A$3:$L$1206,2,0)</f>
        <v>Карев Андрей</v>
      </c>
      <c r="C170" s="107" t="str">
        <f>VLOOKUP($A170,Сотрудники!$A$3:$L$1206,8,0)</f>
        <v>СПБ</v>
      </c>
      <c r="D170" s="109"/>
      <c r="E170" s="109"/>
      <c r="F170" s="109"/>
      <c r="G170" s="107"/>
      <c r="H170" s="127"/>
      <c r="I170" s="127"/>
      <c r="J170" s="107"/>
      <c r="K170" s="107"/>
      <c r="L170" s="109"/>
      <c r="M170" s="109"/>
      <c r="N170" s="109"/>
      <c r="O170" s="127"/>
      <c r="P170" s="127"/>
      <c r="Q170" s="107"/>
      <c r="R170" s="107"/>
      <c r="S170" s="109"/>
      <c r="T170" s="109"/>
      <c r="U170" s="109"/>
      <c r="V170" s="127"/>
      <c r="W170" s="127"/>
      <c r="X170" s="107"/>
      <c r="Y170" s="107"/>
      <c r="Z170" s="109"/>
      <c r="AA170" s="109"/>
      <c r="AB170" s="109"/>
      <c r="AC170" s="127"/>
      <c r="AD170" s="127"/>
      <c r="AE170" s="109"/>
      <c r="AF170" s="109"/>
      <c r="AG170" s="109"/>
      <c r="AH170" s="109"/>
      <c r="AI170" s="107"/>
      <c r="AJ170" s="107"/>
      <c r="AK170" s="110">
        <f t="shared" si="20"/>
        <v>0</v>
      </c>
    </row>
    <row r="171" spans="1:37" x14ac:dyDescent="0.3">
      <c r="A171" s="102">
        <v>98</v>
      </c>
      <c r="B171" s="107" t="str">
        <f>VLOOKUP($A171,Сотрудники!$A$3:$L$1206,2,0)</f>
        <v>Новикова Анастасия</v>
      </c>
      <c r="C171" s="107" t="str">
        <f>VLOOKUP($A171,Сотрудники!$A$3:$L$1206,8,0)</f>
        <v>Москва</v>
      </c>
      <c r="D171" s="109"/>
      <c r="E171" s="109"/>
      <c r="F171" s="109"/>
      <c r="G171" s="107"/>
      <c r="H171" s="127"/>
      <c r="I171" s="127"/>
      <c r="J171" s="107"/>
      <c r="K171" s="107"/>
      <c r="L171" s="109"/>
      <c r="M171" s="109"/>
      <c r="N171" s="109"/>
      <c r="O171" s="127"/>
      <c r="P171" s="127"/>
      <c r="Q171" s="107"/>
      <c r="R171" s="107"/>
      <c r="S171" s="109"/>
      <c r="T171" s="109"/>
      <c r="U171" s="109"/>
      <c r="V171" s="127"/>
      <c r="W171" s="127"/>
      <c r="X171" s="107"/>
      <c r="Y171" s="107"/>
      <c r="Z171" s="109"/>
      <c r="AA171" s="109"/>
      <c r="AB171" s="109"/>
      <c r="AC171" s="127"/>
      <c r="AD171" s="127"/>
      <c r="AE171" s="109"/>
      <c r="AF171" s="109"/>
      <c r="AG171" s="109"/>
      <c r="AH171" s="109"/>
      <c r="AI171" s="107"/>
      <c r="AJ171" s="107"/>
      <c r="AK171" s="110">
        <f t="shared" si="20"/>
        <v>0</v>
      </c>
    </row>
    <row r="172" spans="1:37" x14ac:dyDescent="0.3">
      <c r="A172" s="102">
        <v>99</v>
      </c>
      <c r="B172" s="107" t="str">
        <f>VLOOKUP($A172,Сотрудники!$A$3:$L$1206,2,0)</f>
        <v>Борисова Елизавета</v>
      </c>
      <c r="C172" s="107" t="str">
        <f>VLOOKUP($A172,Сотрудники!$A$3:$L$1206,8,0)</f>
        <v>Екатеринбург</v>
      </c>
      <c r="D172" s="109"/>
      <c r="E172" s="109"/>
      <c r="F172" s="109"/>
      <c r="G172" s="107"/>
      <c r="H172" s="127"/>
      <c r="I172" s="127"/>
      <c r="J172" s="107"/>
      <c r="K172" s="107"/>
      <c r="L172" s="109"/>
      <c r="M172" s="109"/>
      <c r="N172" s="109"/>
      <c r="O172" s="127"/>
      <c r="P172" s="127"/>
      <c r="Q172" s="107"/>
      <c r="R172" s="107"/>
      <c r="S172" s="109"/>
      <c r="T172" s="109"/>
      <c r="U172" s="109"/>
      <c r="V172" s="127"/>
      <c r="W172" s="127"/>
      <c r="X172" s="107"/>
      <c r="Y172" s="107"/>
      <c r="Z172" s="109"/>
      <c r="AA172" s="109"/>
      <c r="AB172" s="109"/>
      <c r="AC172" s="127"/>
      <c r="AD172" s="127"/>
      <c r="AE172" s="109"/>
      <c r="AF172" s="109"/>
      <c r="AG172" s="109"/>
      <c r="AH172" s="109"/>
      <c r="AI172" s="107"/>
      <c r="AJ172" s="107"/>
      <c r="AK172" s="110">
        <f t="shared" si="20"/>
        <v>0</v>
      </c>
    </row>
    <row r="173" spans="1:37" x14ac:dyDescent="0.3">
      <c r="A173" s="102">
        <v>100</v>
      </c>
      <c r="B173" s="107" t="str">
        <f>VLOOKUP($A173,Сотрудники!$A$3:$L$1206,2,0)</f>
        <v>Любкина Анна</v>
      </c>
      <c r="C173" s="107" t="str">
        <f>VLOOKUP($A173,Сотрудники!$A$3:$L$1206,8,0)</f>
        <v>Москва</v>
      </c>
      <c r="D173" s="109"/>
      <c r="E173" s="109"/>
      <c r="F173" s="109"/>
      <c r="G173" s="107"/>
      <c r="H173" s="127"/>
      <c r="I173" s="127"/>
      <c r="J173" s="107"/>
      <c r="K173" s="107"/>
      <c r="L173" s="109"/>
      <c r="M173" s="109"/>
      <c r="N173" s="109"/>
      <c r="O173" s="127"/>
      <c r="P173" s="127"/>
      <c r="Q173" s="107"/>
      <c r="R173" s="107"/>
      <c r="S173" s="109"/>
      <c r="T173" s="109"/>
      <c r="U173" s="109"/>
      <c r="V173" s="127"/>
      <c r="W173" s="127"/>
      <c r="X173" s="107"/>
      <c r="Y173" s="107"/>
      <c r="Z173" s="109"/>
      <c r="AA173" s="109"/>
      <c r="AB173" s="109"/>
      <c r="AC173" s="127"/>
      <c r="AD173" s="127"/>
      <c r="AE173" s="109"/>
      <c r="AF173" s="109"/>
      <c r="AG173" s="109"/>
      <c r="AH173" s="109"/>
      <c r="AI173" s="107"/>
      <c r="AJ173" s="107"/>
      <c r="AK173" s="110">
        <f t="shared" si="20"/>
        <v>0</v>
      </c>
    </row>
  </sheetData>
  <pageMargins left="0.7" right="0.7" top="0.75" bottom="0.75" header="0.3" footer="0.3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workbookViewId="0">
      <selection activeCell="K10" sqref="K10"/>
    </sheetView>
  </sheetViews>
  <sheetFormatPr defaultRowHeight="15.6" x14ac:dyDescent="0.3"/>
  <cols>
    <col min="1" max="1" width="7.69921875" customWidth="1"/>
    <col min="2" max="2" width="18.09765625" customWidth="1"/>
    <col min="3" max="3" width="12.09765625" customWidth="1"/>
    <col min="4" max="4" width="22.09765625" customWidth="1"/>
    <col min="5" max="5" width="17.3984375" customWidth="1"/>
    <col min="6" max="6" width="21.69921875" customWidth="1"/>
    <col min="7" max="7" width="18.59765625" customWidth="1"/>
    <col min="8" max="8" width="19.59765625" customWidth="1"/>
    <col min="9" max="9" width="20.09765625" customWidth="1"/>
    <col min="10" max="11" width="16.69921875" customWidth="1"/>
  </cols>
  <sheetData>
    <row r="1" spans="1:12" x14ac:dyDescent="0.3">
      <c r="K1" s="113"/>
    </row>
    <row r="2" spans="1:12" x14ac:dyDescent="0.3">
      <c r="B2" s="114" t="s">
        <v>647</v>
      </c>
      <c r="D2" s="115" t="s">
        <v>648</v>
      </c>
      <c r="E2" s="115"/>
      <c r="K2" s="113"/>
    </row>
    <row r="3" spans="1:12" x14ac:dyDescent="0.3">
      <c r="K3" s="113"/>
    </row>
    <row r="4" spans="1:12" ht="42" x14ac:dyDescent="0.3">
      <c r="A4" s="5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2" x14ac:dyDescent="0.3">
      <c r="A5" s="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Таблица24[[#This Row],[Итого кол-во рабочих часов]]/8</f>
        <v>21</v>
      </c>
      <c r="G5" s="120"/>
      <c r="H5" s="120">
        <v>168</v>
      </c>
      <c r="I5" s="121" t="e">
        <f>VLOOKUP($A5,Сотрудники!$A$3:$L$1206,14,0)</f>
        <v>#REF!</v>
      </c>
      <c r="J5" s="122" t="e">
        <f t="shared" ref="J5:J9" si="0">I5/8</f>
        <v>#REF!</v>
      </c>
      <c r="K5" s="123" t="e">
        <f t="shared" ref="K5:K9" si="1">+H5*J5</f>
        <v>#REF!</v>
      </c>
    </row>
    <row r="6" spans="1:12" x14ac:dyDescent="0.3">
      <c r="A6" s="20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Таблица24[[#This Row],[Итого кол-во рабочих часов]]/8</f>
        <v>11</v>
      </c>
      <c r="G6" s="120"/>
      <c r="H6" s="120">
        <v>88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2" x14ac:dyDescent="0.3">
      <c r="A7" s="124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Таблица24[[#This Row],[Итого кол-во рабочих часов]]/8</f>
        <v>11</v>
      </c>
      <c r="G7" s="125"/>
      <c r="H7" s="125">
        <v>88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2" x14ac:dyDescent="0.3">
      <c r="A8" s="20">
        <v>4</v>
      </c>
      <c r="B8" s="119" t="str">
        <f>VLOOKUP($A8,Сотрудники!$A$3:$L$1206,2,0)</f>
        <v>Булатова Людмила</v>
      </c>
      <c r="C8" s="119" t="str">
        <f>VLOOKUP($A8,Сотрудники!$A$3:$L$1206,9,0)</f>
        <v>неизвестно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Таблица24[[#This Row],[Итого кол-во рабочих часов]]/8</f>
        <v>0</v>
      </c>
      <c r="G8" s="120"/>
      <c r="H8" s="120"/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  <c r="L8" s="113"/>
    </row>
    <row r="9" spans="1:12" ht="31.2" x14ac:dyDescent="0.3">
      <c r="A9" s="124">
        <v>5</v>
      </c>
      <c r="B9" s="119" t="str">
        <f>VLOOKUP($A9,Сотрудники!$A$3:$L$1206,2,0)</f>
        <v>Яковлев Дмитрий</v>
      </c>
      <c r="C9" s="119" t="str">
        <f>VLOOKUP($A9,Сотрудники!$A$3:$L$1206,9,0)</f>
        <v xml:space="preserve">Кредиты наличными </v>
      </c>
      <c r="D9" s="119">
        <f>VLOOKUP($A9,Сотрудники!$A$3:$L$1206,10,0)</f>
        <v>0</v>
      </c>
      <c r="E9" s="119">
        <f>VLOOKUP($A9,Сотрудники!$A$3:$L$1206,11,0)</f>
        <v>0</v>
      </c>
      <c r="F9" s="120">
        <f>Таблица24[[#This Row],[Итого кол-во рабочих часов]]/8</f>
        <v>0</v>
      </c>
      <c r="G9" s="125"/>
      <c r="H9" s="125"/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2" ht="31.2" x14ac:dyDescent="0.3">
      <c r="A10" s="20">
        <v>6</v>
      </c>
      <c r="B10" s="119" t="str">
        <f>VLOOKUP($A10,Сотрудники!$A$3:$L$1206,2,0)</f>
        <v>Буланова Юлия</v>
      </c>
      <c r="C10" s="119" t="str">
        <f>VLOOKUP($A10,Сотрудники!$A$3:$L$1206,9,0)</f>
        <v xml:space="preserve">Кредиты наличными </v>
      </c>
      <c r="D10" s="119">
        <f>VLOOKUP($A10,Сотрудники!$A$3:$L$1206,10,0)</f>
        <v>0</v>
      </c>
      <c r="E10" s="119">
        <f>VLOOKUP($A10,Сотрудники!$A$3:$L$1206,11,0)</f>
        <v>0</v>
      </c>
      <c r="F10" s="120">
        <f>Таблица24[[#This Row],[Итого кол-во рабочих часов]]/8</f>
        <v>0</v>
      </c>
      <c r="G10" s="120"/>
      <c r="H10" s="120"/>
      <c r="I10" s="121" t="e">
        <f>VLOOKUP($A10,Сотрудники!$A$3:$L$1206,14,0)</f>
        <v>#REF!</v>
      </c>
      <c r="J10" s="122" t="e">
        <f t="shared" ref="J10:J11" si="2">I10/8</f>
        <v>#REF!</v>
      </c>
      <c r="K10" s="126" t="e">
        <f t="shared" ref="K10:K11" si="3">+H10*J10</f>
        <v>#REF!</v>
      </c>
      <c r="L10" s="113"/>
    </row>
    <row r="11" spans="1:12" ht="31.2" x14ac:dyDescent="0.3">
      <c r="A11" s="20">
        <v>7</v>
      </c>
      <c r="B11" s="119" t="str">
        <f>VLOOKUP($A11,Сотрудники!$A$3:$L$1206,2,0)</f>
        <v>Гайнуллин Закван</v>
      </c>
      <c r="C11" s="119" t="str">
        <f>VLOOKUP($A11,Сотрудники!$A$3:$L$1206,9,0)</f>
        <v>Встречная конвертация</v>
      </c>
      <c r="D11" s="119">
        <f>VLOOKUP($A11,Сотрудники!$A$3:$L$1206,10,0)</f>
        <v>0</v>
      </c>
      <c r="E11" s="119">
        <f>VLOOKUP($A11,Сотрудники!$A$3:$L$1206,11,0)</f>
        <v>0</v>
      </c>
      <c r="F11" s="120">
        <f>H11/8</f>
        <v>0</v>
      </c>
      <c r="G11" s="120"/>
      <c r="H11" s="120"/>
      <c r="I11" s="121" t="e">
        <f>VLOOKUP($A11,Сотрудники!$A$3:$L$1206,14,0)</f>
        <v>#REF!</v>
      </c>
      <c r="J11" s="122" t="e">
        <f t="shared" si="2"/>
        <v>#REF!</v>
      </c>
      <c r="K11" s="126" t="e">
        <f t="shared" si="3"/>
        <v>#REF!</v>
      </c>
      <c r="L11" s="113"/>
    </row>
    <row r="12" spans="1:12" x14ac:dyDescent="0.3">
      <c r="K12" s="113"/>
      <c r="L12" s="113"/>
    </row>
    <row r="13" spans="1:12" x14ac:dyDescent="0.3">
      <c r="K13" s="113"/>
      <c r="L13" s="113"/>
    </row>
    <row r="14" spans="1:12" x14ac:dyDescent="0.3">
      <c r="K14" s="113"/>
    </row>
    <row r="15" spans="1:12" x14ac:dyDescent="0.3">
      <c r="K15" s="113"/>
    </row>
    <row r="16" spans="1:12" x14ac:dyDescent="0.3">
      <c r="K16" s="113"/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"/>
  <sheetViews>
    <sheetView zoomScale="90" workbookViewId="0">
      <pane xSplit="2" ySplit="2" topLeftCell="C3" activePane="bottomRight" state="frozen"/>
      <selection activeCell="AJ16" sqref="AJ16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2.69921875" style="102" bestFit="1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7" x14ac:dyDescent="0.3">
      <c r="B1" s="103" t="s">
        <v>639</v>
      </c>
    </row>
    <row r="2" spans="1:37" x14ac:dyDescent="0.3">
      <c r="A2" s="104" t="s">
        <v>640</v>
      </c>
      <c r="B2" s="104" t="s">
        <v>3</v>
      </c>
      <c r="C2" s="104" t="s">
        <v>641</v>
      </c>
      <c r="D2" s="105">
        <v>43737</v>
      </c>
      <c r="E2" s="106">
        <f>D2+1</f>
        <v>43738</v>
      </c>
      <c r="F2" s="106">
        <f t="shared" ref="F2:G2" si="0">E2+1</f>
        <v>43739</v>
      </c>
      <c r="G2" s="106">
        <f t="shared" si="0"/>
        <v>43740</v>
      </c>
      <c r="H2" s="106">
        <f>G2+1</f>
        <v>43741</v>
      </c>
      <c r="I2" s="106">
        <f t="shared" ref="I2:AF2" si="1">H2+1</f>
        <v>43742</v>
      </c>
      <c r="J2" s="105">
        <f t="shared" si="1"/>
        <v>43743</v>
      </c>
      <c r="K2" s="105">
        <f t="shared" si="1"/>
        <v>43744</v>
      </c>
      <c r="L2" s="106">
        <f t="shared" si="1"/>
        <v>43745</v>
      </c>
      <c r="M2" s="106">
        <f t="shared" si="1"/>
        <v>43746</v>
      </c>
      <c r="N2" s="106">
        <f t="shared" si="1"/>
        <v>43747</v>
      </c>
      <c r="O2" s="106">
        <f t="shared" si="1"/>
        <v>43748</v>
      </c>
      <c r="P2" s="106">
        <f t="shared" si="1"/>
        <v>43749</v>
      </c>
      <c r="Q2" s="105">
        <f t="shared" si="1"/>
        <v>43750</v>
      </c>
      <c r="R2" s="105">
        <f t="shared" si="1"/>
        <v>43751</v>
      </c>
      <c r="S2" s="106">
        <f t="shared" si="1"/>
        <v>43752</v>
      </c>
      <c r="T2" s="106">
        <f t="shared" si="1"/>
        <v>43753</v>
      </c>
      <c r="U2" s="106">
        <f t="shared" si="1"/>
        <v>43754</v>
      </c>
      <c r="V2" s="106">
        <f t="shared" si="1"/>
        <v>43755</v>
      </c>
      <c r="W2" s="106">
        <f t="shared" si="1"/>
        <v>43756</v>
      </c>
      <c r="X2" s="105">
        <f t="shared" si="1"/>
        <v>43757</v>
      </c>
      <c r="Y2" s="105">
        <f t="shared" si="1"/>
        <v>43758</v>
      </c>
      <c r="Z2" s="106">
        <f t="shared" si="1"/>
        <v>43759</v>
      </c>
      <c r="AA2" s="106">
        <f t="shared" si="1"/>
        <v>43760</v>
      </c>
      <c r="AB2" s="106">
        <f t="shared" si="1"/>
        <v>43761</v>
      </c>
      <c r="AC2" s="106">
        <f t="shared" si="1"/>
        <v>43762</v>
      </c>
      <c r="AD2" s="106">
        <f t="shared" si="1"/>
        <v>43763</v>
      </c>
      <c r="AE2" s="105">
        <f t="shared" si="1"/>
        <v>43764</v>
      </c>
      <c r="AF2" s="105">
        <f t="shared" si="1"/>
        <v>43765</v>
      </c>
      <c r="AG2" s="106">
        <f>+AF2+1</f>
        <v>43766</v>
      </c>
      <c r="AH2" s="106">
        <f>+AG2+1</f>
        <v>43767</v>
      </c>
      <c r="AI2" s="106">
        <f>+AH2+1</f>
        <v>43768</v>
      </c>
      <c r="AJ2" s="106">
        <f>+AI2+1</f>
        <v>43769</v>
      </c>
    </row>
    <row r="3" spans="1:37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8" t="str">
        <f t="shared" ref="D3:AH9" si="2">IF(ISBLANK(D13),"",IF(D13=0,"Выходной",IF(D13&lt;&gt;0,"Работал","")))</f>
        <v/>
      </c>
      <c r="E3" s="109" t="str">
        <f t="shared" si="2"/>
        <v/>
      </c>
      <c r="F3" s="109" t="str">
        <f t="shared" si="2"/>
        <v>Работал</v>
      </c>
      <c r="G3" s="109" t="str">
        <f t="shared" si="2"/>
        <v>Работал</v>
      </c>
      <c r="H3" s="109" t="str">
        <f t="shared" si="2"/>
        <v>Работал</v>
      </c>
      <c r="I3" s="109" t="str">
        <f t="shared" si="2"/>
        <v>Работал</v>
      </c>
      <c r="J3" s="108" t="str">
        <f t="shared" si="2"/>
        <v/>
      </c>
      <c r="K3" s="108" t="str">
        <f t="shared" si="2"/>
        <v/>
      </c>
      <c r="L3" s="109" t="str">
        <f t="shared" si="2"/>
        <v>Работал</v>
      </c>
      <c r="M3" s="109" t="str">
        <f t="shared" si="2"/>
        <v>Работал</v>
      </c>
      <c r="N3" s="109" t="str">
        <f t="shared" si="2"/>
        <v>Работал</v>
      </c>
      <c r="O3" s="109" t="str">
        <f t="shared" si="2"/>
        <v>Работал</v>
      </c>
      <c r="P3" s="109" t="str">
        <f t="shared" si="2"/>
        <v>Работал</v>
      </c>
      <c r="Q3" s="108" t="str">
        <f t="shared" si="2"/>
        <v/>
      </c>
      <c r="R3" s="108" t="str">
        <f t="shared" si="2"/>
        <v/>
      </c>
      <c r="S3" s="109" t="str">
        <f t="shared" si="2"/>
        <v>Работал</v>
      </c>
      <c r="T3" s="109" t="str">
        <f t="shared" si="2"/>
        <v>Работал</v>
      </c>
      <c r="U3" s="109" t="str">
        <f t="shared" si="2"/>
        <v>Работал</v>
      </c>
      <c r="V3" s="109" t="str">
        <f t="shared" si="2"/>
        <v>Работал</v>
      </c>
      <c r="W3" s="109" t="str">
        <f t="shared" si="2"/>
        <v>Работал</v>
      </c>
      <c r="X3" s="108" t="str">
        <f t="shared" si="2"/>
        <v/>
      </c>
      <c r="Y3" s="108" t="str">
        <f t="shared" si="2"/>
        <v/>
      </c>
      <c r="Z3" s="109" t="str">
        <f t="shared" si="2"/>
        <v>Работал</v>
      </c>
      <c r="AA3" s="109" t="str">
        <f t="shared" si="2"/>
        <v>Работал</v>
      </c>
      <c r="AB3" s="109" t="str">
        <f t="shared" si="2"/>
        <v>Работал</v>
      </c>
      <c r="AC3" s="109" t="str">
        <f t="shared" si="2"/>
        <v>Работал</v>
      </c>
      <c r="AD3" s="109" t="str">
        <f t="shared" si="2"/>
        <v>Работал</v>
      </c>
      <c r="AE3" s="108" t="str">
        <f t="shared" si="2"/>
        <v/>
      </c>
      <c r="AF3" s="108" t="str">
        <f t="shared" si="2"/>
        <v/>
      </c>
      <c r="AG3" s="109" t="str">
        <f t="shared" si="2"/>
        <v>Работал</v>
      </c>
      <c r="AH3" s="109" t="str">
        <f t="shared" si="2"/>
        <v>Работал</v>
      </c>
      <c r="AI3" s="109" t="str">
        <f t="shared" ref="AI3:AJ9" si="3">IF(ISBLANK(AI13),"",IF(AI13=0,"Выходной",IF(AI13&lt;&gt;0,"Работал","")))</f>
        <v>Работал</v>
      </c>
      <c r="AJ3" s="109" t="str">
        <f t="shared" si="3"/>
        <v>Работал</v>
      </c>
    </row>
    <row r="4" spans="1:37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8" t="str">
        <f t="shared" si="2"/>
        <v/>
      </c>
      <c r="E4" s="109" t="str">
        <f t="shared" si="2"/>
        <v/>
      </c>
      <c r="F4" s="109" t="str">
        <f t="shared" si="2"/>
        <v>Работал</v>
      </c>
      <c r="G4" s="109" t="str">
        <f t="shared" si="2"/>
        <v>Работал</v>
      </c>
      <c r="H4" s="109" t="str">
        <f t="shared" si="2"/>
        <v>Работал</v>
      </c>
      <c r="I4" s="109" t="str">
        <f t="shared" si="2"/>
        <v>Работал</v>
      </c>
      <c r="J4" s="108" t="str">
        <f t="shared" si="2"/>
        <v/>
      </c>
      <c r="K4" s="108" t="str">
        <f t="shared" si="2"/>
        <v/>
      </c>
      <c r="L4" s="109" t="str">
        <f t="shared" si="2"/>
        <v>Работал</v>
      </c>
      <c r="M4" s="109" t="str">
        <f t="shared" si="2"/>
        <v>Работал</v>
      </c>
      <c r="N4" s="109" t="str">
        <f t="shared" si="2"/>
        <v>Работал</v>
      </c>
      <c r="O4" s="109" t="str">
        <f t="shared" si="2"/>
        <v>Работал</v>
      </c>
      <c r="P4" s="109" t="str">
        <f t="shared" si="2"/>
        <v>Работал</v>
      </c>
      <c r="Q4" s="108" t="str">
        <f t="shared" si="2"/>
        <v/>
      </c>
      <c r="R4" s="108" t="str">
        <f t="shared" si="2"/>
        <v/>
      </c>
      <c r="S4" s="109" t="str">
        <f t="shared" si="2"/>
        <v>Работал</v>
      </c>
      <c r="T4" s="109" t="str">
        <f t="shared" si="2"/>
        <v>Работал</v>
      </c>
      <c r="U4" s="109" t="str">
        <f t="shared" si="2"/>
        <v>Работал</v>
      </c>
      <c r="V4" s="109" t="str">
        <f t="shared" si="2"/>
        <v>Работал</v>
      </c>
      <c r="W4" s="109" t="str">
        <f t="shared" si="2"/>
        <v>Работал</v>
      </c>
      <c r="X4" s="108" t="str">
        <f t="shared" si="2"/>
        <v/>
      </c>
      <c r="Y4" s="108" t="str">
        <f t="shared" si="2"/>
        <v/>
      </c>
      <c r="Z4" s="109" t="str">
        <f t="shared" si="2"/>
        <v>Работал</v>
      </c>
      <c r="AA4" s="109" t="str">
        <f t="shared" si="2"/>
        <v>Работал</v>
      </c>
      <c r="AB4" s="109" t="str">
        <f t="shared" si="2"/>
        <v>Работал</v>
      </c>
      <c r="AC4" s="109" t="str">
        <f t="shared" si="2"/>
        <v>Работал</v>
      </c>
      <c r="AD4" s="109" t="str">
        <f t="shared" si="2"/>
        <v>Работал</v>
      </c>
      <c r="AE4" s="108" t="str">
        <f t="shared" si="2"/>
        <v/>
      </c>
      <c r="AF4" s="108" t="str">
        <f t="shared" si="2"/>
        <v/>
      </c>
      <c r="AG4" s="109" t="str">
        <f t="shared" si="2"/>
        <v>Работал</v>
      </c>
      <c r="AH4" s="109" t="str">
        <f t="shared" si="2"/>
        <v>Работал</v>
      </c>
      <c r="AI4" s="109" t="str">
        <f t="shared" si="3"/>
        <v>Работал</v>
      </c>
      <c r="AJ4" s="109" t="str">
        <f t="shared" si="3"/>
        <v>Работал</v>
      </c>
    </row>
    <row r="5" spans="1:37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8" t="str">
        <f t="shared" si="2"/>
        <v/>
      </c>
      <c r="E5" s="109" t="str">
        <f t="shared" si="2"/>
        <v/>
      </c>
      <c r="F5" s="109" t="str">
        <f t="shared" si="2"/>
        <v>Работал</v>
      </c>
      <c r="G5" s="109" t="str">
        <f t="shared" si="2"/>
        <v>Работал</v>
      </c>
      <c r="H5" s="109" t="str">
        <f t="shared" si="2"/>
        <v>Работал</v>
      </c>
      <c r="I5" s="109" t="str">
        <f t="shared" si="2"/>
        <v>Работал</v>
      </c>
      <c r="J5" s="108" t="str">
        <f t="shared" si="2"/>
        <v/>
      </c>
      <c r="K5" s="108" t="str">
        <f t="shared" si="2"/>
        <v/>
      </c>
      <c r="L5" s="109" t="str">
        <f t="shared" si="2"/>
        <v>Работал</v>
      </c>
      <c r="M5" s="109" t="str">
        <f t="shared" si="2"/>
        <v>Работал</v>
      </c>
      <c r="N5" s="109" t="str">
        <f t="shared" si="2"/>
        <v>Работал</v>
      </c>
      <c r="O5" s="109" t="str">
        <f t="shared" si="2"/>
        <v>Работал</v>
      </c>
      <c r="P5" s="109" t="str">
        <f t="shared" si="2"/>
        <v>Работал</v>
      </c>
      <c r="Q5" s="108" t="str">
        <f t="shared" si="2"/>
        <v/>
      </c>
      <c r="R5" s="108" t="str">
        <f t="shared" si="2"/>
        <v/>
      </c>
      <c r="S5" s="109" t="str">
        <f t="shared" si="2"/>
        <v>Работал</v>
      </c>
      <c r="T5" s="109" t="str">
        <f t="shared" si="2"/>
        <v>Работал</v>
      </c>
      <c r="U5" s="109" t="str">
        <f t="shared" si="2"/>
        <v>Работал</v>
      </c>
      <c r="V5" s="109" t="str">
        <f t="shared" si="2"/>
        <v>Работал</v>
      </c>
      <c r="W5" s="109" t="str">
        <f t="shared" si="2"/>
        <v>Работал</v>
      </c>
      <c r="X5" s="108" t="str">
        <f t="shared" si="2"/>
        <v/>
      </c>
      <c r="Y5" s="108" t="str">
        <f t="shared" si="2"/>
        <v/>
      </c>
      <c r="Z5" s="109" t="str">
        <f t="shared" si="2"/>
        <v>Работал</v>
      </c>
      <c r="AA5" s="109" t="str">
        <f t="shared" si="2"/>
        <v>Работал</v>
      </c>
      <c r="AB5" s="109" t="str">
        <f t="shared" si="2"/>
        <v>Работал</v>
      </c>
      <c r="AC5" s="109" t="str">
        <f t="shared" si="2"/>
        <v>Работал</v>
      </c>
      <c r="AD5" s="109" t="str">
        <f t="shared" si="2"/>
        <v>Работал</v>
      </c>
      <c r="AE5" s="108" t="str">
        <f t="shared" si="2"/>
        <v/>
      </c>
      <c r="AF5" s="108" t="str">
        <f t="shared" si="2"/>
        <v/>
      </c>
      <c r="AG5" s="109" t="str">
        <f t="shared" si="2"/>
        <v>Работал</v>
      </c>
      <c r="AH5" s="109" t="str">
        <f t="shared" si="2"/>
        <v>Работал</v>
      </c>
      <c r="AI5" s="109" t="str">
        <f t="shared" si="3"/>
        <v>Работал</v>
      </c>
      <c r="AJ5" s="109" t="str">
        <f t="shared" si="3"/>
        <v>Работал</v>
      </c>
    </row>
    <row r="6" spans="1:37" x14ac:dyDescent="0.3">
      <c r="A6" s="107">
        <v>4</v>
      </c>
      <c r="B6" s="107" t="str">
        <f>VLOOKUP($A6,Сотрудники!$A$3:$L$1206,2,0)</f>
        <v>Булатова Людмила</v>
      </c>
      <c r="C6" s="107" t="str">
        <f>VLOOKUP($A6,Сотрудники!$A$3:$L$1206,8,0)</f>
        <v>Москва</v>
      </c>
      <c r="D6" s="108" t="str">
        <f t="shared" si="2"/>
        <v/>
      </c>
      <c r="E6" s="109" t="str">
        <f t="shared" si="2"/>
        <v/>
      </c>
      <c r="F6" s="109" t="str">
        <f t="shared" si="2"/>
        <v/>
      </c>
      <c r="G6" s="109" t="str">
        <f t="shared" si="2"/>
        <v/>
      </c>
      <c r="H6" s="109" t="str">
        <f t="shared" si="2"/>
        <v/>
      </c>
      <c r="I6" s="109" t="str">
        <f t="shared" si="2"/>
        <v/>
      </c>
      <c r="J6" s="108" t="str">
        <f t="shared" si="2"/>
        <v/>
      </c>
      <c r="K6" s="108" t="str">
        <f t="shared" si="2"/>
        <v/>
      </c>
      <c r="L6" s="109" t="str">
        <f t="shared" si="2"/>
        <v/>
      </c>
      <c r="M6" s="109" t="str">
        <f t="shared" si="2"/>
        <v/>
      </c>
      <c r="N6" s="109" t="str">
        <f t="shared" si="2"/>
        <v/>
      </c>
      <c r="O6" s="109" t="str">
        <f t="shared" si="2"/>
        <v/>
      </c>
      <c r="P6" s="109" t="str">
        <f t="shared" si="2"/>
        <v/>
      </c>
      <c r="Q6" s="108" t="str">
        <f t="shared" si="2"/>
        <v/>
      </c>
      <c r="R6" s="108" t="str">
        <f t="shared" si="2"/>
        <v/>
      </c>
      <c r="S6" s="109" t="str">
        <f t="shared" si="2"/>
        <v/>
      </c>
      <c r="T6" s="109" t="str">
        <f t="shared" si="2"/>
        <v/>
      </c>
      <c r="U6" s="109" t="str">
        <f t="shared" si="2"/>
        <v/>
      </c>
      <c r="V6" s="109" t="str">
        <f t="shared" si="2"/>
        <v/>
      </c>
      <c r="W6" s="109" t="str">
        <f t="shared" si="2"/>
        <v/>
      </c>
      <c r="X6" s="108" t="str">
        <f t="shared" si="2"/>
        <v/>
      </c>
      <c r="Y6" s="108" t="str">
        <f t="shared" si="2"/>
        <v/>
      </c>
      <c r="Z6" s="109" t="str">
        <f t="shared" si="2"/>
        <v/>
      </c>
      <c r="AA6" s="109" t="str">
        <f t="shared" si="2"/>
        <v/>
      </c>
      <c r="AB6" s="109" t="str">
        <f t="shared" si="2"/>
        <v/>
      </c>
      <c r="AC6" s="109" t="str">
        <f t="shared" si="2"/>
        <v/>
      </c>
      <c r="AD6" s="109" t="str">
        <f t="shared" si="2"/>
        <v/>
      </c>
      <c r="AE6" s="108" t="str">
        <f t="shared" si="2"/>
        <v/>
      </c>
      <c r="AF6" s="108" t="str">
        <f t="shared" si="2"/>
        <v/>
      </c>
      <c r="AG6" s="109" t="str">
        <f t="shared" si="2"/>
        <v/>
      </c>
      <c r="AH6" s="109" t="str">
        <f t="shared" si="2"/>
        <v/>
      </c>
      <c r="AI6" s="109" t="str">
        <f t="shared" si="3"/>
        <v/>
      </c>
      <c r="AJ6" s="109" t="str">
        <f t="shared" si="3"/>
        <v/>
      </c>
    </row>
    <row r="7" spans="1:37" x14ac:dyDescent="0.3">
      <c r="A7" s="102">
        <v>5</v>
      </c>
      <c r="B7" s="107" t="str">
        <f>VLOOKUP($A7,Сотрудники!$A$3:$L$1206,2,0)</f>
        <v>Яковлев Дмитрий</v>
      </c>
      <c r="C7" s="107" t="str">
        <f>VLOOKUP($A7,Сотрудники!$A$3:$L$1206,8,0)</f>
        <v>Москва</v>
      </c>
      <c r="D7" s="108" t="str">
        <f t="shared" si="2"/>
        <v/>
      </c>
      <c r="E7" s="109" t="str">
        <f t="shared" si="2"/>
        <v/>
      </c>
      <c r="F7" s="109" t="str">
        <f t="shared" si="2"/>
        <v/>
      </c>
      <c r="G7" s="109" t="str">
        <f t="shared" si="2"/>
        <v/>
      </c>
      <c r="H7" s="109" t="str">
        <f t="shared" si="2"/>
        <v/>
      </c>
      <c r="I7" s="109" t="str">
        <f t="shared" si="2"/>
        <v/>
      </c>
      <c r="J7" s="108" t="str">
        <f t="shared" si="2"/>
        <v/>
      </c>
      <c r="K7" s="108" t="str">
        <f t="shared" si="2"/>
        <v/>
      </c>
      <c r="L7" s="109" t="str">
        <f t="shared" si="2"/>
        <v/>
      </c>
      <c r="M7" s="109" t="str">
        <f t="shared" si="2"/>
        <v/>
      </c>
      <c r="N7" s="109" t="str">
        <f t="shared" si="2"/>
        <v/>
      </c>
      <c r="O7" s="109" t="str">
        <f t="shared" si="2"/>
        <v/>
      </c>
      <c r="P7" s="109" t="str">
        <f t="shared" si="2"/>
        <v/>
      </c>
      <c r="Q7" s="108" t="str">
        <f t="shared" si="2"/>
        <v/>
      </c>
      <c r="R7" s="108" t="str">
        <f t="shared" si="2"/>
        <v/>
      </c>
      <c r="S7" s="109" t="str">
        <f t="shared" si="2"/>
        <v/>
      </c>
      <c r="T7" s="109" t="str">
        <f t="shared" si="2"/>
        <v/>
      </c>
      <c r="U7" s="109" t="str">
        <f t="shared" si="2"/>
        <v/>
      </c>
      <c r="V7" s="109" t="str">
        <f t="shared" si="2"/>
        <v/>
      </c>
      <c r="W7" s="109" t="str">
        <f t="shared" si="2"/>
        <v/>
      </c>
      <c r="X7" s="108" t="str">
        <f t="shared" si="2"/>
        <v/>
      </c>
      <c r="Y7" s="108" t="str">
        <f t="shared" si="2"/>
        <v/>
      </c>
      <c r="Z7" s="109" t="str">
        <f t="shared" si="2"/>
        <v/>
      </c>
      <c r="AA7" s="109" t="str">
        <f t="shared" si="2"/>
        <v/>
      </c>
      <c r="AB7" s="109" t="str">
        <f t="shared" si="2"/>
        <v/>
      </c>
      <c r="AC7" s="109" t="str">
        <f t="shared" si="2"/>
        <v/>
      </c>
      <c r="AD7" s="109" t="str">
        <f t="shared" si="2"/>
        <v/>
      </c>
      <c r="AE7" s="108" t="str">
        <f t="shared" si="2"/>
        <v/>
      </c>
      <c r="AF7" s="108" t="str">
        <f t="shared" si="2"/>
        <v/>
      </c>
      <c r="AG7" s="109" t="str">
        <f t="shared" si="2"/>
        <v/>
      </c>
      <c r="AH7" s="109" t="str">
        <f t="shared" si="2"/>
        <v/>
      </c>
      <c r="AI7" s="109" t="str">
        <f t="shared" si="3"/>
        <v/>
      </c>
      <c r="AJ7" s="109" t="str">
        <f t="shared" si="3"/>
        <v/>
      </c>
    </row>
    <row r="8" spans="1:37" x14ac:dyDescent="0.3">
      <c r="A8" s="102">
        <v>6</v>
      </c>
      <c r="B8" s="107" t="str">
        <f>VLOOKUP($A8,Сотрудники!$A$3:$L$1206,2,0)</f>
        <v>Буланова Юлия</v>
      </c>
      <c r="C8" s="107" t="str">
        <f>VLOOKUP($A8,Сотрудники!$A$3:$L$1206,8,0)</f>
        <v>Москва</v>
      </c>
      <c r="D8" s="108" t="str">
        <f t="shared" si="2"/>
        <v/>
      </c>
      <c r="E8" s="109" t="str">
        <f t="shared" si="2"/>
        <v/>
      </c>
      <c r="F8" s="109" t="str">
        <f t="shared" si="2"/>
        <v/>
      </c>
      <c r="G8" s="109" t="str">
        <f t="shared" si="2"/>
        <v/>
      </c>
      <c r="H8" s="109" t="str">
        <f t="shared" si="2"/>
        <v/>
      </c>
      <c r="I8" s="109" t="str">
        <f t="shared" si="2"/>
        <v/>
      </c>
      <c r="J8" s="108" t="str">
        <f t="shared" si="2"/>
        <v/>
      </c>
      <c r="K8" s="108" t="str">
        <f t="shared" si="2"/>
        <v/>
      </c>
      <c r="L8" s="109" t="str">
        <f t="shared" si="2"/>
        <v/>
      </c>
      <c r="M8" s="109" t="str">
        <f t="shared" si="2"/>
        <v/>
      </c>
      <c r="N8" s="109" t="str">
        <f t="shared" si="2"/>
        <v/>
      </c>
      <c r="O8" s="109" t="str">
        <f t="shared" si="2"/>
        <v/>
      </c>
      <c r="P8" s="109" t="str">
        <f t="shared" si="2"/>
        <v/>
      </c>
      <c r="Q8" s="108" t="str">
        <f t="shared" si="2"/>
        <v/>
      </c>
      <c r="R8" s="108" t="str">
        <f t="shared" si="2"/>
        <v/>
      </c>
      <c r="S8" s="109" t="str">
        <f t="shared" si="2"/>
        <v/>
      </c>
      <c r="T8" s="109" t="str">
        <f t="shared" si="2"/>
        <v/>
      </c>
      <c r="U8" s="109" t="str">
        <f t="shared" si="2"/>
        <v/>
      </c>
      <c r="V8" s="109" t="str">
        <f t="shared" si="2"/>
        <v/>
      </c>
      <c r="W8" s="109" t="str">
        <f t="shared" si="2"/>
        <v/>
      </c>
      <c r="X8" s="108" t="str">
        <f t="shared" si="2"/>
        <v/>
      </c>
      <c r="Y8" s="108" t="str">
        <f t="shared" si="2"/>
        <v/>
      </c>
      <c r="Z8" s="109" t="str">
        <f t="shared" si="2"/>
        <v/>
      </c>
      <c r="AA8" s="109" t="str">
        <f t="shared" si="2"/>
        <v/>
      </c>
      <c r="AB8" s="109" t="str">
        <f t="shared" si="2"/>
        <v/>
      </c>
      <c r="AC8" s="109" t="str">
        <f t="shared" si="2"/>
        <v/>
      </c>
      <c r="AD8" s="109" t="str">
        <f t="shared" si="2"/>
        <v/>
      </c>
      <c r="AE8" s="108" t="str">
        <f t="shared" si="2"/>
        <v/>
      </c>
      <c r="AF8" s="108" t="str">
        <f t="shared" si="2"/>
        <v/>
      </c>
      <c r="AG8" s="109" t="str">
        <f t="shared" si="2"/>
        <v/>
      </c>
      <c r="AH8" s="109" t="str">
        <f t="shared" si="2"/>
        <v/>
      </c>
      <c r="AI8" s="109" t="str">
        <f t="shared" si="3"/>
        <v/>
      </c>
      <c r="AJ8" s="109" t="str">
        <f t="shared" si="3"/>
        <v/>
      </c>
    </row>
    <row r="9" spans="1:37" x14ac:dyDescent="0.3">
      <c r="A9" s="102">
        <v>7</v>
      </c>
      <c r="B9" s="107" t="str">
        <f>VLOOKUP($A9,Сотрудники!$A$3:$L$1206,2,0)</f>
        <v>Гайнуллин Закван</v>
      </c>
      <c r="C9" s="107" t="str">
        <f>VLOOKUP($A9,Сотрудники!$A$3:$L$1206,8,0)</f>
        <v>Екатеринбург</v>
      </c>
      <c r="D9" s="108" t="str">
        <f t="shared" si="2"/>
        <v/>
      </c>
      <c r="E9" s="109" t="str">
        <f t="shared" si="2"/>
        <v/>
      </c>
      <c r="F9" s="109" t="str">
        <f t="shared" si="2"/>
        <v/>
      </c>
      <c r="G9" s="109" t="str">
        <f t="shared" si="2"/>
        <v/>
      </c>
      <c r="H9" s="109" t="str">
        <f t="shared" si="2"/>
        <v/>
      </c>
      <c r="I9" s="109" t="str">
        <f t="shared" si="2"/>
        <v/>
      </c>
      <c r="J9" s="108" t="str">
        <f t="shared" si="2"/>
        <v/>
      </c>
      <c r="K9" s="108" t="str">
        <f t="shared" si="2"/>
        <v/>
      </c>
      <c r="L9" s="109" t="str">
        <f t="shared" si="2"/>
        <v/>
      </c>
      <c r="M9" s="109" t="str">
        <f t="shared" si="2"/>
        <v/>
      </c>
      <c r="N9" s="109" t="str">
        <f t="shared" si="2"/>
        <v/>
      </c>
      <c r="O9" s="109" t="str">
        <f t="shared" si="2"/>
        <v/>
      </c>
      <c r="P9" s="109" t="str">
        <f t="shared" si="2"/>
        <v/>
      </c>
      <c r="Q9" s="108" t="str">
        <f t="shared" si="2"/>
        <v/>
      </c>
      <c r="R9" s="108" t="str">
        <f t="shared" si="2"/>
        <v/>
      </c>
      <c r="S9" s="109" t="str">
        <f t="shared" si="2"/>
        <v/>
      </c>
      <c r="T9" s="109" t="str">
        <f t="shared" si="2"/>
        <v/>
      </c>
      <c r="U9" s="109" t="str">
        <f t="shared" si="2"/>
        <v/>
      </c>
      <c r="V9" s="109" t="str">
        <f t="shared" si="2"/>
        <v/>
      </c>
      <c r="W9" s="109" t="str">
        <f t="shared" si="2"/>
        <v/>
      </c>
      <c r="X9" s="108" t="str">
        <f t="shared" si="2"/>
        <v/>
      </c>
      <c r="Y9" s="108" t="str">
        <f t="shared" si="2"/>
        <v/>
      </c>
      <c r="Z9" s="109" t="str">
        <f t="shared" si="2"/>
        <v/>
      </c>
      <c r="AA9" s="109" t="str">
        <f t="shared" si="2"/>
        <v/>
      </c>
      <c r="AB9" s="109" t="str">
        <f t="shared" si="2"/>
        <v/>
      </c>
      <c r="AC9" s="109" t="str">
        <f t="shared" si="2"/>
        <v/>
      </c>
      <c r="AD9" s="109" t="str">
        <f t="shared" si="2"/>
        <v/>
      </c>
      <c r="AE9" s="108" t="str">
        <f t="shared" si="2"/>
        <v/>
      </c>
      <c r="AF9" s="108" t="str">
        <f t="shared" si="2"/>
        <v/>
      </c>
      <c r="AG9" s="109" t="str">
        <f t="shared" si="2"/>
        <v/>
      </c>
      <c r="AH9" s="109" t="str">
        <f t="shared" si="2"/>
        <v/>
      </c>
      <c r="AI9" s="109" t="str">
        <f t="shared" si="3"/>
        <v/>
      </c>
      <c r="AJ9" s="109" t="str">
        <f t="shared" si="3"/>
        <v/>
      </c>
    </row>
    <row r="10" spans="1:37" x14ac:dyDescent="0.3">
      <c r="B10" s="110" t="s">
        <v>642</v>
      </c>
    </row>
    <row r="11" spans="1:37" x14ac:dyDescent="0.3">
      <c r="B11" s="111" t="s">
        <v>643</v>
      </c>
      <c r="C11" s="111" t="s">
        <v>644</v>
      </c>
      <c r="D11" s="111" t="s">
        <v>645</v>
      </c>
      <c r="E11" s="111"/>
      <c r="F11" s="111"/>
    </row>
    <row r="12" spans="1:37" x14ac:dyDescent="0.3">
      <c r="B12" s="110"/>
      <c r="C12" s="112" t="s">
        <v>641</v>
      </c>
      <c r="AK12" s="110" t="s">
        <v>646</v>
      </c>
    </row>
    <row r="13" spans="1:37" x14ac:dyDescent="0.3">
      <c r="A13" s="107">
        <v>1</v>
      </c>
      <c r="B13" s="107" t="str">
        <f>VLOOKUP($A13,Сотрудники!$A$3:$L$1206,2,0)</f>
        <v>Кузьмин Антон</v>
      </c>
      <c r="C13" s="107" t="str">
        <f>VLOOKUP($A13,Сотрудники!$A$3:$L$1206,8,0)</f>
        <v>Москва</v>
      </c>
      <c r="D13" s="108"/>
      <c r="E13" s="109"/>
      <c r="F13" s="109">
        <v>8</v>
      </c>
      <c r="G13" s="109">
        <v>8</v>
      </c>
      <c r="H13" s="109">
        <v>8</v>
      </c>
      <c r="I13" s="109">
        <v>8</v>
      </c>
      <c r="J13" s="108"/>
      <c r="K13" s="108"/>
      <c r="L13" s="109">
        <v>8</v>
      </c>
      <c r="M13" s="109">
        <v>8</v>
      </c>
      <c r="N13" s="109">
        <v>8</v>
      </c>
      <c r="O13" s="109">
        <v>8</v>
      </c>
      <c r="P13" s="109">
        <v>8</v>
      </c>
      <c r="Q13" s="108"/>
      <c r="R13" s="108"/>
      <c r="S13" s="109">
        <v>8</v>
      </c>
      <c r="T13" s="109">
        <v>8</v>
      </c>
      <c r="U13" s="109">
        <v>8</v>
      </c>
      <c r="V13" s="109">
        <v>8</v>
      </c>
      <c r="W13" s="109">
        <v>8</v>
      </c>
      <c r="X13" s="108"/>
      <c r="Y13" s="108"/>
      <c r="Z13" s="109">
        <v>8</v>
      </c>
      <c r="AA13" s="109">
        <v>8</v>
      </c>
      <c r="AB13" s="109">
        <v>8</v>
      </c>
      <c r="AC13" s="109">
        <v>8</v>
      </c>
      <c r="AD13" s="109">
        <v>8</v>
      </c>
      <c r="AE13" s="108"/>
      <c r="AF13" s="108"/>
      <c r="AG13" s="109">
        <v>8</v>
      </c>
      <c r="AH13" s="109">
        <v>8</v>
      </c>
      <c r="AI13" s="109">
        <v>8</v>
      </c>
      <c r="AJ13" s="109">
        <v>8</v>
      </c>
      <c r="AK13" s="110">
        <f t="shared" ref="AK13:AK15" si="4">SUM(F13:AJ13)</f>
        <v>184</v>
      </c>
    </row>
    <row r="14" spans="1:37" x14ac:dyDescent="0.3">
      <c r="A14" s="107">
        <v>2</v>
      </c>
      <c r="B14" s="107" t="str">
        <f>VLOOKUP($A14,Сотрудники!$A$3:$L$1206,2,0)</f>
        <v xml:space="preserve">Крейнделин Борис </v>
      </c>
      <c r="C14" s="107" t="str">
        <f>VLOOKUP($A14,Сотрудники!$A$3:$L$1206,8,0)</f>
        <v>Москва</v>
      </c>
      <c r="D14" s="108"/>
      <c r="E14" s="109"/>
      <c r="F14" s="109">
        <v>8</v>
      </c>
      <c r="G14" s="109">
        <v>8</v>
      </c>
      <c r="H14" s="109">
        <v>8</v>
      </c>
      <c r="I14" s="109">
        <v>8</v>
      </c>
      <c r="J14" s="108"/>
      <c r="K14" s="108"/>
      <c r="L14" s="109">
        <v>8</v>
      </c>
      <c r="M14" s="109">
        <v>8</v>
      </c>
      <c r="N14" s="109">
        <v>8</v>
      </c>
      <c r="O14" s="109">
        <v>8</v>
      </c>
      <c r="P14" s="109">
        <v>8</v>
      </c>
      <c r="Q14" s="108"/>
      <c r="R14" s="108"/>
      <c r="S14" s="109">
        <v>8</v>
      </c>
      <c r="T14" s="109">
        <v>8</v>
      </c>
      <c r="U14" s="109">
        <v>8</v>
      </c>
      <c r="V14" s="109">
        <v>8</v>
      </c>
      <c r="W14" s="109">
        <v>8</v>
      </c>
      <c r="X14" s="108"/>
      <c r="Y14" s="108"/>
      <c r="Z14" s="109">
        <v>8</v>
      </c>
      <c r="AA14" s="109">
        <v>8</v>
      </c>
      <c r="AB14" s="109">
        <v>8</v>
      </c>
      <c r="AC14" s="109">
        <v>8</v>
      </c>
      <c r="AD14" s="109">
        <v>8</v>
      </c>
      <c r="AE14" s="108"/>
      <c r="AF14" s="108"/>
      <c r="AG14" s="109">
        <v>8</v>
      </c>
      <c r="AH14" s="109">
        <v>8</v>
      </c>
      <c r="AI14" s="109">
        <v>8</v>
      </c>
      <c r="AJ14" s="109">
        <v>8</v>
      </c>
      <c r="AK14" s="110">
        <f t="shared" si="4"/>
        <v>184</v>
      </c>
    </row>
    <row r="15" spans="1:37" x14ac:dyDescent="0.3">
      <c r="A15" s="107">
        <v>3</v>
      </c>
      <c r="B15" s="107" t="str">
        <f>VLOOKUP($A15,Сотрудники!$A$3:$L$1206,2,0)</f>
        <v>Асеев Феофан</v>
      </c>
      <c r="C15" s="107" t="str">
        <f>VLOOKUP($A15,Сотрудники!$A$3:$L$1206,8,0)</f>
        <v>Москва</v>
      </c>
      <c r="D15" s="108"/>
      <c r="E15" s="109"/>
      <c r="F15" s="109">
        <v>8</v>
      </c>
      <c r="G15" s="109">
        <v>8</v>
      </c>
      <c r="H15" s="109">
        <v>8</v>
      </c>
      <c r="I15" s="109">
        <v>8</v>
      </c>
      <c r="J15" s="108"/>
      <c r="K15" s="108"/>
      <c r="L15" s="109">
        <v>8</v>
      </c>
      <c r="M15" s="109">
        <v>8</v>
      </c>
      <c r="N15" s="109">
        <v>8</v>
      </c>
      <c r="O15" s="109">
        <v>8</v>
      </c>
      <c r="P15" s="109">
        <v>8</v>
      </c>
      <c r="Q15" s="108"/>
      <c r="R15" s="108"/>
      <c r="S15" s="109">
        <v>8</v>
      </c>
      <c r="T15" s="109">
        <v>8</v>
      </c>
      <c r="U15" s="109">
        <v>8</v>
      </c>
      <c r="V15" s="109">
        <v>8</v>
      </c>
      <c r="W15" s="109">
        <v>8</v>
      </c>
      <c r="X15" s="108"/>
      <c r="Y15" s="108"/>
      <c r="Z15" s="109">
        <v>8</v>
      </c>
      <c r="AA15" s="109">
        <v>8</v>
      </c>
      <c r="AB15" s="109">
        <v>8</v>
      </c>
      <c r="AC15" s="109">
        <v>8</v>
      </c>
      <c r="AD15" s="109">
        <v>8</v>
      </c>
      <c r="AE15" s="108"/>
      <c r="AF15" s="108"/>
      <c r="AG15" s="109">
        <v>8</v>
      </c>
      <c r="AH15" s="109">
        <v>8</v>
      </c>
      <c r="AI15" s="109">
        <v>8</v>
      </c>
      <c r="AJ15" s="109">
        <v>8</v>
      </c>
      <c r="AK15" s="110">
        <f t="shared" si="4"/>
        <v>184</v>
      </c>
    </row>
    <row r="16" spans="1:37" x14ac:dyDescent="0.3">
      <c r="A16" s="107">
        <v>4</v>
      </c>
      <c r="B16" s="107" t="str">
        <f>VLOOKUP($A16,Сотрудники!$A$3:$L$1206,2,0)</f>
        <v>Булатова Людмила</v>
      </c>
      <c r="C16" s="107" t="str">
        <f>VLOOKUP($A16,Сотрудники!$A$3:$L$1206,8,0)</f>
        <v>Москва</v>
      </c>
      <c r="D16" s="108"/>
      <c r="E16" s="109"/>
      <c r="F16" s="109"/>
      <c r="G16" s="109"/>
      <c r="H16" s="109"/>
      <c r="I16" s="109"/>
      <c r="J16" s="108"/>
      <c r="K16" s="108"/>
      <c r="L16" s="109"/>
      <c r="M16" s="109"/>
      <c r="N16" s="109"/>
      <c r="O16" s="109"/>
      <c r="P16" s="109"/>
      <c r="Q16" s="108"/>
      <c r="R16" s="108"/>
      <c r="S16" s="109"/>
      <c r="T16" s="109"/>
      <c r="U16" s="109"/>
      <c r="V16" s="109"/>
      <c r="W16" s="109"/>
      <c r="X16" s="108"/>
      <c r="Y16" s="108"/>
      <c r="Z16" s="109"/>
      <c r="AA16" s="109"/>
      <c r="AB16" s="109"/>
      <c r="AC16" s="109"/>
      <c r="AD16" s="109"/>
      <c r="AE16" s="108"/>
      <c r="AF16" s="108"/>
      <c r="AG16" s="109"/>
      <c r="AH16" s="109"/>
      <c r="AI16" s="109"/>
      <c r="AJ16" s="109"/>
    </row>
    <row r="17" spans="1:36" x14ac:dyDescent="0.3">
      <c r="A17" s="102">
        <v>5</v>
      </c>
      <c r="B17" s="107" t="str">
        <f>VLOOKUP($A17,Сотрудники!$A$3:$L$1206,2,0)</f>
        <v>Яковлев Дмитрий</v>
      </c>
      <c r="C17" s="107" t="str">
        <f>VLOOKUP($A17,Сотрудники!$A$3:$L$1206,8,0)</f>
        <v>Москва</v>
      </c>
      <c r="D17" s="108"/>
      <c r="E17" s="109"/>
      <c r="F17" s="109"/>
      <c r="G17" s="109"/>
      <c r="H17" s="109"/>
      <c r="I17" s="109"/>
      <c r="J17" s="108"/>
      <c r="K17" s="108"/>
      <c r="L17" s="109"/>
      <c r="M17" s="109"/>
      <c r="N17" s="109"/>
      <c r="O17" s="109"/>
      <c r="P17" s="109"/>
      <c r="Q17" s="108"/>
      <c r="R17" s="108"/>
      <c r="S17" s="109"/>
      <c r="T17" s="109"/>
      <c r="U17" s="109"/>
      <c r="V17" s="109"/>
      <c r="W17" s="109"/>
      <c r="X17" s="108"/>
      <c r="Y17" s="108"/>
      <c r="Z17" s="109"/>
      <c r="AA17" s="109"/>
      <c r="AB17" s="109"/>
      <c r="AC17" s="109"/>
      <c r="AD17" s="109"/>
      <c r="AE17" s="108"/>
      <c r="AF17" s="108"/>
      <c r="AG17" s="109"/>
      <c r="AH17" s="109"/>
      <c r="AI17" s="109"/>
      <c r="AJ17" s="109"/>
    </row>
    <row r="18" spans="1:36" x14ac:dyDescent="0.3">
      <c r="A18" s="102">
        <v>6</v>
      </c>
      <c r="B18" s="107" t="str">
        <f>VLOOKUP($A18,Сотрудники!$A$3:$L$1206,2,0)</f>
        <v>Буланова Юлия</v>
      </c>
      <c r="C18" s="107" t="str">
        <f>VLOOKUP($A18,Сотрудники!$A$3:$L$1206,8,0)</f>
        <v>Москва</v>
      </c>
      <c r="D18" s="108"/>
      <c r="E18" s="109"/>
      <c r="F18" s="109"/>
      <c r="G18" s="109"/>
      <c r="H18" s="109"/>
      <c r="I18" s="109"/>
      <c r="J18" s="108"/>
      <c r="K18" s="108"/>
      <c r="L18" s="109"/>
      <c r="M18" s="109"/>
      <c r="N18" s="109"/>
      <c r="O18" s="109"/>
      <c r="P18" s="109"/>
      <c r="Q18" s="108"/>
      <c r="R18" s="108"/>
      <c r="S18" s="109"/>
      <c r="T18" s="109"/>
      <c r="U18" s="109"/>
      <c r="V18" s="109"/>
      <c r="W18" s="109"/>
      <c r="X18" s="108"/>
      <c r="Y18" s="108"/>
      <c r="Z18" s="109"/>
      <c r="AA18" s="109"/>
      <c r="AB18" s="109"/>
      <c r="AC18" s="109"/>
      <c r="AD18" s="109"/>
      <c r="AE18" s="108"/>
      <c r="AF18" s="108"/>
      <c r="AG18" s="109"/>
      <c r="AH18" s="109"/>
      <c r="AI18" s="109"/>
      <c r="AJ18" s="109"/>
    </row>
    <row r="19" spans="1:36" x14ac:dyDescent="0.3">
      <c r="A19" s="102">
        <v>7</v>
      </c>
      <c r="B19" s="107" t="str">
        <f>VLOOKUP($A19,Сотрудники!$A$3:$L$1206,2,0)</f>
        <v>Гайнуллин Закван</v>
      </c>
      <c r="C19" s="107" t="str">
        <f>VLOOKUP($A19,Сотрудники!$A$3:$L$1206,8,0)</f>
        <v>Екатеринбург</v>
      </c>
      <c r="D19" s="108"/>
      <c r="E19" s="109"/>
      <c r="F19" s="109"/>
      <c r="G19" s="109"/>
      <c r="H19" s="109"/>
      <c r="I19" s="109"/>
      <c r="J19" s="108"/>
      <c r="K19" s="108"/>
      <c r="L19" s="109"/>
      <c r="M19" s="109"/>
      <c r="N19" s="109"/>
      <c r="O19" s="109"/>
      <c r="P19" s="109"/>
      <c r="Q19" s="108"/>
      <c r="R19" s="108"/>
      <c r="S19" s="109"/>
      <c r="T19" s="109"/>
      <c r="U19" s="109"/>
      <c r="V19" s="109"/>
      <c r="W19" s="109"/>
      <c r="X19" s="108"/>
      <c r="Y19" s="108"/>
      <c r="Z19" s="109"/>
      <c r="AA19" s="109"/>
      <c r="AB19" s="109"/>
      <c r="AC19" s="109"/>
      <c r="AD19" s="109"/>
      <c r="AE19" s="108"/>
      <c r="AF19" s="108"/>
      <c r="AG19" s="109"/>
      <c r="AH19" s="109"/>
      <c r="AI19" s="109"/>
      <c r="AJ19" s="109"/>
    </row>
  </sheetData>
  <pageMargins left="0.7" right="0.7" top="0.75" bottom="0.75" header="0.3" footer="0.3"/>
  <pageSetup paperSize="9" firstPageNumber="214748364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1"/>
  <sheetViews>
    <sheetView workbookViewId="0">
      <selection activeCell="F16" sqref="F16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647</v>
      </c>
      <c r="D2" s="115" t="s">
        <v>648</v>
      </c>
      <c r="E2" s="115"/>
    </row>
    <row r="4" spans="1:11" ht="42" x14ac:dyDescent="0.3">
      <c r="A4" s="5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Таблица2[[#This Row],[Итого кол-во рабочих часов]]/8</f>
        <v>23</v>
      </c>
      <c r="G5" s="120"/>
      <c r="H5" s="120">
        <v>184</v>
      </c>
      <c r="I5" s="121" t="e">
        <f>VLOOKUP($A5,Сотрудники!$A$3:$L$1206,14,0)</f>
        <v>#REF!</v>
      </c>
      <c r="J5" s="122" t="e">
        <f t="shared" ref="J5:J11" si="0">I5/8</f>
        <v>#REF!</v>
      </c>
      <c r="K5" s="123" t="e">
        <f t="shared" ref="K5:K10" si="1">+H5*J5</f>
        <v>#REF!</v>
      </c>
    </row>
    <row r="6" spans="1:11" x14ac:dyDescent="0.3">
      <c r="A6" s="20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Таблица2[[#This Row],[Итого кол-во рабочих часов]]/8</f>
        <v>23</v>
      </c>
      <c r="G6" s="120"/>
      <c r="H6" s="120">
        <v>184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4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Таблица2[[#This Row],[Итого кол-во рабочих часов]]/8</f>
        <v>23</v>
      </c>
      <c r="G7" s="125"/>
      <c r="H7" s="125">
        <v>184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x14ac:dyDescent="0.3">
      <c r="A8" s="20">
        <v>4</v>
      </c>
      <c r="B8" s="119" t="str">
        <f>VLOOKUP($A8,Сотрудники!$A$3:$L$1206,2,0)</f>
        <v>Булатова Людмила</v>
      </c>
      <c r="C8" s="119" t="str">
        <f>VLOOKUP($A8,Сотрудники!$A$3:$L$1206,9,0)</f>
        <v>неизвестно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Таблица2[[#This Row],[Итого кол-во рабочих часов]]/8</f>
        <v>0</v>
      </c>
      <c r="G8" s="120"/>
      <c r="H8" s="120"/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4">
        <v>5</v>
      </c>
      <c r="B9" s="119" t="str">
        <f>VLOOKUP($A9,Сотрудники!$A$3:$L$1206,2,0)</f>
        <v>Яковлев Дмитрий</v>
      </c>
      <c r="C9" s="119" t="str">
        <f>VLOOKUP($A9,Сотрудники!$A$3:$L$1206,9,0)</f>
        <v xml:space="preserve">Кредиты наличными </v>
      </c>
      <c r="D9" s="119">
        <f>VLOOKUP($A9,Сотрудники!$A$3:$L$1206,10,0)</f>
        <v>0</v>
      </c>
      <c r="E9" s="119">
        <f>VLOOKUP($A9,Сотрудники!$A$3:$L$1206,11,0)</f>
        <v>0</v>
      </c>
      <c r="F9" s="120">
        <f>Таблица2[[#This Row],[Итого кол-во рабочих часов]]/8</f>
        <v>0</v>
      </c>
      <c r="G9" s="125"/>
      <c r="H9" s="125"/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30" customHeight="1" x14ac:dyDescent="0.3">
      <c r="A10" s="20">
        <v>6</v>
      </c>
      <c r="B10" s="119" t="str">
        <f>VLOOKUP($A10,Сотрудники!$A$3:$L$1206,2,0)</f>
        <v>Буланова Юлия</v>
      </c>
      <c r="C10" s="119" t="str">
        <f>VLOOKUP($A10,Сотрудники!$A$3:$L$1206,9,0)</f>
        <v xml:space="preserve">Кредиты наличными </v>
      </c>
      <c r="D10" s="119">
        <f>VLOOKUP($A10,Сотрудники!$A$3:$L$1206,10,0)</f>
        <v>0</v>
      </c>
      <c r="E10" s="119">
        <f>VLOOKUP($A10,Сотрудники!$A$3:$L$1206,11,0)</f>
        <v>0</v>
      </c>
      <c r="F10" s="120">
        <f>Таблица2[[#This Row],[Итого кол-во рабочих часов]]/8</f>
        <v>0</v>
      </c>
      <c r="G10" s="125"/>
      <c r="H10" s="125"/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ht="31.2" x14ac:dyDescent="0.3">
      <c r="A11" s="20">
        <v>7</v>
      </c>
      <c r="B11" s="119" t="str">
        <f>VLOOKUP($A11,Сотрудники!$A$3:$L$1206,2,0)</f>
        <v>Гайнуллин Закван</v>
      </c>
      <c r="C11" s="119" t="str">
        <f>VLOOKUP($A11,Сотрудники!$A$3:$L$1206,9,0)</f>
        <v>Встречная конвертация</v>
      </c>
      <c r="D11" s="119">
        <f>VLOOKUP($A11,Сотрудники!$A$3:$L$1206,10,0)</f>
        <v>0</v>
      </c>
      <c r="E11" s="119">
        <f>VLOOKUP($A11,Сотрудники!$A$3:$L$1206,11,0)</f>
        <v>0</v>
      </c>
      <c r="F11" s="120">
        <f>H11/8</f>
        <v>0</v>
      </c>
      <c r="G11" s="125"/>
      <c r="H11" s="125"/>
      <c r="I11" s="121" t="e">
        <f>VLOOKUP($A11,Сотрудники!$A$3:$L$1206,14,0)</f>
        <v>#REF!</v>
      </c>
      <c r="J11" s="122" t="e">
        <f t="shared" si="0"/>
        <v>#REF!</v>
      </c>
      <c r="K11" s="126" t="e">
        <f>+H11*J11</f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1"/>
  <sheetViews>
    <sheetView zoomScale="90" workbookViewId="0">
      <pane xSplit="2" ySplit="2" topLeftCell="C3" activePane="bottomRight" state="frozen"/>
      <selection activeCell="C8" sqref="C8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2.69921875" style="102" bestFit="1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7" x14ac:dyDescent="0.3">
      <c r="B1" s="103" t="s">
        <v>639</v>
      </c>
    </row>
    <row r="2" spans="1:37" x14ac:dyDescent="0.3">
      <c r="A2" s="104" t="s">
        <v>640</v>
      </c>
      <c r="B2" s="104" t="s">
        <v>3</v>
      </c>
      <c r="C2" s="104" t="s">
        <v>641</v>
      </c>
      <c r="D2" s="106">
        <v>43770</v>
      </c>
      <c r="E2" s="105">
        <f>D2+1</f>
        <v>43771</v>
      </c>
      <c r="F2" s="105">
        <f t="shared" ref="F2:G2" si="0">E2+1</f>
        <v>43772</v>
      </c>
      <c r="G2" s="106">
        <f t="shared" si="0"/>
        <v>43773</v>
      </c>
      <c r="H2" s="106">
        <f>G2+1</f>
        <v>43774</v>
      </c>
      <c r="I2" s="106">
        <f t="shared" ref="I2:AF2" si="1">H2+1</f>
        <v>43775</v>
      </c>
      <c r="J2" s="106">
        <f t="shared" si="1"/>
        <v>43776</v>
      </c>
      <c r="K2" s="106">
        <f t="shared" si="1"/>
        <v>43777</v>
      </c>
      <c r="L2" s="105">
        <f t="shared" si="1"/>
        <v>43778</v>
      </c>
      <c r="M2" s="105">
        <f t="shared" si="1"/>
        <v>43779</v>
      </c>
      <c r="N2" s="106">
        <f t="shared" si="1"/>
        <v>43780</v>
      </c>
      <c r="O2" s="106">
        <f t="shared" si="1"/>
        <v>43781</v>
      </c>
      <c r="P2" s="106">
        <f t="shared" si="1"/>
        <v>43782</v>
      </c>
      <c r="Q2" s="106">
        <f t="shared" si="1"/>
        <v>43783</v>
      </c>
      <c r="R2" s="106">
        <f t="shared" si="1"/>
        <v>43784</v>
      </c>
      <c r="S2" s="105">
        <f t="shared" si="1"/>
        <v>43785</v>
      </c>
      <c r="T2" s="105">
        <f t="shared" si="1"/>
        <v>43786</v>
      </c>
      <c r="U2" s="106">
        <f t="shared" si="1"/>
        <v>43787</v>
      </c>
      <c r="V2" s="106">
        <f t="shared" si="1"/>
        <v>43788</v>
      </c>
      <c r="W2" s="106">
        <f t="shared" si="1"/>
        <v>43789</v>
      </c>
      <c r="X2" s="106">
        <f t="shared" si="1"/>
        <v>43790</v>
      </c>
      <c r="Y2" s="106">
        <f t="shared" si="1"/>
        <v>43791</v>
      </c>
      <c r="Z2" s="105">
        <f t="shared" si="1"/>
        <v>43792</v>
      </c>
      <c r="AA2" s="105">
        <f t="shared" si="1"/>
        <v>43793</v>
      </c>
      <c r="AB2" s="106">
        <f t="shared" si="1"/>
        <v>43794</v>
      </c>
      <c r="AC2" s="106">
        <f t="shared" si="1"/>
        <v>43795</v>
      </c>
      <c r="AD2" s="106">
        <f t="shared" si="1"/>
        <v>43796</v>
      </c>
      <c r="AE2" s="106">
        <f t="shared" si="1"/>
        <v>43797</v>
      </c>
      <c r="AF2" s="106">
        <f t="shared" si="1"/>
        <v>43798</v>
      </c>
      <c r="AG2" s="105">
        <f>+AF2+1</f>
        <v>43799</v>
      </c>
      <c r="AH2" s="105">
        <f>+AG2+1</f>
        <v>43800</v>
      </c>
      <c r="AI2" s="106">
        <f>+AH2+1</f>
        <v>43801</v>
      </c>
      <c r="AJ2" s="106">
        <f>+AI2+1</f>
        <v>43802</v>
      </c>
    </row>
    <row r="3" spans="1:37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9" t="str">
        <f t="shared" ref="D3:AJ10" si="2">IF(ISBLANK(D14),"",IF(D14=0,"Выходной",IF(D14&lt;&gt;0,"Работал","")))</f>
        <v>Работал</v>
      </c>
      <c r="E3" s="108" t="str">
        <f t="shared" si="2"/>
        <v/>
      </c>
      <c r="F3" s="108" t="str">
        <f t="shared" si="2"/>
        <v/>
      </c>
      <c r="G3" s="109" t="str">
        <f t="shared" si="2"/>
        <v/>
      </c>
      <c r="H3" s="109" t="str">
        <f t="shared" si="2"/>
        <v>Работал</v>
      </c>
      <c r="I3" s="109" t="str">
        <f t="shared" si="2"/>
        <v>Работал</v>
      </c>
      <c r="J3" s="109" t="str">
        <f t="shared" si="2"/>
        <v>Работал</v>
      </c>
      <c r="K3" s="109" t="str">
        <f t="shared" si="2"/>
        <v>Работал</v>
      </c>
      <c r="L3" s="108" t="str">
        <f t="shared" si="2"/>
        <v/>
      </c>
      <c r="M3" s="108" t="str">
        <f t="shared" si="2"/>
        <v/>
      </c>
      <c r="N3" s="109" t="str">
        <f t="shared" si="2"/>
        <v>Работал</v>
      </c>
      <c r="O3" s="109" t="str">
        <f t="shared" si="2"/>
        <v>Работал</v>
      </c>
      <c r="P3" s="109" t="str">
        <f t="shared" si="2"/>
        <v>Работал</v>
      </c>
      <c r="Q3" s="109" t="str">
        <f t="shared" si="2"/>
        <v>Работал</v>
      </c>
      <c r="R3" s="109" t="str">
        <f t="shared" si="2"/>
        <v>Работал</v>
      </c>
      <c r="S3" s="108" t="str">
        <f t="shared" si="2"/>
        <v/>
      </c>
      <c r="T3" s="108" t="str">
        <f t="shared" si="2"/>
        <v/>
      </c>
      <c r="U3" s="109" t="str">
        <f t="shared" si="2"/>
        <v>Работал</v>
      </c>
      <c r="V3" s="109" t="str">
        <f t="shared" si="2"/>
        <v>Работал</v>
      </c>
      <c r="W3" s="109" t="str">
        <f t="shared" si="2"/>
        <v>Работал</v>
      </c>
      <c r="X3" s="109" t="str">
        <f t="shared" si="2"/>
        <v>Работал</v>
      </c>
      <c r="Y3" s="109" t="str">
        <f t="shared" si="2"/>
        <v>Работал</v>
      </c>
      <c r="Z3" s="108" t="str">
        <f t="shared" si="2"/>
        <v/>
      </c>
      <c r="AA3" s="108" t="str">
        <f t="shared" si="2"/>
        <v/>
      </c>
      <c r="AB3" s="109" t="str">
        <f t="shared" si="2"/>
        <v>Работал</v>
      </c>
      <c r="AC3" s="109" t="str">
        <f t="shared" si="2"/>
        <v>Работал</v>
      </c>
      <c r="AD3" s="109" t="str">
        <f t="shared" si="2"/>
        <v>Работал</v>
      </c>
      <c r="AE3" s="109" t="str">
        <f t="shared" si="2"/>
        <v>Работал</v>
      </c>
      <c r="AF3" s="109" t="str">
        <f t="shared" si="2"/>
        <v>Работал</v>
      </c>
      <c r="AG3" s="108" t="str">
        <f t="shared" si="2"/>
        <v/>
      </c>
      <c r="AH3" s="108" t="str">
        <f t="shared" si="2"/>
        <v/>
      </c>
      <c r="AI3" s="109" t="str">
        <f t="shared" si="2"/>
        <v/>
      </c>
      <c r="AJ3" s="109" t="str">
        <f t="shared" si="2"/>
        <v/>
      </c>
    </row>
    <row r="4" spans="1:37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9" t="str">
        <f t="shared" si="2"/>
        <v>Работал</v>
      </c>
      <c r="E4" s="108" t="str">
        <f t="shared" si="2"/>
        <v/>
      </c>
      <c r="F4" s="108" t="str">
        <f t="shared" si="2"/>
        <v/>
      </c>
      <c r="G4" s="109" t="str">
        <f t="shared" si="2"/>
        <v/>
      </c>
      <c r="H4" s="109" t="str">
        <f t="shared" ref="H4:H7" si="3">IF(ISBLANK(H15),"",IF(H15=0,"Выходной",IF(H15&lt;&gt;0,"Работал","")))</f>
        <v>Работал</v>
      </c>
      <c r="I4" s="109" t="str">
        <f t="shared" ref="I4:X10" si="4">IF(ISBLANK(I15),"",IF(I15=0,"Выходной",IF(I15&lt;&gt;0,"Работал","")))</f>
        <v>Работал</v>
      </c>
      <c r="J4" s="109" t="str">
        <f t="shared" si="4"/>
        <v>Работал</v>
      </c>
      <c r="K4" s="109" t="str">
        <f t="shared" si="4"/>
        <v>Работал</v>
      </c>
      <c r="L4" s="108" t="str">
        <f t="shared" si="4"/>
        <v/>
      </c>
      <c r="M4" s="108" t="str">
        <f t="shared" si="4"/>
        <v/>
      </c>
      <c r="N4" s="109" t="str">
        <f t="shared" si="4"/>
        <v>Работал</v>
      </c>
      <c r="O4" s="109" t="str">
        <f t="shared" si="4"/>
        <v>Работал</v>
      </c>
      <c r="P4" s="109" t="str">
        <f t="shared" si="4"/>
        <v>Работал</v>
      </c>
      <c r="Q4" s="109" t="str">
        <f t="shared" si="4"/>
        <v>Работал</v>
      </c>
      <c r="R4" s="109" t="str">
        <f t="shared" si="4"/>
        <v>Работал</v>
      </c>
      <c r="S4" s="108" t="str">
        <f t="shared" si="4"/>
        <v/>
      </c>
      <c r="T4" s="108" t="str">
        <f t="shared" si="4"/>
        <v/>
      </c>
      <c r="U4" s="109" t="str">
        <f t="shared" si="4"/>
        <v>Работал</v>
      </c>
      <c r="V4" s="109" t="str">
        <f t="shared" si="4"/>
        <v>Работал</v>
      </c>
      <c r="W4" s="109" t="str">
        <f t="shared" si="4"/>
        <v>Работал</v>
      </c>
      <c r="X4" s="109" t="str">
        <f t="shared" si="4"/>
        <v>Работал</v>
      </c>
      <c r="Y4" s="109" t="str">
        <f t="shared" ref="Y4:AJ10" si="5">IF(ISBLANK(Y15),"",IF(Y15=0,"Выходной",IF(Y15&lt;&gt;0,"Работал","")))</f>
        <v>Работал</v>
      </c>
      <c r="Z4" s="108" t="str">
        <f t="shared" si="5"/>
        <v/>
      </c>
      <c r="AA4" s="108" t="str">
        <f t="shared" si="5"/>
        <v/>
      </c>
      <c r="AB4" s="109" t="str">
        <f t="shared" si="5"/>
        <v>Работал</v>
      </c>
      <c r="AC4" s="109" t="str">
        <f t="shared" si="5"/>
        <v>Работал</v>
      </c>
      <c r="AD4" s="109" t="str">
        <f t="shared" si="5"/>
        <v>Работал</v>
      </c>
      <c r="AE4" s="109" t="str">
        <f t="shared" si="5"/>
        <v>Работал</v>
      </c>
      <c r="AF4" s="109" t="str">
        <f t="shared" si="5"/>
        <v>Работал</v>
      </c>
      <c r="AG4" s="108" t="str">
        <f t="shared" si="5"/>
        <v/>
      </c>
      <c r="AH4" s="108" t="str">
        <f t="shared" si="5"/>
        <v/>
      </c>
      <c r="AI4" s="109" t="str">
        <f t="shared" si="5"/>
        <v/>
      </c>
      <c r="AJ4" s="109" t="str">
        <f t="shared" si="5"/>
        <v/>
      </c>
    </row>
    <row r="5" spans="1:37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9" t="str">
        <f t="shared" si="2"/>
        <v>Работал</v>
      </c>
      <c r="E5" s="108" t="str">
        <f t="shared" si="2"/>
        <v/>
      </c>
      <c r="F5" s="108" t="str">
        <f t="shared" si="2"/>
        <v/>
      </c>
      <c r="G5" s="109" t="str">
        <f t="shared" si="2"/>
        <v/>
      </c>
      <c r="H5" s="109" t="str">
        <f t="shared" si="3"/>
        <v>Работал</v>
      </c>
      <c r="I5" s="109" t="str">
        <f t="shared" si="4"/>
        <v>Работал</v>
      </c>
      <c r="J5" s="109" t="str">
        <f t="shared" si="4"/>
        <v>Работал</v>
      </c>
      <c r="K5" s="109" t="str">
        <f t="shared" si="4"/>
        <v>Работал</v>
      </c>
      <c r="L5" s="108" t="str">
        <f t="shared" si="4"/>
        <v/>
      </c>
      <c r="M5" s="108" t="str">
        <f t="shared" si="4"/>
        <v/>
      </c>
      <c r="N5" s="109" t="str">
        <f t="shared" si="4"/>
        <v>Работал</v>
      </c>
      <c r="O5" s="109" t="str">
        <f t="shared" si="4"/>
        <v>Работал</v>
      </c>
      <c r="P5" s="109" t="str">
        <f t="shared" si="4"/>
        <v>Работал</v>
      </c>
      <c r="Q5" s="109" t="str">
        <f t="shared" si="4"/>
        <v>Работал</v>
      </c>
      <c r="R5" s="109" t="str">
        <f t="shared" si="4"/>
        <v>Работал</v>
      </c>
      <c r="S5" s="108" t="str">
        <f t="shared" si="4"/>
        <v/>
      </c>
      <c r="T5" s="108" t="str">
        <f t="shared" si="4"/>
        <v/>
      </c>
      <c r="U5" s="109" t="str">
        <f t="shared" si="4"/>
        <v>Работал</v>
      </c>
      <c r="V5" s="109" t="str">
        <f t="shared" si="4"/>
        <v>Работал</v>
      </c>
      <c r="W5" s="109" t="str">
        <f t="shared" si="4"/>
        <v>Работал</v>
      </c>
      <c r="X5" s="109" t="str">
        <f t="shared" si="4"/>
        <v>Работал</v>
      </c>
      <c r="Y5" s="109" t="str">
        <f t="shared" si="5"/>
        <v>Работал</v>
      </c>
      <c r="Z5" s="108" t="str">
        <f t="shared" si="5"/>
        <v/>
      </c>
      <c r="AA5" s="108" t="str">
        <f t="shared" si="5"/>
        <v/>
      </c>
      <c r="AB5" s="109" t="str">
        <f t="shared" si="5"/>
        <v>Работал</v>
      </c>
      <c r="AC5" s="109" t="str">
        <f t="shared" si="5"/>
        <v>Работал</v>
      </c>
      <c r="AD5" s="109" t="str">
        <f t="shared" si="5"/>
        <v>Работал</v>
      </c>
      <c r="AE5" s="109" t="str">
        <f t="shared" si="5"/>
        <v>Работал</v>
      </c>
      <c r="AF5" s="109" t="str">
        <f t="shared" si="5"/>
        <v>Работал</v>
      </c>
      <c r="AG5" s="108" t="str">
        <f t="shared" si="5"/>
        <v/>
      </c>
      <c r="AH5" s="108" t="str">
        <f t="shared" si="5"/>
        <v/>
      </c>
      <c r="AI5" s="109" t="str">
        <f t="shared" si="5"/>
        <v/>
      </c>
      <c r="AJ5" s="109" t="str">
        <f t="shared" si="5"/>
        <v/>
      </c>
    </row>
    <row r="6" spans="1:37" x14ac:dyDescent="0.3">
      <c r="A6" s="107">
        <v>4</v>
      </c>
      <c r="B6" s="107" t="str">
        <f>VLOOKUP($A6,Сотрудники!$A$3:$L$1206,2,0)</f>
        <v>Булатова Людмила</v>
      </c>
      <c r="C6" s="107" t="str">
        <f>VLOOKUP($A6,Сотрудники!$A$3:$L$1206,8,0)</f>
        <v>Москва</v>
      </c>
      <c r="D6" s="109" t="str">
        <f t="shared" si="2"/>
        <v/>
      </c>
      <c r="E6" s="108" t="str">
        <f t="shared" si="2"/>
        <v/>
      </c>
      <c r="F6" s="108" t="str">
        <f t="shared" si="2"/>
        <v/>
      </c>
      <c r="G6" s="109" t="str">
        <f t="shared" si="2"/>
        <v/>
      </c>
      <c r="H6" s="109" t="str">
        <f t="shared" si="3"/>
        <v/>
      </c>
      <c r="I6" s="109" t="str">
        <f t="shared" si="4"/>
        <v/>
      </c>
      <c r="J6" s="109" t="str">
        <f t="shared" si="4"/>
        <v/>
      </c>
      <c r="K6" s="109" t="str">
        <f t="shared" si="4"/>
        <v/>
      </c>
      <c r="L6" s="108" t="str">
        <f t="shared" si="4"/>
        <v/>
      </c>
      <c r="M6" s="108" t="str">
        <f t="shared" si="4"/>
        <v/>
      </c>
      <c r="N6" s="109" t="str">
        <f t="shared" si="4"/>
        <v>Работал</v>
      </c>
      <c r="O6" s="109" t="str">
        <f t="shared" si="4"/>
        <v>Работал</v>
      </c>
      <c r="P6" s="109" t="str">
        <f t="shared" si="4"/>
        <v>Работал</v>
      </c>
      <c r="Q6" s="109" t="str">
        <f t="shared" si="4"/>
        <v>Работал</v>
      </c>
      <c r="R6" s="109" t="str">
        <f t="shared" si="4"/>
        <v>Работал</v>
      </c>
      <c r="S6" s="108" t="str">
        <f t="shared" si="4"/>
        <v/>
      </c>
      <c r="T6" s="108" t="str">
        <f t="shared" si="4"/>
        <v/>
      </c>
      <c r="U6" s="109" t="str">
        <f t="shared" si="4"/>
        <v>Работал</v>
      </c>
      <c r="V6" s="109" t="str">
        <f t="shared" si="4"/>
        <v>Работал</v>
      </c>
      <c r="W6" s="109" t="str">
        <f t="shared" si="4"/>
        <v>Работал</v>
      </c>
      <c r="X6" s="109" t="str">
        <f t="shared" si="4"/>
        <v>Работал</v>
      </c>
      <c r="Y6" s="109" t="str">
        <f t="shared" si="5"/>
        <v>Работал</v>
      </c>
      <c r="Z6" s="108" t="str">
        <f t="shared" si="5"/>
        <v/>
      </c>
      <c r="AA6" s="108" t="str">
        <f t="shared" si="5"/>
        <v/>
      </c>
      <c r="AB6" s="109" t="str">
        <f t="shared" si="5"/>
        <v>Работал</v>
      </c>
      <c r="AC6" s="109" t="str">
        <f t="shared" si="5"/>
        <v>Работал</v>
      </c>
      <c r="AD6" s="109" t="str">
        <f t="shared" si="5"/>
        <v>Работал</v>
      </c>
      <c r="AE6" s="109" t="str">
        <f t="shared" si="5"/>
        <v>Работал</v>
      </c>
      <c r="AF6" s="109" t="str">
        <f t="shared" si="5"/>
        <v>Работал</v>
      </c>
      <c r="AG6" s="108" t="str">
        <f t="shared" si="5"/>
        <v/>
      </c>
      <c r="AH6" s="108" t="str">
        <f t="shared" si="5"/>
        <v/>
      </c>
      <c r="AI6" s="109" t="str">
        <f t="shared" si="5"/>
        <v/>
      </c>
      <c r="AJ6" s="109" t="str">
        <f t="shared" si="5"/>
        <v/>
      </c>
    </row>
    <row r="7" spans="1:37" x14ac:dyDescent="0.3">
      <c r="A7" s="102">
        <v>5</v>
      </c>
      <c r="B7" s="107" t="str">
        <f>VLOOKUP($A7,Сотрудники!$A$3:$L$1206,2,0)</f>
        <v>Яковлев Дмитрий</v>
      </c>
      <c r="C7" s="107" t="str">
        <f>VLOOKUP($A7,Сотрудники!$A$3:$L$1206,8,0)</f>
        <v>Москва</v>
      </c>
      <c r="D7" s="109" t="str">
        <f t="shared" si="2"/>
        <v/>
      </c>
      <c r="E7" s="108" t="str">
        <f t="shared" si="2"/>
        <v/>
      </c>
      <c r="F7" s="108" t="str">
        <f t="shared" si="2"/>
        <v/>
      </c>
      <c r="G7" s="109" t="str">
        <f t="shared" si="2"/>
        <v/>
      </c>
      <c r="H7" s="109" t="str">
        <f t="shared" si="3"/>
        <v/>
      </c>
      <c r="I7" s="109" t="str">
        <f t="shared" si="4"/>
        <v/>
      </c>
      <c r="J7" s="109" t="str">
        <f t="shared" si="4"/>
        <v/>
      </c>
      <c r="K7" s="109" t="str">
        <f t="shared" si="4"/>
        <v/>
      </c>
      <c r="L7" s="108" t="str">
        <f t="shared" si="4"/>
        <v/>
      </c>
      <c r="M7" s="108" t="str">
        <f t="shared" si="4"/>
        <v/>
      </c>
      <c r="N7" s="109" t="str">
        <f t="shared" si="4"/>
        <v/>
      </c>
      <c r="O7" s="109" t="str">
        <f t="shared" si="4"/>
        <v/>
      </c>
      <c r="P7" s="109" t="str">
        <f t="shared" si="4"/>
        <v/>
      </c>
      <c r="Q7" s="109" t="str">
        <f t="shared" si="4"/>
        <v/>
      </c>
      <c r="R7" s="109" t="str">
        <f t="shared" si="4"/>
        <v/>
      </c>
      <c r="S7" s="108" t="str">
        <f t="shared" si="4"/>
        <v/>
      </c>
      <c r="T7" s="108" t="str">
        <f t="shared" si="4"/>
        <v/>
      </c>
      <c r="U7" s="109" t="str">
        <f t="shared" si="4"/>
        <v/>
      </c>
      <c r="V7" s="109" t="str">
        <f t="shared" si="4"/>
        <v/>
      </c>
      <c r="W7" s="109" t="str">
        <f t="shared" si="4"/>
        <v/>
      </c>
      <c r="X7" s="109" t="str">
        <f t="shared" si="4"/>
        <v/>
      </c>
      <c r="Y7" s="109" t="str">
        <f t="shared" si="5"/>
        <v/>
      </c>
      <c r="Z7" s="108" t="str">
        <f t="shared" si="5"/>
        <v/>
      </c>
      <c r="AA7" s="108" t="str">
        <f t="shared" si="5"/>
        <v/>
      </c>
      <c r="AB7" s="109" t="str">
        <f t="shared" si="5"/>
        <v/>
      </c>
      <c r="AC7" s="109" t="str">
        <f t="shared" si="5"/>
        <v/>
      </c>
      <c r="AD7" s="109" t="str">
        <f t="shared" si="5"/>
        <v/>
      </c>
      <c r="AE7" s="109" t="str">
        <f t="shared" si="5"/>
        <v>Работал</v>
      </c>
      <c r="AF7" s="109" t="str">
        <f t="shared" si="5"/>
        <v>Работал</v>
      </c>
      <c r="AG7" s="108" t="str">
        <f t="shared" si="5"/>
        <v/>
      </c>
      <c r="AH7" s="108" t="str">
        <f t="shared" si="5"/>
        <v/>
      </c>
      <c r="AI7" s="109" t="str">
        <f t="shared" si="5"/>
        <v/>
      </c>
      <c r="AJ7" s="109" t="str">
        <f t="shared" si="5"/>
        <v/>
      </c>
    </row>
    <row r="8" spans="1:37" x14ac:dyDescent="0.3">
      <c r="A8" s="102">
        <v>6</v>
      </c>
      <c r="B8" s="107" t="str">
        <f>VLOOKUP($A8,Сотрудники!$A$3:$L$1206,2,0)</f>
        <v>Буланова Юлия</v>
      </c>
      <c r="C8" s="107" t="str">
        <f>VLOOKUP($A8,Сотрудники!$A$3:$L$1206,8,0)</f>
        <v>Москва</v>
      </c>
      <c r="D8" s="109" t="str">
        <f t="shared" si="2"/>
        <v/>
      </c>
      <c r="E8" s="108" t="str">
        <f t="shared" si="2"/>
        <v/>
      </c>
      <c r="F8" s="108" t="str">
        <f t="shared" si="2"/>
        <v/>
      </c>
      <c r="G8" s="109" t="str">
        <f t="shared" si="2"/>
        <v/>
      </c>
      <c r="H8" s="109" t="str">
        <f t="shared" si="2"/>
        <v/>
      </c>
      <c r="I8" s="109" t="str">
        <f t="shared" si="4"/>
        <v/>
      </c>
      <c r="J8" s="109" t="str">
        <f t="shared" si="4"/>
        <v/>
      </c>
      <c r="K8" s="109" t="str">
        <f t="shared" si="4"/>
        <v/>
      </c>
      <c r="L8" s="108" t="str">
        <f t="shared" si="4"/>
        <v/>
      </c>
      <c r="M8" s="108" t="str">
        <f t="shared" si="4"/>
        <v/>
      </c>
      <c r="N8" s="109" t="str">
        <f t="shared" si="4"/>
        <v/>
      </c>
      <c r="O8" s="109" t="str">
        <f t="shared" si="4"/>
        <v/>
      </c>
      <c r="P8" s="109" t="str">
        <f t="shared" si="4"/>
        <v/>
      </c>
      <c r="Q8" s="109" t="str">
        <f t="shared" si="4"/>
        <v/>
      </c>
      <c r="R8" s="109" t="str">
        <f t="shared" si="4"/>
        <v/>
      </c>
      <c r="S8" s="108" t="str">
        <f t="shared" si="4"/>
        <v/>
      </c>
      <c r="T8" s="108" t="str">
        <f t="shared" si="4"/>
        <v/>
      </c>
      <c r="U8" s="109" t="str">
        <f t="shared" si="4"/>
        <v/>
      </c>
      <c r="V8" s="109" t="str">
        <f t="shared" si="4"/>
        <v/>
      </c>
      <c r="W8" s="109" t="str">
        <f t="shared" si="4"/>
        <v/>
      </c>
      <c r="X8" s="109" t="str">
        <f t="shared" si="4"/>
        <v/>
      </c>
      <c r="Y8" s="109" t="str">
        <f t="shared" si="5"/>
        <v/>
      </c>
      <c r="Z8" s="108" t="str">
        <f t="shared" si="5"/>
        <v/>
      </c>
      <c r="AA8" s="108" t="str">
        <f t="shared" si="5"/>
        <v/>
      </c>
      <c r="AB8" s="109" t="str">
        <f t="shared" si="5"/>
        <v/>
      </c>
      <c r="AC8" s="109" t="str">
        <f t="shared" si="5"/>
        <v/>
      </c>
      <c r="AD8" s="109" t="str">
        <f t="shared" si="5"/>
        <v/>
      </c>
      <c r="AE8" s="109" t="str">
        <f t="shared" si="5"/>
        <v/>
      </c>
      <c r="AF8" s="109" t="str">
        <f t="shared" si="5"/>
        <v/>
      </c>
      <c r="AG8" s="108" t="str">
        <f t="shared" si="5"/>
        <v/>
      </c>
      <c r="AH8" s="108" t="str">
        <f t="shared" si="5"/>
        <v/>
      </c>
      <c r="AI8" s="109" t="str">
        <f t="shared" si="5"/>
        <v/>
      </c>
      <c r="AJ8" s="109" t="str">
        <f t="shared" si="5"/>
        <v/>
      </c>
    </row>
    <row r="9" spans="1:37" x14ac:dyDescent="0.3">
      <c r="A9" s="102">
        <v>7</v>
      </c>
      <c r="B9" s="107" t="str">
        <f>VLOOKUP($A9,Сотрудники!$A$3:$L$1206,2,0)</f>
        <v>Гайнуллин Закван</v>
      </c>
      <c r="C9" s="107" t="str">
        <f>VLOOKUP($A9,Сотрудники!$A$3:$L$1206,8,0)</f>
        <v>Екатеринбург</v>
      </c>
      <c r="D9" s="109" t="str">
        <f t="shared" si="2"/>
        <v/>
      </c>
      <c r="E9" s="108" t="str">
        <f t="shared" si="2"/>
        <v/>
      </c>
      <c r="F9" s="108" t="str">
        <f t="shared" si="2"/>
        <v/>
      </c>
      <c r="G9" s="109" t="str">
        <f t="shared" si="2"/>
        <v/>
      </c>
      <c r="H9" s="109" t="str">
        <f t="shared" si="2"/>
        <v>Работал</v>
      </c>
      <c r="I9" s="109" t="str">
        <f t="shared" si="4"/>
        <v>Работал</v>
      </c>
      <c r="J9" s="109" t="str">
        <f t="shared" si="4"/>
        <v>Работал</v>
      </c>
      <c r="K9" s="109" t="str">
        <f t="shared" si="4"/>
        <v>Работал</v>
      </c>
      <c r="L9" s="108" t="str">
        <f t="shared" si="4"/>
        <v/>
      </c>
      <c r="M9" s="108" t="str">
        <f t="shared" si="4"/>
        <v/>
      </c>
      <c r="N9" s="109" t="str">
        <f t="shared" si="4"/>
        <v>Работал</v>
      </c>
      <c r="O9" s="109" t="str">
        <f t="shared" si="4"/>
        <v>Работал</v>
      </c>
      <c r="P9" s="109" t="str">
        <f t="shared" si="4"/>
        <v>Работал</v>
      </c>
      <c r="Q9" s="109" t="str">
        <f t="shared" si="4"/>
        <v>Работал</v>
      </c>
      <c r="R9" s="109" t="str">
        <f t="shared" si="4"/>
        <v>Работал</v>
      </c>
      <c r="S9" s="108" t="str">
        <f t="shared" si="4"/>
        <v/>
      </c>
      <c r="T9" s="108" t="str">
        <f t="shared" si="4"/>
        <v/>
      </c>
      <c r="U9" s="109" t="str">
        <f t="shared" si="4"/>
        <v>Работал</v>
      </c>
      <c r="V9" s="109" t="str">
        <f t="shared" si="4"/>
        <v>Работал</v>
      </c>
      <c r="W9" s="109" t="str">
        <f t="shared" si="4"/>
        <v>Работал</v>
      </c>
      <c r="X9" s="109" t="str">
        <f t="shared" si="4"/>
        <v>Работал</v>
      </c>
      <c r="Y9" s="109" t="str">
        <f t="shared" si="5"/>
        <v>Работал</v>
      </c>
      <c r="Z9" s="108" t="str">
        <f t="shared" si="5"/>
        <v/>
      </c>
      <c r="AA9" s="108" t="str">
        <f t="shared" si="5"/>
        <v/>
      </c>
      <c r="AB9" s="109" t="str">
        <f t="shared" si="5"/>
        <v>Работал</v>
      </c>
      <c r="AC9" s="109" t="str">
        <f t="shared" si="5"/>
        <v>Работал</v>
      </c>
      <c r="AD9" s="109" t="str">
        <f t="shared" si="5"/>
        <v>Работал</v>
      </c>
      <c r="AE9" s="109" t="str">
        <f t="shared" si="5"/>
        <v>Работал</v>
      </c>
      <c r="AF9" s="109" t="str">
        <f t="shared" si="5"/>
        <v>Работал</v>
      </c>
      <c r="AG9" s="108" t="str">
        <f t="shared" si="5"/>
        <v/>
      </c>
      <c r="AH9" s="108" t="str">
        <f t="shared" si="5"/>
        <v/>
      </c>
      <c r="AI9" s="109" t="str">
        <f t="shared" si="5"/>
        <v/>
      </c>
      <c r="AJ9" s="109" t="str">
        <f t="shared" si="5"/>
        <v/>
      </c>
    </row>
    <row r="10" spans="1:37" x14ac:dyDescent="0.3">
      <c r="A10" s="102">
        <v>8</v>
      </c>
      <c r="B10" s="107" t="str">
        <f>VLOOKUP($A10,Сотрудники!$A$3:$L$1206,2,0)</f>
        <v>Хохлова Крестина</v>
      </c>
      <c r="C10" s="107" t="str">
        <f>VLOOKUP($A10,Сотрудники!$A$3:$L$1206,8,0)</f>
        <v>Москва</v>
      </c>
      <c r="D10" s="109" t="str">
        <f t="shared" si="2"/>
        <v/>
      </c>
      <c r="E10" s="108" t="str">
        <f t="shared" si="2"/>
        <v/>
      </c>
      <c r="F10" s="108" t="str">
        <f t="shared" si="2"/>
        <v/>
      </c>
      <c r="G10" s="109" t="str">
        <f t="shared" si="2"/>
        <v/>
      </c>
      <c r="H10" s="109" t="str">
        <f t="shared" si="2"/>
        <v/>
      </c>
      <c r="I10" s="109" t="str">
        <f t="shared" si="4"/>
        <v/>
      </c>
      <c r="J10" s="109" t="str">
        <f t="shared" si="4"/>
        <v/>
      </c>
      <c r="K10" s="109" t="str">
        <f t="shared" si="4"/>
        <v/>
      </c>
      <c r="L10" s="108" t="str">
        <f t="shared" si="4"/>
        <v/>
      </c>
      <c r="M10" s="108" t="str">
        <f t="shared" si="4"/>
        <v/>
      </c>
      <c r="N10" s="109" t="str">
        <f t="shared" si="4"/>
        <v/>
      </c>
      <c r="O10" s="109" t="str">
        <f t="shared" si="4"/>
        <v/>
      </c>
      <c r="P10" s="109" t="str">
        <f t="shared" si="4"/>
        <v/>
      </c>
      <c r="Q10" s="109" t="str">
        <f t="shared" si="4"/>
        <v/>
      </c>
      <c r="R10" s="109" t="str">
        <f t="shared" si="4"/>
        <v/>
      </c>
      <c r="S10" s="108" t="str">
        <f t="shared" si="4"/>
        <v/>
      </c>
      <c r="T10" s="108" t="str">
        <f t="shared" si="4"/>
        <v/>
      </c>
      <c r="U10" s="109" t="str">
        <f t="shared" si="4"/>
        <v/>
      </c>
      <c r="V10" s="109" t="str">
        <f t="shared" si="4"/>
        <v/>
      </c>
      <c r="W10" s="109" t="str">
        <f t="shared" si="4"/>
        <v/>
      </c>
      <c r="X10" s="109" t="str">
        <f t="shared" si="4"/>
        <v/>
      </c>
      <c r="Y10" s="109" t="str">
        <f t="shared" si="5"/>
        <v/>
      </c>
      <c r="Z10" s="108" t="str">
        <f t="shared" si="5"/>
        <v/>
      </c>
      <c r="AA10" s="108" t="str">
        <f t="shared" si="5"/>
        <v/>
      </c>
      <c r="AB10" s="109" t="str">
        <f t="shared" si="5"/>
        <v/>
      </c>
      <c r="AC10" s="109" t="str">
        <f t="shared" si="5"/>
        <v/>
      </c>
      <c r="AD10" s="109" t="str">
        <f t="shared" si="5"/>
        <v/>
      </c>
      <c r="AE10" s="109" t="str">
        <f t="shared" si="5"/>
        <v/>
      </c>
      <c r="AF10" s="109" t="str">
        <f t="shared" si="5"/>
        <v/>
      </c>
      <c r="AG10" s="108" t="str">
        <f t="shared" si="5"/>
        <v/>
      </c>
      <c r="AH10" s="108" t="str">
        <f t="shared" si="5"/>
        <v/>
      </c>
      <c r="AI10" s="109" t="str">
        <f t="shared" si="5"/>
        <v/>
      </c>
      <c r="AJ10" s="109" t="str">
        <f t="shared" si="5"/>
        <v/>
      </c>
    </row>
    <row r="11" spans="1:37" x14ac:dyDescent="0.3">
      <c r="B11" s="110" t="s">
        <v>642</v>
      </c>
    </row>
    <row r="12" spans="1:37" x14ac:dyDescent="0.3">
      <c r="B12" s="111" t="s">
        <v>643</v>
      </c>
      <c r="C12" s="111" t="s">
        <v>644</v>
      </c>
      <c r="D12" s="111" t="s">
        <v>645</v>
      </c>
    </row>
    <row r="13" spans="1:37" x14ac:dyDescent="0.3">
      <c r="B13" s="110"/>
      <c r="C13" s="112" t="s">
        <v>641</v>
      </c>
      <c r="AK13" s="110" t="s">
        <v>646</v>
      </c>
    </row>
    <row r="14" spans="1:37" x14ac:dyDescent="0.3">
      <c r="A14" s="107">
        <v>1</v>
      </c>
      <c r="B14" s="107" t="str">
        <f>VLOOKUP($A14,Сотрудники!$A$3:$L$1206,2,0)</f>
        <v>Кузьмин Антон</v>
      </c>
      <c r="C14" s="107" t="str">
        <f>VLOOKUP($A14,Сотрудники!$A$3:$L$1206,8,0)</f>
        <v>Москва</v>
      </c>
      <c r="D14" s="109">
        <v>8</v>
      </c>
      <c r="E14" s="108"/>
      <c r="F14" s="108"/>
      <c r="G14" s="109"/>
      <c r="H14" s="109">
        <v>8</v>
      </c>
      <c r="I14" s="109">
        <v>8</v>
      </c>
      <c r="J14" s="109">
        <v>8</v>
      </c>
      <c r="K14" s="109">
        <v>8</v>
      </c>
      <c r="L14" s="108"/>
      <c r="M14" s="108"/>
      <c r="N14" s="109">
        <v>8</v>
      </c>
      <c r="O14" s="109">
        <v>8</v>
      </c>
      <c r="P14" s="109">
        <v>8</v>
      </c>
      <c r="Q14" s="109">
        <v>8</v>
      </c>
      <c r="R14" s="109">
        <v>8</v>
      </c>
      <c r="S14" s="108"/>
      <c r="T14" s="108"/>
      <c r="U14" s="109">
        <v>8</v>
      </c>
      <c r="V14" s="109">
        <v>8</v>
      </c>
      <c r="W14" s="109">
        <v>8</v>
      </c>
      <c r="X14" s="109">
        <v>8</v>
      </c>
      <c r="Y14" s="109">
        <v>8</v>
      </c>
      <c r="Z14" s="108"/>
      <c r="AA14" s="108"/>
      <c r="AB14" s="109">
        <v>8</v>
      </c>
      <c r="AC14" s="109">
        <v>8</v>
      </c>
      <c r="AD14" s="109">
        <v>8</v>
      </c>
      <c r="AE14" s="109">
        <v>8</v>
      </c>
      <c r="AF14" s="109">
        <v>8</v>
      </c>
      <c r="AG14" s="108"/>
      <c r="AH14" s="108"/>
      <c r="AI14" s="109"/>
      <c r="AJ14" s="109"/>
      <c r="AK14" s="110">
        <f t="shared" ref="AK14:AK21" si="6">SUM(D14:AJ14)</f>
        <v>160</v>
      </c>
    </row>
    <row r="15" spans="1:37" x14ac:dyDescent="0.3">
      <c r="A15" s="107">
        <v>2</v>
      </c>
      <c r="B15" s="107" t="str">
        <f>VLOOKUP($A15,Сотрудники!$A$3:$L$1206,2,0)</f>
        <v xml:space="preserve">Крейнделин Борис </v>
      </c>
      <c r="C15" s="107" t="str">
        <f>VLOOKUP($A15,Сотрудники!$A$3:$L$1206,8,0)</f>
        <v>Москва</v>
      </c>
      <c r="D15" s="109">
        <v>8</v>
      </c>
      <c r="E15" s="108"/>
      <c r="F15" s="108"/>
      <c r="G15" s="109"/>
      <c r="H15" s="109">
        <v>8</v>
      </c>
      <c r="I15" s="109">
        <v>8</v>
      </c>
      <c r="J15" s="109">
        <v>8</v>
      </c>
      <c r="K15" s="109">
        <v>8</v>
      </c>
      <c r="L15" s="108"/>
      <c r="M15" s="108"/>
      <c r="N15" s="109">
        <v>8</v>
      </c>
      <c r="O15" s="109">
        <v>8</v>
      </c>
      <c r="P15" s="109">
        <v>8</v>
      </c>
      <c r="Q15" s="109">
        <v>8</v>
      </c>
      <c r="R15" s="109">
        <v>8</v>
      </c>
      <c r="S15" s="108"/>
      <c r="T15" s="108"/>
      <c r="U15" s="109">
        <v>8</v>
      </c>
      <c r="V15" s="109">
        <v>8</v>
      </c>
      <c r="W15" s="109">
        <v>8</v>
      </c>
      <c r="X15" s="109">
        <v>8</v>
      </c>
      <c r="Y15" s="109">
        <v>8</v>
      </c>
      <c r="Z15" s="108"/>
      <c r="AA15" s="108"/>
      <c r="AB15" s="109">
        <v>8</v>
      </c>
      <c r="AC15" s="109">
        <v>8</v>
      </c>
      <c r="AD15" s="109">
        <v>8</v>
      </c>
      <c r="AE15" s="109">
        <v>8</v>
      </c>
      <c r="AF15" s="109">
        <v>8</v>
      </c>
      <c r="AG15" s="108"/>
      <c r="AH15" s="108"/>
      <c r="AI15" s="109"/>
      <c r="AJ15" s="109"/>
      <c r="AK15" s="110">
        <f t="shared" si="6"/>
        <v>160</v>
      </c>
    </row>
    <row r="16" spans="1:37" x14ac:dyDescent="0.3">
      <c r="A16" s="107">
        <v>3</v>
      </c>
      <c r="B16" s="107" t="str">
        <f>VLOOKUP($A16,Сотрудники!$A$3:$L$1206,2,0)</f>
        <v>Асеев Феофан</v>
      </c>
      <c r="C16" s="107" t="str">
        <f>VLOOKUP($A16,Сотрудники!$A$3:$L$1206,8,0)</f>
        <v>Москва</v>
      </c>
      <c r="D16" s="109">
        <v>8</v>
      </c>
      <c r="E16" s="108"/>
      <c r="F16" s="108"/>
      <c r="G16" s="109"/>
      <c r="H16" s="109">
        <v>8</v>
      </c>
      <c r="I16" s="109">
        <v>8</v>
      </c>
      <c r="J16" s="109">
        <v>8</v>
      </c>
      <c r="K16" s="109">
        <v>8</v>
      </c>
      <c r="L16" s="108"/>
      <c r="M16" s="108"/>
      <c r="N16" s="109">
        <v>8</v>
      </c>
      <c r="O16" s="109">
        <v>8</v>
      </c>
      <c r="P16" s="109">
        <v>8</v>
      </c>
      <c r="Q16" s="109">
        <v>8</v>
      </c>
      <c r="R16" s="109">
        <v>8</v>
      </c>
      <c r="S16" s="108"/>
      <c r="T16" s="108"/>
      <c r="U16" s="109">
        <v>8</v>
      </c>
      <c r="V16" s="109">
        <v>8</v>
      </c>
      <c r="W16" s="109">
        <v>8</v>
      </c>
      <c r="X16" s="109">
        <v>8</v>
      </c>
      <c r="Y16" s="109">
        <v>8</v>
      </c>
      <c r="Z16" s="108"/>
      <c r="AA16" s="108"/>
      <c r="AB16" s="109">
        <v>8</v>
      </c>
      <c r="AC16" s="109">
        <v>8</v>
      </c>
      <c r="AD16" s="109">
        <v>8</v>
      </c>
      <c r="AE16" s="109">
        <v>8</v>
      </c>
      <c r="AF16" s="109">
        <v>8</v>
      </c>
      <c r="AG16" s="108"/>
      <c r="AH16" s="108"/>
      <c r="AI16" s="109"/>
      <c r="AJ16" s="109"/>
      <c r="AK16" s="110">
        <f t="shared" si="6"/>
        <v>160</v>
      </c>
    </row>
    <row r="17" spans="1:37" x14ac:dyDescent="0.3">
      <c r="A17" s="107">
        <v>4</v>
      </c>
      <c r="B17" s="107" t="str">
        <f>VLOOKUP($A17,Сотрудники!$A$3:$L$1206,2,0)</f>
        <v>Булатова Людмила</v>
      </c>
      <c r="C17" s="107" t="str">
        <f>VLOOKUP($A17,Сотрудники!$A$3:$L$1206,8,0)</f>
        <v>Москва</v>
      </c>
      <c r="D17" s="109"/>
      <c r="E17" s="108"/>
      <c r="F17" s="108"/>
      <c r="G17" s="109"/>
      <c r="H17" s="109"/>
      <c r="I17" s="109"/>
      <c r="J17" s="109"/>
      <c r="K17" s="109"/>
      <c r="L17" s="108"/>
      <c r="M17" s="108"/>
      <c r="N17" s="109">
        <v>8</v>
      </c>
      <c r="O17" s="109">
        <v>8</v>
      </c>
      <c r="P17" s="109">
        <v>8</v>
      </c>
      <c r="Q17" s="109">
        <v>8</v>
      </c>
      <c r="R17" s="109">
        <v>8</v>
      </c>
      <c r="S17" s="108"/>
      <c r="T17" s="108"/>
      <c r="U17" s="109">
        <v>8</v>
      </c>
      <c r="V17" s="109">
        <v>8</v>
      </c>
      <c r="W17" s="109">
        <v>8</v>
      </c>
      <c r="X17" s="109">
        <v>8</v>
      </c>
      <c r="Y17" s="109">
        <v>8</v>
      </c>
      <c r="Z17" s="108"/>
      <c r="AA17" s="108"/>
      <c r="AB17" s="109">
        <v>8</v>
      </c>
      <c r="AC17" s="109">
        <v>8</v>
      </c>
      <c r="AD17" s="109">
        <v>8</v>
      </c>
      <c r="AE17" s="109">
        <v>8</v>
      </c>
      <c r="AF17" s="109">
        <v>8</v>
      </c>
      <c r="AG17" s="108"/>
      <c r="AH17" s="108"/>
      <c r="AI17" s="109"/>
      <c r="AJ17" s="109"/>
      <c r="AK17" s="110">
        <f t="shared" si="6"/>
        <v>120</v>
      </c>
    </row>
    <row r="18" spans="1:37" x14ac:dyDescent="0.3">
      <c r="A18" s="102">
        <v>5</v>
      </c>
      <c r="B18" s="107" t="str">
        <f>VLOOKUP($A18,Сотрудники!$A$3:$L$1206,2,0)</f>
        <v>Яковлев Дмитрий</v>
      </c>
      <c r="C18" s="107" t="str">
        <f>VLOOKUP($A18,Сотрудники!$A$3:$L$1206,8,0)</f>
        <v>Москва</v>
      </c>
      <c r="D18" s="109"/>
      <c r="E18" s="108"/>
      <c r="F18" s="108"/>
      <c r="G18" s="109"/>
      <c r="H18" s="109"/>
      <c r="I18" s="109"/>
      <c r="J18" s="109"/>
      <c r="K18" s="109"/>
      <c r="L18" s="108"/>
      <c r="M18" s="108"/>
      <c r="N18" s="109"/>
      <c r="O18" s="109"/>
      <c r="P18" s="109"/>
      <c r="Q18" s="109"/>
      <c r="R18" s="109"/>
      <c r="S18" s="108"/>
      <c r="T18" s="108"/>
      <c r="U18" s="109"/>
      <c r="V18" s="109"/>
      <c r="W18" s="109"/>
      <c r="X18" s="109"/>
      <c r="Y18" s="109"/>
      <c r="Z18" s="108"/>
      <c r="AA18" s="108"/>
      <c r="AB18" s="109"/>
      <c r="AC18" s="109"/>
      <c r="AD18" s="109"/>
      <c r="AE18" s="109">
        <v>8</v>
      </c>
      <c r="AF18" s="109">
        <v>8</v>
      </c>
      <c r="AG18" s="108"/>
      <c r="AH18" s="108"/>
      <c r="AI18" s="109"/>
      <c r="AJ18" s="109"/>
      <c r="AK18" s="110">
        <f t="shared" si="6"/>
        <v>16</v>
      </c>
    </row>
    <row r="19" spans="1:37" x14ac:dyDescent="0.3">
      <c r="A19" s="102">
        <v>6</v>
      </c>
      <c r="B19" s="107" t="str">
        <f>VLOOKUP($A19,Сотрудники!$A$3:$L$1206,2,0)</f>
        <v>Буланова Юлия</v>
      </c>
      <c r="C19" s="107" t="str">
        <f>VLOOKUP($A19,Сотрудники!$A$3:$L$1206,8,0)</f>
        <v>Москва</v>
      </c>
      <c r="D19" s="109"/>
      <c r="E19" s="108"/>
      <c r="F19" s="108"/>
      <c r="G19" s="109"/>
      <c r="H19" s="109"/>
      <c r="I19" s="109"/>
      <c r="J19" s="109"/>
      <c r="K19" s="109"/>
      <c r="L19" s="108"/>
      <c r="M19" s="108"/>
      <c r="N19" s="109"/>
      <c r="O19" s="109"/>
      <c r="P19" s="109"/>
      <c r="Q19" s="109"/>
      <c r="R19" s="109"/>
      <c r="S19" s="108"/>
      <c r="T19" s="108"/>
      <c r="U19" s="109"/>
      <c r="V19" s="109"/>
      <c r="W19" s="109"/>
      <c r="X19" s="109"/>
      <c r="Y19" s="109"/>
      <c r="Z19" s="108"/>
      <c r="AA19" s="108"/>
      <c r="AB19" s="109"/>
      <c r="AC19" s="109"/>
      <c r="AD19" s="109"/>
      <c r="AE19" s="109"/>
      <c r="AF19" s="109"/>
      <c r="AG19" s="108"/>
      <c r="AH19" s="108"/>
      <c r="AI19" s="109"/>
      <c r="AJ19" s="109"/>
      <c r="AK19" s="110">
        <f t="shared" si="6"/>
        <v>0</v>
      </c>
    </row>
    <row r="20" spans="1:37" x14ac:dyDescent="0.3">
      <c r="A20" s="102">
        <v>7</v>
      </c>
      <c r="B20" s="107" t="str">
        <f>VLOOKUP($A20,Сотрудники!$A$3:$L$1206,2,0)</f>
        <v>Гайнуллин Закван</v>
      </c>
      <c r="C20" s="107" t="str">
        <f>VLOOKUP($A20,Сотрудники!$A$3:$L$1206,8,0)</f>
        <v>Екатеринбург</v>
      </c>
      <c r="D20" s="109"/>
      <c r="E20" s="108"/>
      <c r="F20" s="108"/>
      <c r="G20" s="109"/>
      <c r="H20" s="109">
        <v>8</v>
      </c>
      <c r="I20" s="109">
        <v>8</v>
      </c>
      <c r="J20" s="109">
        <v>8</v>
      </c>
      <c r="K20" s="109">
        <v>8</v>
      </c>
      <c r="L20" s="108"/>
      <c r="M20" s="108"/>
      <c r="N20" s="109">
        <v>8</v>
      </c>
      <c r="O20" s="109">
        <v>8</v>
      </c>
      <c r="P20" s="109">
        <v>8</v>
      </c>
      <c r="Q20" s="109">
        <v>8</v>
      </c>
      <c r="R20" s="109">
        <v>8</v>
      </c>
      <c r="S20" s="108"/>
      <c r="T20" s="108"/>
      <c r="U20" s="109">
        <v>8</v>
      </c>
      <c r="V20" s="109">
        <v>8</v>
      </c>
      <c r="W20" s="109">
        <v>8</v>
      </c>
      <c r="X20" s="109">
        <v>8</v>
      </c>
      <c r="Y20" s="109">
        <v>8</v>
      </c>
      <c r="Z20" s="108"/>
      <c r="AA20" s="108"/>
      <c r="AB20" s="109">
        <v>8</v>
      </c>
      <c r="AC20" s="109">
        <v>8</v>
      </c>
      <c r="AD20" s="109">
        <v>8</v>
      </c>
      <c r="AE20" s="109">
        <v>8</v>
      </c>
      <c r="AF20" s="109">
        <v>8</v>
      </c>
      <c r="AG20" s="108"/>
      <c r="AH20" s="108"/>
      <c r="AI20" s="109"/>
      <c r="AJ20" s="109"/>
      <c r="AK20" s="110">
        <f t="shared" si="6"/>
        <v>152</v>
      </c>
    </row>
    <row r="21" spans="1:37" x14ac:dyDescent="0.3">
      <c r="A21" s="102">
        <v>8</v>
      </c>
      <c r="B21" s="107" t="str">
        <f>VLOOKUP($A21,Сотрудники!$A$3:$L$1206,2,0)</f>
        <v>Хохлова Крестина</v>
      </c>
      <c r="C21" s="107" t="str">
        <f>VLOOKUP($A21,Сотрудники!$A$3:$L$1206,8,0)</f>
        <v>Москва</v>
      </c>
      <c r="D21" s="109"/>
      <c r="E21" s="108"/>
      <c r="F21" s="108"/>
      <c r="G21" s="109"/>
      <c r="H21" s="109"/>
      <c r="I21" s="109"/>
      <c r="J21" s="109"/>
      <c r="K21" s="109"/>
      <c r="L21" s="108"/>
      <c r="M21" s="108"/>
      <c r="N21" s="109"/>
      <c r="O21" s="109"/>
      <c r="P21" s="109"/>
      <c r="Q21" s="109"/>
      <c r="R21" s="109"/>
      <c r="S21" s="108"/>
      <c r="T21" s="108"/>
      <c r="U21" s="109"/>
      <c r="V21" s="109"/>
      <c r="W21" s="109"/>
      <c r="X21" s="109"/>
      <c r="Y21" s="109"/>
      <c r="Z21" s="108"/>
      <c r="AA21" s="108"/>
      <c r="AB21" s="109"/>
      <c r="AC21" s="109"/>
      <c r="AD21" s="109"/>
      <c r="AE21" s="109"/>
      <c r="AF21" s="109"/>
      <c r="AG21" s="108"/>
      <c r="AH21" s="108"/>
      <c r="AI21" s="109"/>
      <c r="AJ21" s="109"/>
      <c r="AK21" s="110">
        <f t="shared" si="6"/>
        <v>0</v>
      </c>
    </row>
  </sheetData>
  <pageMargins left="0.7" right="0.7" top="0.75" bottom="0.75" header="0.3" footer="0.3"/>
  <pageSetup paperSize="9" firstPageNumber="214748364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2"/>
  <sheetViews>
    <sheetView workbookViewId="0">
      <selection activeCell="K8" sqref="K8:K12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113" customWidth="1"/>
    <col min="12" max="12" width="14.09765625" style="113" customWidth="1"/>
  </cols>
  <sheetData>
    <row r="2" spans="1:11" x14ac:dyDescent="0.3">
      <c r="B2" s="114" t="s">
        <v>655</v>
      </c>
      <c r="D2" s="115" t="s">
        <v>648</v>
      </c>
      <c r="E2" s="115"/>
    </row>
    <row r="4" spans="1:11" ht="42" x14ac:dyDescent="0.3">
      <c r="A4" s="5" t="s">
        <v>2</v>
      </c>
      <c r="B4" s="116" t="s">
        <v>3</v>
      </c>
      <c r="C4" s="117" t="s">
        <v>9</v>
      </c>
      <c r="D4" s="117" t="s">
        <v>649</v>
      </c>
      <c r="E4" s="117" t="s">
        <v>10</v>
      </c>
      <c r="F4" s="6" t="s">
        <v>650</v>
      </c>
      <c r="G4" s="6" t="s">
        <v>651</v>
      </c>
      <c r="H4" s="6" t="s">
        <v>652</v>
      </c>
      <c r="I4" s="117" t="s">
        <v>13</v>
      </c>
      <c r="J4" s="117" t="s">
        <v>653</v>
      </c>
      <c r="K4" s="118" t="s">
        <v>654</v>
      </c>
    </row>
    <row r="5" spans="1:11" x14ac:dyDescent="0.3">
      <c r="A5" s="29">
        <v>1</v>
      </c>
      <c r="B5" s="119" t="str">
        <f>VLOOKUP($A5,Сотрудники!$A$3:$L$1206,2,0)</f>
        <v>Кузьмин Антон</v>
      </c>
      <c r="C5" s="119" t="str">
        <f>VLOOKUP($A5,Сотрудники!$A$3:$L$1206,9,0)</f>
        <v>HPSM</v>
      </c>
      <c r="D5" s="119">
        <f>VLOOKUP($A5,Сотрудники!$A$3:$L$1206,10,0)</f>
        <v>0</v>
      </c>
      <c r="E5" s="119">
        <f>VLOOKUP($A5,Сотрудники!$A$3:$L$1206,11,0)</f>
        <v>287400</v>
      </c>
      <c r="F5" s="120">
        <f>Таблица25[[#This Row],[Итого кол-во рабочих часов]]/8</f>
        <v>20</v>
      </c>
      <c r="G5" s="120"/>
      <c r="H5" s="120">
        <v>160</v>
      </c>
      <c r="I5" s="121" t="e">
        <f>VLOOKUP($A5,Сотрудники!$A$3:$L$1206,14,0)</f>
        <v>#REF!</v>
      </c>
      <c r="J5" s="122" t="e">
        <f t="shared" ref="J5:J11" si="0">I5/8</f>
        <v>#REF!</v>
      </c>
      <c r="K5" s="123" t="e">
        <f t="shared" ref="K5:K11" si="1">+H5*J5</f>
        <v>#REF!</v>
      </c>
    </row>
    <row r="6" spans="1:11" x14ac:dyDescent="0.3">
      <c r="A6" s="20">
        <v>2</v>
      </c>
      <c r="B6" s="119" t="str">
        <f>VLOOKUP($A6,Сотрудники!$A$3:$L$1206,2,0)</f>
        <v xml:space="preserve">Крейнделин Борис </v>
      </c>
      <c r="C6" s="119" t="str">
        <f>VLOOKUP($A6,Сотрудники!$A$3:$L$1206,9,0)</f>
        <v>Tableau</v>
      </c>
      <c r="D6" s="119">
        <f>VLOOKUP($A6,Сотрудники!$A$3:$L$1206,10,0)</f>
        <v>0</v>
      </c>
      <c r="E6" s="119">
        <f>VLOOKUP($A6,Сотрудники!$A$3:$L$1206,11,0)</f>
        <v>0</v>
      </c>
      <c r="F6" s="120">
        <f>Таблица25[[#This Row],[Итого кол-во рабочих часов]]/8</f>
        <v>20</v>
      </c>
      <c r="G6" s="120"/>
      <c r="H6" s="120">
        <v>160</v>
      </c>
      <c r="I6" s="121" t="e">
        <f>VLOOKUP($A6,Сотрудники!$A$3:$L$1206,14,0)</f>
        <v>#REF!</v>
      </c>
      <c r="J6" s="122" t="e">
        <f t="shared" si="0"/>
        <v>#REF!</v>
      </c>
      <c r="K6" s="123" t="e">
        <f t="shared" si="1"/>
        <v>#REF!</v>
      </c>
    </row>
    <row r="7" spans="1:11" x14ac:dyDescent="0.3">
      <c r="A7" s="124">
        <v>3</v>
      </c>
      <c r="B7" s="119" t="str">
        <f>VLOOKUP($A7,Сотрудники!$A$3:$L$1206,2,0)</f>
        <v>Асеев Феофан</v>
      </c>
      <c r="C7" s="119" t="str">
        <f>VLOOKUP($A7,Сотрудники!$A$3:$L$1206,9,0)</f>
        <v>Tableau</v>
      </c>
      <c r="D7" s="119">
        <f>VLOOKUP($A7,Сотрудники!$A$3:$L$1206,10,0)</f>
        <v>0</v>
      </c>
      <c r="E7" s="119">
        <f>VLOOKUP($A7,Сотрудники!$A$3:$L$1206,11,0)</f>
        <v>0</v>
      </c>
      <c r="F7" s="120">
        <f>Таблица25[[#This Row],[Итого кол-во рабочих часов]]/8</f>
        <v>20</v>
      </c>
      <c r="G7" s="125"/>
      <c r="H7" s="120">
        <v>160</v>
      </c>
      <c r="I7" s="121" t="e">
        <f>VLOOKUP($A7,Сотрудники!$A$3:$L$1206,14,0)</f>
        <v>#REF!</v>
      </c>
      <c r="J7" s="122" t="e">
        <f t="shared" si="0"/>
        <v>#REF!</v>
      </c>
      <c r="K7" s="123" t="e">
        <f t="shared" si="1"/>
        <v>#REF!</v>
      </c>
    </row>
    <row r="8" spans="1:11" x14ac:dyDescent="0.3">
      <c r="A8" s="20">
        <v>4</v>
      </c>
      <c r="B8" s="119" t="str">
        <f>VLOOKUP($A8,Сотрудники!$A$3:$L$1206,2,0)</f>
        <v>Булатова Людмила</v>
      </c>
      <c r="C8" s="119" t="str">
        <f>VLOOKUP($A8,Сотрудники!$A$3:$L$1206,9,0)</f>
        <v>неизвестно</v>
      </c>
      <c r="D8" s="119">
        <f>VLOOKUP($A8,Сотрудники!$A$3:$L$1206,10,0)</f>
        <v>0</v>
      </c>
      <c r="E8" s="119">
        <f>VLOOKUP($A8,Сотрудники!$A$3:$L$1206,11,0)</f>
        <v>0</v>
      </c>
      <c r="F8" s="120">
        <f>Таблица25[[#This Row],[Итого кол-во рабочих часов]]/8</f>
        <v>15</v>
      </c>
      <c r="G8" s="120"/>
      <c r="H8" s="120">
        <v>120</v>
      </c>
      <c r="I8" s="121" t="e">
        <f>VLOOKUP($A8,Сотрудники!$A$3:$L$1206,14,0)</f>
        <v>#REF!</v>
      </c>
      <c r="J8" s="122" t="e">
        <f t="shared" si="0"/>
        <v>#REF!</v>
      </c>
      <c r="K8" s="126" t="e">
        <f t="shared" si="1"/>
        <v>#REF!</v>
      </c>
    </row>
    <row r="9" spans="1:11" ht="31.2" x14ac:dyDescent="0.3">
      <c r="A9" s="124">
        <v>5</v>
      </c>
      <c r="B9" s="119" t="str">
        <f>VLOOKUP($A9,Сотрудники!$A$3:$L$1206,2,0)</f>
        <v>Яковлев Дмитрий</v>
      </c>
      <c r="C9" s="119" t="str">
        <f>VLOOKUP($A9,Сотрудники!$A$3:$L$1206,9,0)</f>
        <v xml:space="preserve">Кредиты наличными </v>
      </c>
      <c r="D9" s="119">
        <f>VLOOKUP($A9,Сотрудники!$A$3:$L$1206,10,0)</f>
        <v>0</v>
      </c>
      <c r="E9" s="119">
        <f>VLOOKUP($A9,Сотрудники!$A$3:$L$1206,11,0)</f>
        <v>0</v>
      </c>
      <c r="F9" s="120">
        <f>Таблица25[[#This Row],[Итого кол-во рабочих часов]]/8</f>
        <v>2</v>
      </c>
      <c r="G9" s="125"/>
      <c r="H9" s="125">
        <v>16</v>
      </c>
      <c r="I9" s="121" t="e">
        <f>VLOOKUP($A9,Сотрудники!$A$3:$L$1206,14,0)</f>
        <v>#REF!</v>
      </c>
      <c r="J9" s="122" t="e">
        <f t="shared" si="0"/>
        <v>#REF!</v>
      </c>
      <c r="K9" s="126" t="e">
        <f t="shared" si="1"/>
        <v>#REF!</v>
      </c>
    </row>
    <row r="10" spans="1:11" ht="30" customHeight="1" x14ac:dyDescent="0.3">
      <c r="A10" s="20">
        <v>6</v>
      </c>
      <c r="B10" s="119" t="str">
        <f>VLOOKUP($A10,Сотрудники!$A$3:$L$1206,2,0)</f>
        <v>Буланова Юлия</v>
      </c>
      <c r="C10" s="119" t="str">
        <f>VLOOKUP($A10,Сотрудники!$A$3:$L$1206,9,0)</f>
        <v xml:space="preserve">Кредиты наличными </v>
      </c>
      <c r="D10" s="119">
        <f>VLOOKUP($A10,Сотрудники!$A$3:$L$1206,10,0)</f>
        <v>0</v>
      </c>
      <c r="E10" s="119">
        <f>VLOOKUP($A10,Сотрудники!$A$3:$L$1206,11,0)</f>
        <v>0</v>
      </c>
      <c r="F10" s="120">
        <f>Таблица25[[#This Row],[Итого кол-во рабочих часов]]/8</f>
        <v>0</v>
      </c>
      <c r="G10" s="125"/>
      <c r="H10" s="125"/>
      <c r="I10" s="121" t="e">
        <f>VLOOKUP($A10,Сотрудники!$A$3:$L$1206,14,0)</f>
        <v>#REF!</v>
      </c>
      <c r="J10" s="122" t="e">
        <f t="shared" si="0"/>
        <v>#REF!</v>
      </c>
      <c r="K10" s="126" t="e">
        <f t="shared" si="1"/>
        <v>#REF!</v>
      </c>
    </row>
    <row r="11" spans="1:11" ht="31.2" x14ac:dyDescent="0.3">
      <c r="A11" s="20">
        <v>7</v>
      </c>
      <c r="B11" s="119" t="str">
        <f>VLOOKUP($A11,Сотрудники!$A$3:$L$1206,2,0)</f>
        <v>Гайнуллин Закван</v>
      </c>
      <c r="C11" s="119" t="str">
        <f>VLOOKUP($A11,Сотрудники!$A$3:$L$1206,9,0)</f>
        <v>Встречная конвертация</v>
      </c>
      <c r="D11" s="119">
        <f>VLOOKUP($A11,Сотрудники!$A$3:$L$1206,10,0)</f>
        <v>0</v>
      </c>
      <c r="E11" s="119">
        <f>VLOOKUP($A11,Сотрудники!$A$3:$L$1206,11,0)</f>
        <v>0</v>
      </c>
      <c r="F11" s="120">
        <f t="shared" ref="F11:F12" si="2">H11/8</f>
        <v>19</v>
      </c>
      <c r="G11" s="125"/>
      <c r="H11" s="125">
        <v>152</v>
      </c>
      <c r="I11" s="121" t="e">
        <f>VLOOKUP($A11,Сотрудники!$A$3:$L$1206,14,0)</f>
        <v>#REF!</v>
      </c>
      <c r="J11" s="122" t="e">
        <f t="shared" si="0"/>
        <v>#REF!</v>
      </c>
      <c r="K11" s="126" t="e">
        <f t="shared" si="1"/>
        <v>#REF!</v>
      </c>
    </row>
    <row r="12" spans="1:11" ht="31.2" x14ac:dyDescent="0.3">
      <c r="A12" s="20">
        <v>8</v>
      </c>
      <c r="B12" s="119" t="str">
        <f>VLOOKUP($A12,Сотрудники!$A$3:$L$1206,2,0)</f>
        <v>Хохлова Крестина</v>
      </c>
      <c r="C12" s="119" t="str">
        <f>VLOOKUP($A12,Сотрудники!$A$3:$L$1206,9,0)</f>
        <v>Ресурсное планирование</v>
      </c>
      <c r="D12" s="119">
        <f>VLOOKUP($A12,Сотрудники!$A$3:$L$1206,10,0)</f>
        <v>0.15</v>
      </c>
      <c r="E12" s="119">
        <f>VLOOKUP($A12,Сотрудники!$A$3:$L$1206,11,0)</f>
        <v>150000</v>
      </c>
      <c r="F12" s="120">
        <f t="shared" si="2"/>
        <v>0</v>
      </c>
      <c r="G12" s="125"/>
      <c r="H12" s="125"/>
      <c r="I12" s="121" t="e">
        <f>VLOOKUP($A12,Сотрудники!$A$3:$L$1206,14,0)</f>
        <v>#REF!</v>
      </c>
      <c r="J12" s="122" t="e">
        <f>I12/8</f>
        <v>#REF!</v>
      </c>
      <c r="K12" s="126" t="e">
        <f>+H12*J12</f>
        <v>#REF!</v>
      </c>
    </row>
  </sheetData>
  <pageMargins left="0.7" right="0.7" top="0.75" bottom="0.75" header="0.3" footer="0.3"/>
  <pageSetup paperSize="9" firstPageNumber="2147483648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21"/>
  <sheetViews>
    <sheetView zoomScale="90" workbookViewId="0">
      <pane xSplit="2" ySplit="2" topLeftCell="C3" activePane="bottomRight" state="frozen"/>
      <selection activeCell="B5" sqref="B5:B10"/>
      <selection pane="topRight"/>
      <selection pane="bottomLeft"/>
      <selection pane="bottomRight" activeCell="C3" sqref="C3"/>
    </sheetView>
  </sheetViews>
  <sheetFormatPr defaultColWidth="9" defaultRowHeight="14.4" x14ac:dyDescent="0.3"/>
  <cols>
    <col min="1" max="1" width="2.69921875" style="102" bestFit="1" customWidth="1"/>
    <col min="2" max="2" width="29.3984375" style="102" bestFit="1" customWidth="1"/>
    <col min="3" max="3" width="25.59765625" style="102" customWidth="1"/>
    <col min="4" max="36" width="10.09765625" style="102" bestFit="1" customWidth="1"/>
    <col min="37" max="16384" width="9" style="102"/>
  </cols>
  <sheetData>
    <row r="1" spans="1:37" x14ac:dyDescent="0.3">
      <c r="B1" s="103" t="s">
        <v>639</v>
      </c>
    </row>
    <row r="2" spans="1:37" x14ac:dyDescent="0.3">
      <c r="A2" s="104" t="s">
        <v>640</v>
      </c>
      <c r="B2" s="104" t="s">
        <v>3</v>
      </c>
      <c r="C2" s="104" t="s">
        <v>641</v>
      </c>
      <c r="D2" s="106">
        <v>43800</v>
      </c>
      <c r="E2" s="106">
        <f>D2+1</f>
        <v>43801</v>
      </c>
      <c r="F2" s="106">
        <f t="shared" ref="F2:G2" si="0">E2+1</f>
        <v>43802</v>
      </c>
      <c r="G2" s="106">
        <f t="shared" si="0"/>
        <v>43803</v>
      </c>
      <c r="H2" s="106">
        <f>G2+1</f>
        <v>43804</v>
      </c>
      <c r="I2" s="106">
        <f t="shared" ref="I2:AF2" si="1">H2+1</f>
        <v>43805</v>
      </c>
      <c r="J2" s="105">
        <f t="shared" si="1"/>
        <v>43806</v>
      </c>
      <c r="K2" s="105">
        <f t="shared" si="1"/>
        <v>43807</v>
      </c>
      <c r="L2" s="106">
        <f t="shared" si="1"/>
        <v>43808</v>
      </c>
      <c r="M2" s="106">
        <f t="shared" si="1"/>
        <v>43809</v>
      </c>
      <c r="N2" s="106">
        <f t="shared" si="1"/>
        <v>43810</v>
      </c>
      <c r="O2" s="106">
        <f t="shared" si="1"/>
        <v>43811</v>
      </c>
      <c r="P2" s="106">
        <f t="shared" si="1"/>
        <v>43812</v>
      </c>
      <c r="Q2" s="105">
        <f t="shared" si="1"/>
        <v>43813</v>
      </c>
      <c r="R2" s="105">
        <f t="shared" si="1"/>
        <v>43814</v>
      </c>
      <c r="S2" s="106">
        <f t="shared" si="1"/>
        <v>43815</v>
      </c>
      <c r="T2" s="106">
        <f t="shared" si="1"/>
        <v>43816</v>
      </c>
      <c r="U2" s="106">
        <f t="shared" si="1"/>
        <v>43817</v>
      </c>
      <c r="V2" s="106">
        <f t="shared" si="1"/>
        <v>43818</v>
      </c>
      <c r="W2" s="106">
        <f t="shared" si="1"/>
        <v>43819</v>
      </c>
      <c r="X2" s="105">
        <f t="shared" si="1"/>
        <v>43820</v>
      </c>
      <c r="Y2" s="105">
        <f t="shared" si="1"/>
        <v>43821</v>
      </c>
      <c r="Z2" s="106">
        <f t="shared" si="1"/>
        <v>43822</v>
      </c>
      <c r="AA2" s="106">
        <f t="shared" si="1"/>
        <v>43823</v>
      </c>
      <c r="AB2" s="106">
        <f t="shared" si="1"/>
        <v>43824</v>
      </c>
      <c r="AC2" s="106">
        <f t="shared" si="1"/>
        <v>43825</v>
      </c>
      <c r="AD2" s="106">
        <f t="shared" si="1"/>
        <v>43826</v>
      </c>
      <c r="AE2" s="105">
        <f t="shared" si="1"/>
        <v>43827</v>
      </c>
      <c r="AF2" s="105">
        <f t="shared" si="1"/>
        <v>43828</v>
      </c>
      <c r="AG2" s="106">
        <f>+AF2+1</f>
        <v>43829</v>
      </c>
      <c r="AH2" s="106">
        <f>+AG2+1</f>
        <v>43830</v>
      </c>
      <c r="AI2" s="106">
        <f>+AH2+1</f>
        <v>43831</v>
      </c>
      <c r="AJ2" s="106">
        <f>+AI2+1</f>
        <v>43832</v>
      </c>
    </row>
    <row r="3" spans="1:37" x14ac:dyDescent="0.3">
      <c r="A3" s="107">
        <v>1</v>
      </c>
      <c r="B3" s="107" t="str">
        <f>VLOOKUP($A3,Сотрудники!$A$3:$L$1206,2,0)</f>
        <v>Кузьмин Антон</v>
      </c>
      <c r="C3" s="107" t="str">
        <f>VLOOKUP($A3,Сотрудники!$A$3:$L$1206,8,0)</f>
        <v>Москва</v>
      </c>
      <c r="D3" s="108" t="str">
        <f t="shared" ref="D3:AJ10" si="2">IF(ISBLANK(D14),"",IF(D14=0,"Выходной",IF(D14&lt;&gt;0,"Работал","")))</f>
        <v/>
      </c>
      <c r="E3" s="109" t="str">
        <f t="shared" si="2"/>
        <v>Работал</v>
      </c>
      <c r="F3" s="109" t="str">
        <f t="shared" si="2"/>
        <v>Работал</v>
      </c>
      <c r="G3" s="109" t="str">
        <f t="shared" si="2"/>
        <v>Работал</v>
      </c>
      <c r="H3" s="109" t="str">
        <f t="shared" si="2"/>
        <v>Работал</v>
      </c>
      <c r="I3" s="109" t="str">
        <f t="shared" si="2"/>
        <v>Работал</v>
      </c>
      <c r="J3" s="108" t="str">
        <f t="shared" si="2"/>
        <v/>
      </c>
      <c r="K3" s="108" t="str">
        <f t="shared" si="2"/>
        <v/>
      </c>
      <c r="L3" s="109" t="str">
        <f t="shared" si="2"/>
        <v>Работал</v>
      </c>
      <c r="M3" s="109" t="str">
        <f t="shared" si="2"/>
        <v>Работал</v>
      </c>
      <c r="N3" s="109" t="str">
        <f t="shared" si="2"/>
        <v>Работал</v>
      </c>
      <c r="O3" s="109" t="str">
        <f t="shared" si="2"/>
        <v>Работал</v>
      </c>
      <c r="P3" s="109" t="str">
        <f t="shared" si="2"/>
        <v>Работал</v>
      </c>
      <c r="Q3" s="108" t="str">
        <f t="shared" si="2"/>
        <v/>
      </c>
      <c r="R3" s="108" t="str">
        <f t="shared" si="2"/>
        <v/>
      </c>
      <c r="S3" s="109" t="str">
        <f t="shared" si="2"/>
        <v>Работал</v>
      </c>
      <c r="T3" s="109" t="str">
        <f t="shared" si="2"/>
        <v>Работал</v>
      </c>
      <c r="U3" s="109" t="str">
        <f t="shared" si="2"/>
        <v>Работал</v>
      </c>
      <c r="V3" s="109" t="str">
        <f t="shared" si="2"/>
        <v>Работал</v>
      </c>
      <c r="W3" s="109" t="str">
        <f t="shared" si="2"/>
        <v>Работал</v>
      </c>
      <c r="X3" s="127" t="str">
        <f t="shared" si="2"/>
        <v/>
      </c>
      <c r="Y3" s="127" t="str">
        <f t="shared" si="2"/>
        <v/>
      </c>
      <c r="Z3" s="109" t="str">
        <f t="shared" si="2"/>
        <v>Работал</v>
      </c>
      <c r="AA3" s="109" t="str">
        <f t="shared" si="2"/>
        <v>Работал</v>
      </c>
      <c r="AB3" s="109" t="str">
        <f t="shared" si="2"/>
        <v>Работал</v>
      </c>
      <c r="AC3" s="109" t="str">
        <f t="shared" si="2"/>
        <v>Работал</v>
      </c>
      <c r="AD3" s="109" t="str">
        <f t="shared" si="2"/>
        <v>Работал</v>
      </c>
      <c r="AE3" s="127" t="str">
        <f t="shared" si="2"/>
        <v/>
      </c>
      <c r="AF3" s="127" t="str">
        <f t="shared" si="2"/>
        <v/>
      </c>
      <c r="AG3" s="109" t="str">
        <f t="shared" si="2"/>
        <v>Работал</v>
      </c>
      <c r="AH3" s="109" t="str">
        <f t="shared" si="2"/>
        <v>Работал</v>
      </c>
      <c r="AI3" s="109" t="str">
        <f t="shared" si="2"/>
        <v/>
      </c>
      <c r="AJ3" s="109" t="str">
        <f t="shared" si="2"/>
        <v/>
      </c>
    </row>
    <row r="4" spans="1:37" x14ac:dyDescent="0.3">
      <c r="A4" s="107">
        <v>2</v>
      </c>
      <c r="B4" s="107" t="str">
        <f>VLOOKUP($A4,Сотрудники!$A$3:$L$1206,2,0)</f>
        <v xml:space="preserve">Крейнделин Борис </v>
      </c>
      <c r="C4" s="107" t="str">
        <f>VLOOKUP($A4,Сотрудники!$A$3:$L$1206,8,0)</f>
        <v>Москва</v>
      </c>
      <c r="D4" s="108" t="str">
        <f t="shared" si="2"/>
        <v/>
      </c>
      <c r="E4" s="109" t="str">
        <f t="shared" si="2"/>
        <v>Работал</v>
      </c>
      <c r="F4" s="109" t="str">
        <f t="shared" si="2"/>
        <v>Работал</v>
      </c>
      <c r="G4" s="109" t="str">
        <f t="shared" si="2"/>
        <v>Работал</v>
      </c>
      <c r="H4" s="109" t="str">
        <f t="shared" ref="H4:H7" si="3">IF(ISBLANK(H15),"",IF(H15=0,"Выходной",IF(H15&lt;&gt;0,"Работал","")))</f>
        <v>Работал</v>
      </c>
      <c r="I4" s="109" t="str">
        <f t="shared" si="2"/>
        <v>Работал</v>
      </c>
      <c r="J4" s="108" t="str">
        <f t="shared" si="2"/>
        <v/>
      </c>
      <c r="K4" s="108" t="str">
        <f t="shared" si="2"/>
        <v/>
      </c>
      <c r="L4" s="109" t="str">
        <f t="shared" si="2"/>
        <v>Работал</v>
      </c>
      <c r="M4" s="109" t="str">
        <f t="shared" si="2"/>
        <v>Работал</v>
      </c>
      <c r="N4" s="109" t="str">
        <f t="shared" si="2"/>
        <v>Работал</v>
      </c>
      <c r="O4" s="109" t="str">
        <f t="shared" si="2"/>
        <v>Работал</v>
      </c>
      <c r="P4" s="109" t="str">
        <f t="shared" si="2"/>
        <v>Работал</v>
      </c>
      <c r="Q4" s="108" t="str">
        <f t="shared" si="2"/>
        <v/>
      </c>
      <c r="R4" s="108" t="str">
        <f t="shared" si="2"/>
        <v/>
      </c>
      <c r="S4" s="109" t="str">
        <f t="shared" si="2"/>
        <v>Работал</v>
      </c>
      <c r="T4" s="109" t="str">
        <f t="shared" si="2"/>
        <v>Работал</v>
      </c>
      <c r="U4" s="109" t="str">
        <f t="shared" si="2"/>
        <v>Работал</v>
      </c>
      <c r="V4" s="109" t="str">
        <f t="shared" si="2"/>
        <v>Работал</v>
      </c>
      <c r="W4" s="109" t="str">
        <f t="shared" si="2"/>
        <v>Работал</v>
      </c>
      <c r="X4" s="127" t="str">
        <f t="shared" si="2"/>
        <v/>
      </c>
      <c r="Y4" s="127" t="str">
        <f t="shared" si="2"/>
        <v/>
      </c>
      <c r="Z4" s="109" t="str">
        <f t="shared" si="2"/>
        <v>Работал</v>
      </c>
      <c r="AA4" s="109" t="str">
        <f t="shared" si="2"/>
        <v>Работал</v>
      </c>
      <c r="AB4" s="109" t="str">
        <f t="shared" si="2"/>
        <v>Работал</v>
      </c>
      <c r="AC4" s="109" t="str">
        <f t="shared" si="2"/>
        <v>Работал</v>
      </c>
      <c r="AD4" s="109" t="str">
        <f t="shared" si="2"/>
        <v>Работал</v>
      </c>
      <c r="AE4" s="127" t="str">
        <f t="shared" si="2"/>
        <v/>
      </c>
      <c r="AF4" s="127" t="str">
        <f t="shared" si="2"/>
        <v/>
      </c>
      <c r="AG4" s="109" t="str">
        <f t="shared" si="2"/>
        <v>Работал</v>
      </c>
      <c r="AH4" s="109" t="str">
        <f t="shared" si="2"/>
        <v>Работал</v>
      </c>
      <c r="AI4" s="109" t="str">
        <f t="shared" si="2"/>
        <v/>
      </c>
      <c r="AJ4" s="109" t="str">
        <f t="shared" si="2"/>
        <v/>
      </c>
    </row>
    <row r="5" spans="1:37" x14ac:dyDescent="0.3">
      <c r="A5" s="107">
        <v>3</v>
      </c>
      <c r="B5" s="107" t="str">
        <f>VLOOKUP($A5,Сотрудники!$A$3:$L$1206,2,0)</f>
        <v>Асеев Феофан</v>
      </c>
      <c r="C5" s="107" t="str">
        <f>VLOOKUP($A5,Сотрудники!$A$3:$L$1206,8,0)</f>
        <v>Москва</v>
      </c>
      <c r="D5" s="108" t="str">
        <f t="shared" si="2"/>
        <v/>
      </c>
      <c r="E5" s="109" t="str">
        <f t="shared" si="2"/>
        <v>Работал</v>
      </c>
      <c r="F5" s="109" t="str">
        <f t="shared" si="2"/>
        <v>Работал</v>
      </c>
      <c r="G5" s="109" t="str">
        <f t="shared" si="2"/>
        <v>Работал</v>
      </c>
      <c r="H5" s="109" t="str">
        <f t="shared" si="3"/>
        <v>Работал</v>
      </c>
      <c r="I5" s="109" t="str">
        <f t="shared" si="2"/>
        <v>Работал</v>
      </c>
      <c r="J5" s="108" t="str">
        <f t="shared" si="2"/>
        <v/>
      </c>
      <c r="K5" s="108" t="str">
        <f t="shared" si="2"/>
        <v/>
      </c>
      <c r="L5" s="109" t="str">
        <f t="shared" si="2"/>
        <v>Работал</v>
      </c>
      <c r="M5" s="109" t="str">
        <f t="shared" si="2"/>
        <v>Работал</v>
      </c>
      <c r="N5" s="109" t="str">
        <f t="shared" si="2"/>
        <v>Работал</v>
      </c>
      <c r="O5" s="109" t="str">
        <f t="shared" si="2"/>
        <v>Работал</v>
      </c>
      <c r="P5" s="109" t="str">
        <f t="shared" si="2"/>
        <v>Работал</v>
      </c>
      <c r="Q5" s="108" t="str">
        <f t="shared" si="2"/>
        <v/>
      </c>
      <c r="R5" s="108" t="str">
        <f t="shared" si="2"/>
        <v/>
      </c>
      <c r="S5" s="109" t="str">
        <f t="shared" si="2"/>
        <v>Работал</v>
      </c>
      <c r="T5" s="109" t="str">
        <f t="shared" si="2"/>
        <v>Работал</v>
      </c>
      <c r="U5" s="109" t="str">
        <f t="shared" si="2"/>
        <v>Работал</v>
      </c>
      <c r="V5" s="109" t="str">
        <f t="shared" si="2"/>
        <v>Работал</v>
      </c>
      <c r="W5" s="109" t="str">
        <f t="shared" si="2"/>
        <v>Работал</v>
      </c>
      <c r="X5" s="127" t="str">
        <f t="shared" si="2"/>
        <v/>
      </c>
      <c r="Y5" s="127" t="str">
        <f t="shared" si="2"/>
        <v/>
      </c>
      <c r="Z5" s="109" t="str">
        <f t="shared" si="2"/>
        <v>Работал</v>
      </c>
      <c r="AA5" s="109" t="str">
        <f t="shared" si="2"/>
        <v>Работал</v>
      </c>
      <c r="AB5" s="109" t="str">
        <f t="shared" si="2"/>
        <v>Работал</v>
      </c>
      <c r="AC5" s="109" t="str">
        <f t="shared" si="2"/>
        <v>Работал</v>
      </c>
      <c r="AD5" s="109" t="str">
        <f t="shared" si="2"/>
        <v>Работал</v>
      </c>
      <c r="AE5" s="127" t="str">
        <f t="shared" si="2"/>
        <v/>
      </c>
      <c r="AF5" s="127" t="str">
        <f t="shared" si="2"/>
        <v/>
      </c>
      <c r="AG5" s="109" t="str">
        <f t="shared" si="2"/>
        <v>Работал</v>
      </c>
      <c r="AH5" s="109" t="str">
        <f t="shared" si="2"/>
        <v>Работал</v>
      </c>
      <c r="AI5" s="109" t="str">
        <f t="shared" si="2"/>
        <v/>
      </c>
      <c r="AJ5" s="109" t="str">
        <f t="shared" si="2"/>
        <v/>
      </c>
    </row>
    <row r="6" spans="1:37" x14ac:dyDescent="0.3">
      <c r="A6" s="107">
        <v>4</v>
      </c>
      <c r="B6" s="107" t="str">
        <f>VLOOKUP($A6,Сотрудники!$A$3:$L$1206,2,0)</f>
        <v>Булатова Людмила</v>
      </c>
      <c r="C6" s="107" t="str">
        <f>VLOOKUP($A6,Сотрудники!$A$3:$L$1206,8,0)</f>
        <v>Москва</v>
      </c>
      <c r="D6" s="108" t="str">
        <f t="shared" si="2"/>
        <v/>
      </c>
      <c r="E6" s="109" t="str">
        <f t="shared" si="2"/>
        <v>Работал</v>
      </c>
      <c r="F6" s="109" t="str">
        <f t="shared" si="2"/>
        <v>Работал</v>
      </c>
      <c r="G6" s="109" t="str">
        <f t="shared" si="2"/>
        <v>Работал</v>
      </c>
      <c r="H6" s="109" t="str">
        <f t="shared" si="3"/>
        <v>Работал</v>
      </c>
      <c r="I6" s="109" t="str">
        <f t="shared" si="2"/>
        <v>Работал</v>
      </c>
      <c r="J6" s="108" t="str">
        <f t="shared" si="2"/>
        <v/>
      </c>
      <c r="K6" s="108" t="str">
        <f t="shared" si="2"/>
        <v/>
      </c>
      <c r="L6" s="109" t="str">
        <f t="shared" si="2"/>
        <v>Работал</v>
      </c>
      <c r="M6" s="109" t="str">
        <f t="shared" si="2"/>
        <v>Работал</v>
      </c>
      <c r="N6" s="109" t="str">
        <f t="shared" si="2"/>
        <v>Работал</v>
      </c>
      <c r="O6" s="109" t="str">
        <f t="shared" si="2"/>
        <v>Работал</v>
      </c>
      <c r="P6" s="109" t="str">
        <f t="shared" si="2"/>
        <v>Работал</v>
      </c>
      <c r="Q6" s="108" t="str">
        <f t="shared" si="2"/>
        <v/>
      </c>
      <c r="R6" s="108" t="str">
        <f t="shared" si="2"/>
        <v/>
      </c>
      <c r="S6" s="109" t="str">
        <f t="shared" si="2"/>
        <v>Работал</v>
      </c>
      <c r="T6" s="109" t="str">
        <f t="shared" si="2"/>
        <v>Работал</v>
      </c>
      <c r="U6" s="109" t="str">
        <f t="shared" si="2"/>
        <v>Работал</v>
      </c>
      <c r="V6" s="109" t="str">
        <f t="shared" si="2"/>
        <v>Работал</v>
      </c>
      <c r="W6" s="109" t="str">
        <f t="shared" si="2"/>
        <v>Работал</v>
      </c>
      <c r="X6" s="127" t="str">
        <f t="shared" si="2"/>
        <v/>
      </c>
      <c r="Y6" s="127" t="str">
        <f t="shared" si="2"/>
        <v/>
      </c>
      <c r="Z6" s="109" t="str">
        <f t="shared" si="2"/>
        <v>Работал</v>
      </c>
      <c r="AA6" s="109" t="str">
        <f t="shared" si="2"/>
        <v>Работал</v>
      </c>
      <c r="AB6" s="109" t="str">
        <f t="shared" si="2"/>
        <v>Работал</v>
      </c>
      <c r="AC6" s="109" t="str">
        <f t="shared" si="2"/>
        <v>Работал</v>
      </c>
      <c r="AD6" s="109" t="str">
        <f t="shared" si="2"/>
        <v>Работал</v>
      </c>
      <c r="AE6" s="127" t="str">
        <f t="shared" si="2"/>
        <v/>
      </c>
      <c r="AF6" s="127" t="str">
        <f t="shared" si="2"/>
        <v/>
      </c>
      <c r="AG6" s="109" t="str">
        <f t="shared" si="2"/>
        <v/>
      </c>
      <c r="AH6" s="109" t="str">
        <f t="shared" si="2"/>
        <v/>
      </c>
      <c r="AI6" s="109" t="str">
        <f t="shared" si="2"/>
        <v/>
      </c>
      <c r="AJ6" s="109" t="str">
        <f t="shared" si="2"/>
        <v/>
      </c>
    </row>
    <row r="7" spans="1:37" x14ac:dyDescent="0.3">
      <c r="A7" s="102">
        <v>5</v>
      </c>
      <c r="B7" s="107" t="str">
        <f>VLOOKUP($A7,Сотрудники!$A$3:$L$1206,2,0)</f>
        <v>Яковлев Дмитрий</v>
      </c>
      <c r="C7" s="107" t="str">
        <f>VLOOKUP($A7,Сотрудники!$A$3:$L$1206,8,0)</f>
        <v>Москва</v>
      </c>
      <c r="D7" s="108" t="str">
        <f t="shared" si="2"/>
        <v/>
      </c>
      <c r="E7" s="109" t="str">
        <f t="shared" si="2"/>
        <v>Работал</v>
      </c>
      <c r="F7" s="109" t="str">
        <f t="shared" si="2"/>
        <v>Работал</v>
      </c>
      <c r="G7" s="109" t="str">
        <f t="shared" si="2"/>
        <v>Работал</v>
      </c>
      <c r="H7" s="109" t="str">
        <f t="shared" si="3"/>
        <v>Работал</v>
      </c>
      <c r="I7" s="109" t="str">
        <f t="shared" si="2"/>
        <v>Работал</v>
      </c>
      <c r="J7" s="108" t="str">
        <f t="shared" si="2"/>
        <v/>
      </c>
      <c r="K7" s="108" t="str">
        <f t="shared" si="2"/>
        <v/>
      </c>
      <c r="L7" s="109" t="str">
        <f t="shared" si="2"/>
        <v>Работал</v>
      </c>
      <c r="M7" s="109" t="str">
        <f t="shared" si="2"/>
        <v>Работал</v>
      </c>
      <c r="N7" s="109" t="str">
        <f t="shared" si="2"/>
        <v>Работал</v>
      </c>
      <c r="O7" s="109" t="str">
        <f t="shared" si="2"/>
        <v>Работал</v>
      </c>
      <c r="P7" s="109" t="str">
        <f t="shared" si="2"/>
        <v>Работал</v>
      </c>
      <c r="Q7" s="108" t="str">
        <f t="shared" si="2"/>
        <v/>
      </c>
      <c r="R7" s="108" t="str">
        <f t="shared" si="2"/>
        <v/>
      </c>
      <c r="S7" s="109" t="str">
        <f t="shared" si="2"/>
        <v>Работал</v>
      </c>
      <c r="T7" s="109" t="str">
        <f t="shared" si="2"/>
        <v>Работал</v>
      </c>
      <c r="U7" s="109" t="str">
        <f t="shared" si="2"/>
        <v>Работал</v>
      </c>
      <c r="V7" s="109" t="str">
        <f t="shared" si="2"/>
        <v>Работал</v>
      </c>
      <c r="W7" s="109" t="str">
        <f t="shared" si="2"/>
        <v>Работал</v>
      </c>
      <c r="X7" s="127" t="str">
        <f t="shared" si="2"/>
        <v/>
      </c>
      <c r="Y7" s="127" t="str">
        <f t="shared" si="2"/>
        <v/>
      </c>
      <c r="Z7" s="109" t="str">
        <f t="shared" si="2"/>
        <v>Работал</v>
      </c>
      <c r="AA7" s="109" t="str">
        <f t="shared" si="2"/>
        <v>Работал</v>
      </c>
      <c r="AB7" s="109" t="str">
        <f t="shared" si="2"/>
        <v>Работал</v>
      </c>
      <c r="AC7" s="109" t="str">
        <f t="shared" si="2"/>
        <v>Работал</v>
      </c>
      <c r="AD7" s="109" t="str">
        <f t="shared" si="2"/>
        <v>Работал</v>
      </c>
      <c r="AE7" s="127" t="str">
        <f t="shared" si="2"/>
        <v/>
      </c>
      <c r="AF7" s="127" t="str">
        <f t="shared" si="2"/>
        <v/>
      </c>
      <c r="AG7" s="109" t="str">
        <f t="shared" si="2"/>
        <v>Работал</v>
      </c>
      <c r="AH7" s="109" t="str">
        <f t="shared" si="2"/>
        <v>Работал</v>
      </c>
      <c r="AI7" s="109" t="str">
        <f t="shared" si="2"/>
        <v/>
      </c>
      <c r="AJ7" s="109" t="str">
        <f t="shared" si="2"/>
        <v/>
      </c>
    </row>
    <row r="8" spans="1:37" x14ac:dyDescent="0.3">
      <c r="A8" s="102">
        <v>6</v>
      </c>
      <c r="B8" s="107" t="str">
        <f>VLOOKUP($A8,Сотрудники!$A$3:$L$1206,2,0)</f>
        <v>Буланова Юлия</v>
      </c>
      <c r="C8" s="107" t="str">
        <f>VLOOKUP($A8,Сотрудники!$A$3:$L$1206,8,0)</f>
        <v>Москва</v>
      </c>
      <c r="D8" s="108" t="str">
        <f t="shared" si="2"/>
        <v/>
      </c>
      <c r="E8" s="109" t="str">
        <f t="shared" si="2"/>
        <v/>
      </c>
      <c r="F8" s="109" t="str">
        <f t="shared" si="2"/>
        <v/>
      </c>
      <c r="G8" s="109" t="str">
        <f t="shared" si="2"/>
        <v/>
      </c>
      <c r="H8" s="109" t="str">
        <f t="shared" si="2"/>
        <v/>
      </c>
      <c r="I8" s="109" t="str">
        <f t="shared" si="2"/>
        <v/>
      </c>
      <c r="J8" s="108" t="str">
        <f t="shared" si="2"/>
        <v/>
      </c>
      <c r="K8" s="108" t="str">
        <f t="shared" si="2"/>
        <v/>
      </c>
      <c r="L8" s="109" t="str">
        <f t="shared" si="2"/>
        <v/>
      </c>
      <c r="M8" s="109" t="str">
        <f t="shared" si="2"/>
        <v/>
      </c>
      <c r="N8" s="109" t="str">
        <f t="shared" si="2"/>
        <v/>
      </c>
      <c r="O8" s="109" t="str">
        <f t="shared" si="2"/>
        <v/>
      </c>
      <c r="P8" s="109" t="str">
        <f t="shared" si="2"/>
        <v/>
      </c>
      <c r="Q8" s="108" t="str">
        <f t="shared" si="2"/>
        <v/>
      </c>
      <c r="R8" s="108" t="str">
        <f t="shared" si="2"/>
        <v/>
      </c>
      <c r="S8" s="109" t="str">
        <f t="shared" si="2"/>
        <v/>
      </c>
      <c r="T8" s="109" t="str">
        <f t="shared" si="2"/>
        <v/>
      </c>
      <c r="U8" s="109" t="str">
        <f t="shared" si="2"/>
        <v/>
      </c>
      <c r="V8" s="109" t="str">
        <f t="shared" si="2"/>
        <v/>
      </c>
      <c r="W8" s="109" t="str">
        <f t="shared" si="2"/>
        <v/>
      </c>
      <c r="X8" s="127" t="str">
        <f t="shared" si="2"/>
        <v/>
      </c>
      <c r="Y8" s="127" t="str">
        <f t="shared" si="2"/>
        <v/>
      </c>
      <c r="Z8" s="109" t="str">
        <f t="shared" si="2"/>
        <v/>
      </c>
      <c r="AA8" s="109" t="str">
        <f t="shared" si="2"/>
        <v/>
      </c>
      <c r="AB8" s="109" t="str">
        <f t="shared" si="2"/>
        <v/>
      </c>
      <c r="AC8" s="109" t="str">
        <f t="shared" si="2"/>
        <v/>
      </c>
      <c r="AD8" s="109" t="str">
        <f t="shared" si="2"/>
        <v/>
      </c>
      <c r="AE8" s="127" t="str">
        <f t="shared" si="2"/>
        <v/>
      </c>
      <c r="AF8" s="127" t="str">
        <f t="shared" si="2"/>
        <v/>
      </c>
      <c r="AG8" s="109" t="str">
        <f t="shared" si="2"/>
        <v/>
      </c>
      <c r="AH8" s="109" t="str">
        <f t="shared" si="2"/>
        <v/>
      </c>
      <c r="AI8" s="109" t="str">
        <f t="shared" si="2"/>
        <v/>
      </c>
      <c r="AJ8" s="109" t="str">
        <f t="shared" si="2"/>
        <v/>
      </c>
    </row>
    <row r="9" spans="1:37" x14ac:dyDescent="0.3">
      <c r="A9" s="102">
        <v>7</v>
      </c>
      <c r="B9" s="107" t="str">
        <f>VLOOKUP($A9,Сотрудники!$A$3:$L$1206,2,0)</f>
        <v>Гайнуллин Закван</v>
      </c>
      <c r="C9" s="107" t="str">
        <f>VLOOKUP($A9,Сотрудники!$A$3:$L$1206,8,0)</f>
        <v>Екатеринбург</v>
      </c>
      <c r="D9" s="108" t="str">
        <f t="shared" si="2"/>
        <v/>
      </c>
      <c r="E9" s="109" t="str">
        <f t="shared" si="2"/>
        <v>Работал</v>
      </c>
      <c r="F9" s="109" t="str">
        <f t="shared" si="2"/>
        <v>Работал</v>
      </c>
      <c r="G9" s="109" t="str">
        <f t="shared" si="2"/>
        <v>Работал</v>
      </c>
      <c r="H9" s="109" t="str">
        <f t="shared" si="2"/>
        <v>Работал</v>
      </c>
      <c r="I9" s="109" t="str">
        <f t="shared" si="2"/>
        <v>Работал</v>
      </c>
      <c r="J9" s="108" t="str">
        <f t="shared" si="2"/>
        <v/>
      </c>
      <c r="K9" s="108" t="str">
        <f t="shared" si="2"/>
        <v/>
      </c>
      <c r="L9" s="109" t="str">
        <f t="shared" si="2"/>
        <v>Работал</v>
      </c>
      <c r="M9" s="109" t="str">
        <f t="shared" si="2"/>
        <v>Работал</v>
      </c>
      <c r="N9" s="109" t="str">
        <f t="shared" si="2"/>
        <v>Работал</v>
      </c>
      <c r="O9" s="109" t="str">
        <f t="shared" si="2"/>
        <v>Работал</v>
      </c>
      <c r="P9" s="109" t="str">
        <f t="shared" si="2"/>
        <v>Работал</v>
      </c>
      <c r="Q9" s="108" t="str">
        <f t="shared" si="2"/>
        <v/>
      </c>
      <c r="R9" s="108" t="str">
        <f t="shared" si="2"/>
        <v/>
      </c>
      <c r="S9" s="109" t="str">
        <f t="shared" si="2"/>
        <v>Работал</v>
      </c>
      <c r="T9" s="109" t="str">
        <f t="shared" si="2"/>
        <v>Работал</v>
      </c>
      <c r="U9" s="109" t="str">
        <f t="shared" si="2"/>
        <v>Работал</v>
      </c>
      <c r="V9" s="109" t="str">
        <f t="shared" si="2"/>
        <v>Работал</v>
      </c>
      <c r="W9" s="109" t="str">
        <f t="shared" si="2"/>
        <v>Работал</v>
      </c>
      <c r="X9" s="127" t="str">
        <f t="shared" si="2"/>
        <v/>
      </c>
      <c r="Y9" s="127" t="str">
        <f t="shared" si="2"/>
        <v/>
      </c>
      <c r="Z9" s="109" t="str">
        <f t="shared" si="2"/>
        <v>Работал</v>
      </c>
      <c r="AA9" s="109" t="str">
        <f t="shared" si="2"/>
        <v>Работал</v>
      </c>
      <c r="AB9" s="109" t="str">
        <f t="shared" si="2"/>
        <v>Работал</v>
      </c>
      <c r="AC9" s="109" t="str">
        <f t="shared" si="2"/>
        <v>Работал</v>
      </c>
      <c r="AD9" s="109" t="str">
        <f t="shared" si="2"/>
        <v>Работал</v>
      </c>
      <c r="AE9" s="127" t="str">
        <f t="shared" si="2"/>
        <v/>
      </c>
      <c r="AF9" s="127" t="str">
        <f t="shared" si="2"/>
        <v/>
      </c>
      <c r="AG9" s="109" t="str">
        <f t="shared" si="2"/>
        <v>Работал</v>
      </c>
      <c r="AH9" s="109" t="str">
        <f t="shared" si="2"/>
        <v>Работал</v>
      </c>
      <c r="AI9" s="109" t="str">
        <f t="shared" si="2"/>
        <v/>
      </c>
      <c r="AJ9" s="109" t="str">
        <f t="shared" si="2"/>
        <v/>
      </c>
    </row>
    <row r="10" spans="1:37" x14ac:dyDescent="0.3">
      <c r="A10" s="102">
        <v>8</v>
      </c>
      <c r="B10" s="107" t="str">
        <f>VLOOKUP($A10,Сотрудники!$A$3:$L$1206,2,0)</f>
        <v>Хохлова Крестина</v>
      </c>
      <c r="C10" s="107" t="str">
        <f>VLOOKUP($A10,Сотрудники!$A$3:$L$1206,8,0)</f>
        <v>Москва</v>
      </c>
      <c r="D10" s="108" t="str">
        <f t="shared" si="2"/>
        <v/>
      </c>
      <c r="E10" s="107" t="str">
        <f t="shared" si="2"/>
        <v/>
      </c>
      <c r="F10" s="107" t="str">
        <f t="shared" si="2"/>
        <v/>
      </c>
      <c r="G10" s="109" t="str">
        <f t="shared" si="2"/>
        <v/>
      </c>
      <c r="H10" s="109" t="str">
        <f t="shared" si="2"/>
        <v/>
      </c>
      <c r="I10" s="109" t="str">
        <f t="shared" si="2"/>
        <v/>
      </c>
      <c r="J10" s="108" t="str">
        <f t="shared" si="2"/>
        <v/>
      </c>
      <c r="K10" s="108" t="str">
        <f t="shared" si="2"/>
        <v/>
      </c>
      <c r="L10" s="109" t="str">
        <f t="shared" si="2"/>
        <v>Работал</v>
      </c>
      <c r="M10" s="109" t="str">
        <f t="shared" si="2"/>
        <v>Работал</v>
      </c>
      <c r="N10" s="109" t="str">
        <f t="shared" si="2"/>
        <v>Работал</v>
      </c>
      <c r="O10" s="109" t="str">
        <f t="shared" si="2"/>
        <v>Работал</v>
      </c>
      <c r="P10" s="109" t="str">
        <f t="shared" si="2"/>
        <v>Работал</v>
      </c>
      <c r="Q10" s="108" t="str">
        <f t="shared" si="2"/>
        <v/>
      </c>
      <c r="R10" s="108" t="str">
        <f t="shared" si="2"/>
        <v/>
      </c>
      <c r="S10" s="109" t="str">
        <f t="shared" si="2"/>
        <v>Работал</v>
      </c>
      <c r="T10" s="109" t="str">
        <f t="shared" si="2"/>
        <v>Работал</v>
      </c>
      <c r="U10" s="109" t="str">
        <f t="shared" si="2"/>
        <v>Работал</v>
      </c>
      <c r="V10" s="109" t="str">
        <f t="shared" si="2"/>
        <v>Работал</v>
      </c>
      <c r="W10" s="109" t="str">
        <f t="shared" si="2"/>
        <v>Работал</v>
      </c>
      <c r="X10" s="127" t="str">
        <f t="shared" si="2"/>
        <v/>
      </c>
      <c r="Y10" s="127" t="str">
        <f t="shared" si="2"/>
        <v/>
      </c>
      <c r="Z10" s="109" t="str">
        <f t="shared" si="2"/>
        <v>Работал</v>
      </c>
      <c r="AA10" s="109" t="str">
        <f t="shared" si="2"/>
        <v>Работал</v>
      </c>
      <c r="AB10" s="109" t="str">
        <f t="shared" si="2"/>
        <v>Работал</v>
      </c>
      <c r="AC10" s="109" t="str">
        <f t="shared" si="2"/>
        <v>Работал</v>
      </c>
      <c r="AD10" s="109" t="str">
        <f t="shared" si="2"/>
        <v>Работал</v>
      </c>
      <c r="AE10" s="127" t="str">
        <f t="shared" si="2"/>
        <v/>
      </c>
      <c r="AF10" s="127" t="str">
        <f t="shared" ref="AF10:AJ10" si="4">IF(ISBLANK(AF21),"",IF(AF21=0,"Выходной",IF(AF21&lt;&gt;0,"Работал","")))</f>
        <v/>
      </c>
      <c r="AG10" s="109" t="str">
        <f t="shared" si="4"/>
        <v>Работал</v>
      </c>
      <c r="AH10" s="109" t="str">
        <f t="shared" si="4"/>
        <v>Работал</v>
      </c>
      <c r="AI10" s="109" t="str">
        <f t="shared" si="4"/>
        <v/>
      </c>
      <c r="AJ10" s="109" t="str">
        <f t="shared" si="4"/>
        <v/>
      </c>
    </row>
    <row r="11" spans="1:37" x14ac:dyDescent="0.3">
      <c r="B11" s="110" t="s">
        <v>642</v>
      </c>
    </row>
    <row r="12" spans="1:37" x14ac:dyDescent="0.3">
      <c r="B12" s="111" t="s">
        <v>643</v>
      </c>
      <c r="C12" s="111" t="s">
        <v>644</v>
      </c>
      <c r="D12" s="111" t="s">
        <v>645</v>
      </c>
    </row>
    <row r="13" spans="1:37" x14ac:dyDescent="0.3">
      <c r="B13" s="110"/>
      <c r="C13" s="112" t="s">
        <v>641</v>
      </c>
      <c r="AK13" s="110" t="s">
        <v>646</v>
      </c>
    </row>
    <row r="14" spans="1:37" x14ac:dyDescent="0.3">
      <c r="A14" s="107">
        <v>1</v>
      </c>
      <c r="B14" s="107" t="str">
        <f>VLOOKUP($A14,Сотрудники!$A$3:$L$1206,2,0)</f>
        <v>Кузьмин Антон</v>
      </c>
      <c r="C14" s="107" t="str">
        <f>VLOOKUP($A14,Сотрудники!$A$3:$L$1206,8,0)</f>
        <v>Москва</v>
      </c>
      <c r="D14" s="108"/>
      <c r="E14" s="109">
        <v>8</v>
      </c>
      <c r="F14" s="109">
        <v>8</v>
      </c>
      <c r="G14" s="109">
        <v>8</v>
      </c>
      <c r="H14" s="109">
        <v>8</v>
      </c>
      <c r="I14" s="109">
        <v>8</v>
      </c>
      <c r="J14" s="108"/>
      <c r="K14" s="108"/>
      <c r="L14" s="109">
        <v>8</v>
      </c>
      <c r="M14" s="109">
        <v>8</v>
      </c>
      <c r="N14" s="109">
        <v>8</v>
      </c>
      <c r="O14" s="109">
        <v>8</v>
      </c>
      <c r="P14" s="109">
        <v>8</v>
      </c>
      <c r="Q14" s="108"/>
      <c r="R14" s="108"/>
      <c r="S14" s="109">
        <v>8</v>
      </c>
      <c r="T14" s="109">
        <v>8</v>
      </c>
      <c r="U14" s="109">
        <v>8</v>
      </c>
      <c r="V14" s="109">
        <v>8</v>
      </c>
      <c r="W14" s="109">
        <v>8</v>
      </c>
      <c r="X14" s="127"/>
      <c r="Y14" s="127"/>
      <c r="Z14" s="109">
        <v>8</v>
      </c>
      <c r="AA14" s="109">
        <v>8</v>
      </c>
      <c r="AB14" s="109">
        <v>8</v>
      </c>
      <c r="AC14" s="109">
        <v>8</v>
      </c>
      <c r="AD14" s="109">
        <v>8</v>
      </c>
      <c r="AE14" s="127"/>
      <c r="AF14" s="127"/>
      <c r="AG14" s="109">
        <v>8</v>
      </c>
      <c r="AH14" s="109">
        <v>7</v>
      </c>
      <c r="AI14" s="109"/>
      <c r="AJ14" s="109"/>
      <c r="AK14" s="110">
        <f t="shared" ref="AK14:AK21" si="5">SUM(D14:AJ14)</f>
        <v>175</v>
      </c>
    </row>
    <row r="15" spans="1:37" x14ac:dyDescent="0.3">
      <c r="A15" s="107">
        <v>2</v>
      </c>
      <c r="B15" s="107" t="str">
        <f>VLOOKUP($A15,Сотрудники!$A$3:$L$1206,2,0)</f>
        <v xml:space="preserve">Крейнделин Борис </v>
      </c>
      <c r="C15" s="107" t="str">
        <f>VLOOKUP($A15,Сотрудники!$A$3:$L$1206,8,0)</f>
        <v>Москва</v>
      </c>
      <c r="D15" s="108"/>
      <c r="E15" s="109">
        <v>8</v>
      </c>
      <c r="F15" s="109">
        <v>8</v>
      </c>
      <c r="G15" s="109">
        <v>8</v>
      </c>
      <c r="H15" s="109">
        <v>8</v>
      </c>
      <c r="I15" s="109">
        <v>8</v>
      </c>
      <c r="J15" s="108"/>
      <c r="K15" s="108"/>
      <c r="L15" s="109">
        <v>8</v>
      </c>
      <c r="M15" s="109">
        <v>8</v>
      </c>
      <c r="N15" s="109">
        <v>8</v>
      </c>
      <c r="O15" s="109">
        <v>8</v>
      </c>
      <c r="P15" s="109">
        <v>8</v>
      </c>
      <c r="Q15" s="108"/>
      <c r="R15" s="108"/>
      <c r="S15" s="109">
        <v>8</v>
      </c>
      <c r="T15" s="109">
        <v>8</v>
      </c>
      <c r="U15" s="109">
        <v>8</v>
      </c>
      <c r="V15" s="109">
        <v>8</v>
      </c>
      <c r="W15" s="109">
        <v>8</v>
      </c>
      <c r="X15" s="127"/>
      <c r="Y15" s="127"/>
      <c r="Z15" s="109">
        <v>8</v>
      </c>
      <c r="AA15" s="109">
        <v>8</v>
      </c>
      <c r="AB15" s="109">
        <v>8</v>
      </c>
      <c r="AC15" s="109">
        <v>8</v>
      </c>
      <c r="AD15" s="109">
        <v>8</v>
      </c>
      <c r="AE15" s="127"/>
      <c r="AF15" s="127"/>
      <c r="AG15" s="109">
        <v>8</v>
      </c>
      <c r="AH15" s="109">
        <v>7</v>
      </c>
      <c r="AI15" s="109"/>
      <c r="AJ15" s="109"/>
      <c r="AK15" s="110">
        <f t="shared" si="5"/>
        <v>175</v>
      </c>
    </row>
    <row r="16" spans="1:37" x14ac:dyDescent="0.3">
      <c r="A16" s="107">
        <v>3</v>
      </c>
      <c r="B16" s="107" t="str">
        <f>VLOOKUP($A16,Сотрудники!$A$3:$L$1206,2,0)</f>
        <v>Асеев Феофан</v>
      </c>
      <c r="C16" s="107" t="str">
        <f>VLOOKUP($A16,Сотрудники!$A$3:$L$1206,8,0)</f>
        <v>Москва</v>
      </c>
      <c r="D16" s="108"/>
      <c r="E16" s="109">
        <v>8</v>
      </c>
      <c r="F16" s="109">
        <v>8</v>
      </c>
      <c r="G16" s="109">
        <v>8</v>
      </c>
      <c r="H16" s="109">
        <v>8</v>
      </c>
      <c r="I16" s="109">
        <v>8</v>
      </c>
      <c r="J16" s="108"/>
      <c r="K16" s="108"/>
      <c r="L16" s="109">
        <v>8</v>
      </c>
      <c r="M16" s="109">
        <v>8</v>
      </c>
      <c r="N16" s="109">
        <v>8</v>
      </c>
      <c r="O16" s="109">
        <v>8</v>
      </c>
      <c r="P16" s="109">
        <v>8</v>
      </c>
      <c r="Q16" s="108"/>
      <c r="R16" s="108"/>
      <c r="S16" s="109">
        <v>8</v>
      </c>
      <c r="T16" s="109">
        <v>8</v>
      </c>
      <c r="U16" s="109">
        <v>8</v>
      </c>
      <c r="V16" s="109">
        <v>8</v>
      </c>
      <c r="W16" s="109">
        <v>8</v>
      </c>
      <c r="X16" s="127"/>
      <c r="Y16" s="127"/>
      <c r="Z16" s="109">
        <v>8</v>
      </c>
      <c r="AA16" s="109">
        <v>8</v>
      </c>
      <c r="AB16" s="109">
        <v>8</v>
      </c>
      <c r="AC16" s="109">
        <v>8</v>
      </c>
      <c r="AD16" s="109">
        <v>8</v>
      </c>
      <c r="AE16" s="127"/>
      <c r="AF16" s="127"/>
      <c r="AG16" s="109">
        <v>8</v>
      </c>
      <c r="AH16" s="109">
        <v>7</v>
      </c>
      <c r="AI16" s="109"/>
      <c r="AJ16" s="109"/>
      <c r="AK16" s="110">
        <f t="shared" si="5"/>
        <v>175</v>
      </c>
    </row>
    <row r="17" spans="1:37" x14ac:dyDescent="0.3">
      <c r="A17" s="107">
        <v>4</v>
      </c>
      <c r="B17" s="107" t="str">
        <f>VLOOKUP($A17,Сотрудники!$A$3:$L$1206,2,0)</f>
        <v>Булатова Людмила</v>
      </c>
      <c r="C17" s="107" t="str">
        <f>VLOOKUP($A17,Сотрудники!$A$3:$L$1206,8,0)</f>
        <v>Москва</v>
      </c>
      <c r="D17" s="108"/>
      <c r="E17" s="109">
        <v>8</v>
      </c>
      <c r="F17" s="109">
        <v>8</v>
      </c>
      <c r="G17" s="109">
        <v>8</v>
      </c>
      <c r="H17" s="109">
        <v>8</v>
      </c>
      <c r="I17" s="109">
        <v>8</v>
      </c>
      <c r="J17" s="108"/>
      <c r="K17" s="108"/>
      <c r="L17" s="109">
        <v>8</v>
      </c>
      <c r="M17" s="109">
        <v>8</v>
      </c>
      <c r="N17" s="109">
        <v>8</v>
      </c>
      <c r="O17" s="109">
        <v>8</v>
      </c>
      <c r="P17" s="109">
        <v>8</v>
      </c>
      <c r="Q17" s="108"/>
      <c r="R17" s="108"/>
      <c r="S17" s="109">
        <v>8</v>
      </c>
      <c r="T17" s="109">
        <v>8</v>
      </c>
      <c r="U17" s="109">
        <v>8</v>
      </c>
      <c r="V17" s="109">
        <v>8</v>
      </c>
      <c r="W17" s="109">
        <v>8</v>
      </c>
      <c r="X17" s="127"/>
      <c r="Y17" s="127"/>
      <c r="Z17" s="109">
        <v>8</v>
      </c>
      <c r="AA17" s="109">
        <v>8</v>
      </c>
      <c r="AB17" s="109">
        <v>8</v>
      </c>
      <c r="AC17" s="109">
        <v>8</v>
      </c>
      <c r="AD17" s="109">
        <v>8</v>
      </c>
      <c r="AE17" s="127"/>
      <c r="AF17" s="127"/>
      <c r="AG17" s="107"/>
      <c r="AH17" s="107"/>
      <c r="AI17" s="109"/>
      <c r="AJ17" s="109"/>
      <c r="AK17" s="110">
        <f t="shared" si="5"/>
        <v>160</v>
      </c>
    </row>
    <row r="18" spans="1:37" x14ac:dyDescent="0.3">
      <c r="A18" s="102">
        <v>5</v>
      </c>
      <c r="B18" s="107" t="str">
        <f>VLOOKUP($A18,Сотрудники!$A$3:$L$1206,2,0)</f>
        <v>Яковлев Дмитрий</v>
      </c>
      <c r="C18" s="107" t="str">
        <f>VLOOKUP($A18,Сотрудники!$A$3:$L$1206,8,0)</f>
        <v>Москва</v>
      </c>
      <c r="D18" s="108"/>
      <c r="E18" s="109">
        <v>8</v>
      </c>
      <c r="F18" s="109">
        <v>8</v>
      </c>
      <c r="G18" s="109">
        <v>8</v>
      </c>
      <c r="H18" s="109">
        <v>8</v>
      </c>
      <c r="I18" s="109">
        <v>8</v>
      </c>
      <c r="J18" s="108"/>
      <c r="K18" s="108"/>
      <c r="L18" s="109">
        <v>8</v>
      </c>
      <c r="M18" s="109">
        <v>8</v>
      </c>
      <c r="N18" s="109">
        <v>8</v>
      </c>
      <c r="O18" s="109">
        <v>8</v>
      </c>
      <c r="P18" s="109">
        <v>8</v>
      </c>
      <c r="Q18" s="108"/>
      <c r="R18" s="108"/>
      <c r="S18" s="109">
        <v>8</v>
      </c>
      <c r="T18" s="109">
        <v>8</v>
      </c>
      <c r="U18" s="109">
        <v>8</v>
      </c>
      <c r="V18" s="109">
        <v>8</v>
      </c>
      <c r="W18" s="109">
        <v>8</v>
      </c>
      <c r="X18" s="127"/>
      <c r="Y18" s="127"/>
      <c r="Z18" s="109">
        <v>8</v>
      </c>
      <c r="AA18" s="109">
        <v>8</v>
      </c>
      <c r="AB18" s="109">
        <v>8</v>
      </c>
      <c r="AC18" s="109">
        <v>8</v>
      </c>
      <c r="AD18" s="109">
        <v>8</v>
      </c>
      <c r="AE18" s="127"/>
      <c r="AF18" s="127"/>
      <c r="AG18" s="109">
        <v>8</v>
      </c>
      <c r="AH18" s="109">
        <v>7</v>
      </c>
      <c r="AI18" s="109"/>
      <c r="AJ18" s="109"/>
      <c r="AK18" s="110">
        <f t="shared" si="5"/>
        <v>175</v>
      </c>
    </row>
    <row r="19" spans="1:37" x14ac:dyDescent="0.3">
      <c r="A19" s="102">
        <v>6</v>
      </c>
      <c r="B19" s="107" t="str">
        <f>VLOOKUP($A19,Сотрудники!$A$3:$L$1206,2,0)</f>
        <v>Буланова Юлия</v>
      </c>
      <c r="C19" s="107" t="str">
        <f>VLOOKUP($A19,Сотрудники!$A$3:$L$1206,8,0)</f>
        <v>Москва</v>
      </c>
      <c r="D19" s="108"/>
      <c r="E19" s="107"/>
      <c r="F19" s="107"/>
      <c r="G19" s="109"/>
      <c r="H19" s="109"/>
      <c r="I19" s="109"/>
      <c r="J19" s="108"/>
      <c r="K19" s="108"/>
      <c r="L19" s="107"/>
      <c r="M19" s="107"/>
      <c r="N19" s="109"/>
      <c r="O19" s="109"/>
      <c r="P19" s="109"/>
      <c r="Q19" s="108"/>
      <c r="R19" s="108"/>
      <c r="S19" s="107"/>
      <c r="T19" s="107"/>
      <c r="U19" s="109"/>
      <c r="V19" s="109"/>
      <c r="W19" s="109"/>
      <c r="X19" s="127"/>
      <c r="Y19" s="127"/>
      <c r="Z19" s="107"/>
      <c r="AA19" s="107"/>
      <c r="AB19" s="109"/>
      <c r="AC19" s="109"/>
      <c r="AD19" s="109"/>
      <c r="AE19" s="127"/>
      <c r="AF19" s="127"/>
      <c r="AG19" s="107"/>
      <c r="AH19" s="107"/>
      <c r="AI19" s="109"/>
      <c r="AJ19" s="109"/>
      <c r="AK19" s="110">
        <f t="shared" si="5"/>
        <v>0</v>
      </c>
    </row>
    <row r="20" spans="1:37" x14ac:dyDescent="0.3">
      <c r="A20" s="102">
        <v>7</v>
      </c>
      <c r="B20" s="107" t="str">
        <f>VLOOKUP($A20,Сотрудники!$A$3:$L$1206,2,0)</f>
        <v>Гайнуллин Закван</v>
      </c>
      <c r="C20" s="107" t="str">
        <f>VLOOKUP($A20,Сотрудники!$A$3:$L$1206,8,0)</f>
        <v>Екатеринбург</v>
      </c>
      <c r="D20" s="108"/>
      <c r="E20" s="109">
        <v>8</v>
      </c>
      <c r="F20" s="109">
        <v>8</v>
      </c>
      <c r="G20" s="109">
        <v>8</v>
      </c>
      <c r="H20" s="109">
        <v>8</v>
      </c>
      <c r="I20" s="109">
        <v>8</v>
      </c>
      <c r="J20" s="108"/>
      <c r="K20" s="108"/>
      <c r="L20" s="109">
        <v>8</v>
      </c>
      <c r="M20" s="109">
        <v>8</v>
      </c>
      <c r="N20" s="109">
        <v>8</v>
      </c>
      <c r="O20" s="109">
        <v>8</v>
      </c>
      <c r="P20" s="109">
        <v>8</v>
      </c>
      <c r="Q20" s="108"/>
      <c r="R20" s="108"/>
      <c r="S20" s="109">
        <v>8</v>
      </c>
      <c r="T20" s="109">
        <v>8</v>
      </c>
      <c r="U20" s="109">
        <v>8</v>
      </c>
      <c r="V20" s="109">
        <v>8</v>
      </c>
      <c r="W20" s="109">
        <v>8</v>
      </c>
      <c r="X20" s="127"/>
      <c r="Y20" s="127"/>
      <c r="Z20" s="109">
        <v>8</v>
      </c>
      <c r="AA20" s="109">
        <v>8</v>
      </c>
      <c r="AB20" s="109">
        <v>8</v>
      </c>
      <c r="AC20" s="109">
        <v>8</v>
      </c>
      <c r="AD20" s="109">
        <v>8</v>
      </c>
      <c r="AE20" s="127"/>
      <c r="AF20" s="127"/>
      <c r="AG20" s="109">
        <v>8</v>
      </c>
      <c r="AH20" s="109">
        <v>7</v>
      </c>
      <c r="AI20" s="109"/>
      <c r="AJ20" s="109"/>
      <c r="AK20" s="110">
        <f t="shared" si="5"/>
        <v>175</v>
      </c>
    </row>
    <row r="21" spans="1:37" x14ac:dyDescent="0.3">
      <c r="A21" s="102">
        <v>8</v>
      </c>
      <c r="B21" s="107" t="str">
        <f>VLOOKUP($A21,Сотрудники!$A$3:$L$1206,2,0)</f>
        <v>Хохлова Крестина</v>
      </c>
      <c r="C21" s="107" t="str">
        <f>VLOOKUP($A21,Сотрудники!$A$3:$L$1206,8,0)</f>
        <v>Москва</v>
      </c>
      <c r="D21" s="108"/>
      <c r="E21" s="107"/>
      <c r="F21" s="107"/>
      <c r="G21" s="109"/>
      <c r="H21" s="109"/>
      <c r="I21" s="109"/>
      <c r="J21" s="108"/>
      <c r="K21" s="108"/>
      <c r="L21" s="109">
        <v>8</v>
      </c>
      <c r="M21" s="109">
        <v>8</v>
      </c>
      <c r="N21" s="109">
        <v>8</v>
      </c>
      <c r="O21" s="109">
        <v>8</v>
      </c>
      <c r="P21" s="109">
        <v>8</v>
      </c>
      <c r="Q21" s="108"/>
      <c r="R21" s="108"/>
      <c r="S21" s="109">
        <v>8</v>
      </c>
      <c r="T21" s="109">
        <v>8</v>
      </c>
      <c r="U21" s="109">
        <v>8</v>
      </c>
      <c r="V21" s="109">
        <v>8</v>
      </c>
      <c r="W21" s="109">
        <v>8</v>
      </c>
      <c r="X21" s="127"/>
      <c r="Y21" s="127"/>
      <c r="Z21" s="109">
        <v>8</v>
      </c>
      <c r="AA21" s="109">
        <v>8</v>
      </c>
      <c r="AB21" s="109">
        <v>8</v>
      </c>
      <c r="AC21" s="109">
        <v>8</v>
      </c>
      <c r="AD21" s="109">
        <v>8</v>
      </c>
      <c r="AE21" s="127"/>
      <c r="AF21" s="127"/>
      <c r="AG21" s="109">
        <v>8</v>
      </c>
      <c r="AH21" s="109">
        <v>7</v>
      </c>
      <c r="AI21" s="109"/>
      <c r="AJ21" s="109"/>
      <c r="AK21" s="110">
        <f t="shared" si="5"/>
        <v>135</v>
      </c>
    </row>
  </sheetData>
  <pageMargins left="0.7" right="0.7" top="0.75" bottom="0.75" header="0.3" footer="0.3"/>
  <pageSetup paperSize="9" firstPageNumber="2147483648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9217B06AC3EB34F875E766F85DE15B7" ma:contentTypeVersion="16" ma:contentTypeDescription="Создание документа." ma:contentTypeScope="" ma:versionID="e6f35d1b8e7656950ba64cd1fb0a1a38">
  <xsd:schema xmlns:xsd="http://www.w3.org/2001/XMLSchema" xmlns:xs="http://www.w3.org/2001/XMLSchema" xmlns:p="http://schemas.microsoft.com/office/2006/metadata/properties" xmlns:ns2="058a35bc-12ca-4bc7-bd58-bbe81f57f1e0" xmlns:ns3="af028df2-f172-4162-8993-7ca3ab00d32a" targetNamespace="http://schemas.microsoft.com/office/2006/metadata/properties" ma:root="true" ma:fieldsID="5710feafc2e51ccc5b8e4908709e34c0" ns2:_="" ns3:_="">
    <xsd:import namespace="058a35bc-12ca-4bc7-bd58-bbe81f57f1e0"/>
    <xsd:import namespace="af028df2-f172-4162-8993-7ca3ab00d3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a35bc-12ca-4bc7-bd58-bbe81f57f1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b2a4586f-85ee-49e3-8189-d9259c1250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028df2-f172-4162-8993-7ca3ab00d3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7cf0f-0b02-4b81-bbc8-d3521af54506}" ma:internalName="TaxCatchAll" ma:showField="CatchAllData" ma:web="af028df2-f172-4162-8993-7ca3ab00d3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8a35bc-12ca-4bc7-bd58-bbe81f57f1e0">
      <Terms xmlns="http://schemas.microsoft.com/office/infopath/2007/PartnerControls"/>
    </lcf76f155ced4ddcb4097134ff3c332f>
    <TaxCatchAll xmlns="af028df2-f172-4162-8993-7ca3ab00d3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BA8E7-6C8D-4F67-BA58-1B010C832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a35bc-12ca-4bc7-bd58-bbe81f57f1e0"/>
    <ds:schemaRef ds:uri="af028df2-f172-4162-8993-7ca3ab00d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FC5658-091E-4ABD-9651-FC733D8A066B}">
  <ds:schemaRefs>
    <ds:schemaRef ds:uri="058a35bc-12ca-4bc7-bd58-bbe81f57f1e0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f028df2-f172-4162-8993-7ca3ab00d32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A616EC8-AA62-4D4B-9BDD-D993144E90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35</vt:i4>
      </vt:variant>
      <vt:variant>
        <vt:lpstr>Именованные диапазоны</vt:lpstr>
      </vt:variant>
      <vt:variant>
        <vt:i4>2</vt:i4>
      </vt:variant>
    </vt:vector>
  </HeadingPairs>
  <TitlesOfParts>
    <vt:vector size="37" baseType="lpstr">
      <vt:lpstr>Сотрудники</vt:lpstr>
      <vt:lpstr>Расчеты общие</vt:lpstr>
      <vt:lpstr>TS_ Сент 2019</vt:lpstr>
      <vt:lpstr>Отчет Сент 2019</vt:lpstr>
      <vt:lpstr>TS Окт 2019</vt:lpstr>
      <vt:lpstr>Отчет Окт 2019</vt:lpstr>
      <vt:lpstr>TS Нояб 2019</vt:lpstr>
      <vt:lpstr>Отчет Нояб 2019</vt:lpstr>
      <vt:lpstr>TS Дек 2019</vt:lpstr>
      <vt:lpstr>Отчет Дек 2019</vt:lpstr>
      <vt:lpstr>TS Янв 2020</vt:lpstr>
      <vt:lpstr>Отчет Янв 2020</vt:lpstr>
      <vt:lpstr>TS Фев 2020</vt:lpstr>
      <vt:lpstr>Отчет Фев 2020</vt:lpstr>
      <vt:lpstr>TS Март 2020</vt:lpstr>
      <vt:lpstr>Отчет Март 2020</vt:lpstr>
      <vt:lpstr>TS Апрель 2020</vt:lpstr>
      <vt:lpstr>Отчет Апрель 2020</vt:lpstr>
      <vt:lpstr>TS Май 2020</vt:lpstr>
      <vt:lpstr>Отчет Май 2020</vt:lpstr>
      <vt:lpstr>TS Июнь 2020</vt:lpstr>
      <vt:lpstr>Отчет Июнь 2020</vt:lpstr>
      <vt:lpstr>TS Июль 2020</vt:lpstr>
      <vt:lpstr>Отчет Июль 2020</vt:lpstr>
      <vt:lpstr>TS Август 2020</vt:lpstr>
      <vt:lpstr>Отчет Август 2020</vt:lpstr>
      <vt:lpstr>TS Сентябрь 2020</vt:lpstr>
      <vt:lpstr>Отчет Сентябрь 2020</vt:lpstr>
      <vt:lpstr>TS Октябрь 2020</vt:lpstr>
      <vt:lpstr>Отчет Октябрь 2020</vt:lpstr>
      <vt:lpstr>TS Ноябрь 2020</vt:lpstr>
      <vt:lpstr>Отчет Ноябрь 2020</vt:lpstr>
      <vt:lpstr>TS Декабрь 2020</vt:lpstr>
      <vt:lpstr>Отчет Декабрь 2020</vt:lpstr>
      <vt:lpstr>TS Январь 2021</vt:lpstr>
      <vt:lpstr>'Отчет Декабрь 2020'!Область_печати</vt:lpstr>
      <vt:lpstr>'Отчет Ноябрь 2020'!Область_печати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Кузьмина Евгения Игоревна</cp:lastModifiedBy>
  <cp:revision>4</cp:revision>
  <dcterms:created xsi:type="dcterms:W3CDTF">2019-07-12T11:46:37Z</dcterms:created>
  <dcterms:modified xsi:type="dcterms:W3CDTF">2022-06-08T07:35:04Z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SYSCLASS" pid="2">
    <vt:lpwstr>Конфиденциально</vt:lpwstr>
  </property>
</Properties>
</file>